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vana\Desktop\Template_Converted\"/>
    </mc:Choice>
  </mc:AlternateContent>
  <xr:revisionPtr revIDLastSave="0" documentId="13_ncr:1_{6FE7C8DD-E415-4A36-B6E8-B1DD2278E6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8" r:id="rId4"/>
    <sheet name="Comment" sheetId="5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  <definedName name="Z_76A6A726_C254_4BE6_AA48_F572182746E9_.wvu.Cols" localSheetId="1" hidden="1">'Actuarial Valuation'!$E:$BE</definedName>
  </definedNames>
  <calcPr calcId="191029"/>
  <customWorkbookViews>
    <customWorkbookView name="HGarb - Personal View" guid="{F8D51DE5-E332-4CF1-8ED7-B4E68D899133}" mergeInterval="0" personalView="1" maximized="1" xWindow="-8" yWindow="-8" windowWidth="1382" windowHeight="744" activeSheetId="1" showComments="commIndAndComment"/>
    <customWorkbookView name="welcome - Personal View" guid="{AFD31E09-48A8-41DA-8774-44CF3D9406AF}" mergeInterval="0" personalView="1" maximized="1" windowWidth="1362" windowHeight="543" activeSheetId="2" showComments="commIndAndComment"/>
    <customWorkbookView name="Admin - Personal View" guid="{76A6A726-C254-4BE6-AA48-F572182746E9}" mergeInterval="0" personalView="1" maximized="1" windowWidth="1362" windowHeight="542" activeSheetId="2"/>
    <customWorkbookView name="DELL 202834 - Personal View" guid="{2B2829BA-8282-48A5-9A22-5C82DB4E416D}" mergeInterval="0" personalView="1" maximized="1" xWindow="-8" yWindow="-8" windowWidth="1382" windowHeight="744" activeSheetId="2"/>
    <customWorkbookView name="ram - Personal View" guid="{67EE8CD3-860B-4AA5-B7D9-BFBEB20B70C3}" mergeInterval="0" personalView="1" maximized="1" xWindow="-8" yWindow="-8" windowWidth="1382" windowHeight="744" activeSheetId="2"/>
    <customWorkbookView name="user - Personal View" guid="{EF713A9B-717B-4C7C-9B7F-B77BCF2F8B43}" mergeInterval="0" personalView="1" maximized="1" windowWidth="1362" windowHeight="493" activeSheetId="3"/>
    <customWorkbookView name="Windows User - Personal View" guid="{DF8B7A19-5F05-441A-9C79-E717E6E64EB0}" mergeInterval="0" personalView="1" maximized="1" xWindow="1" yWindow="1" windowWidth="1366" windowHeight="496" activeSheetId="2"/>
    <customWorkbookView name="DELL - Personal View" guid="{B264BC6E-C00E-41FC-9B7F-FF0FABB37F62}" mergeInterval="0" personalView="1" maximized="1" xWindow="1" yWindow="1" windowWidth="1366" windowHeight="538" activeSheetId="3"/>
  </customWorkbookViews>
</workbook>
</file>

<file path=xl/calcChain.xml><?xml version="1.0" encoding="utf-8"?>
<calcChain xmlns="http://schemas.openxmlformats.org/spreadsheetml/2006/main">
  <c r="BD6" i="2" l="1"/>
  <c r="E5120" i="12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C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C3449" i="12"/>
  <c r="C3537" i="12" s="1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C3362" i="12"/>
  <c r="E3361" i="12"/>
  <c r="C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E3273" i="12"/>
  <c r="C3273" i="12"/>
  <c r="B3273" i="12"/>
  <c r="B3361" i="12" s="1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E3187" i="12"/>
  <c r="C3187" i="12"/>
  <c r="B3187" i="12"/>
  <c r="E3186" i="12"/>
  <c r="C3186" i="12"/>
  <c r="C3274" i="12" s="1"/>
  <c r="B3186" i="12"/>
  <c r="B3274" i="12" s="1"/>
  <c r="B3362" i="12" s="1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C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C2647" i="12"/>
  <c r="C2674" i="12" s="1"/>
  <c r="C2701" i="12" s="1"/>
  <c r="E2646" i="12"/>
  <c r="E2645" i="12"/>
  <c r="C2645" i="12"/>
  <c r="C2672" i="12" s="1"/>
  <c r="B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C2621" i="12"/>
  <c r="C2648" i="12" s="1"/>
  <c r="E2620" i="12"/>
  <c r="C2620" i="12"/>
  <c r="B2620" i="12"/>
  <c r="B2647" i="12" s="1"/>
  <c r="E2619" i="12"/>
  <c r="C2619" i="12"/>
  <c r="B2619" i="12"/>
  <c r="E2618" i="12"/>
  <c r="C2618" i="12"/>
  <c r="B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C2595" i="12"/>
  <c r="E2594" i="12"/>
  <c r="C2594" i="12"/>
  <c r="B2594" i="12"/>
  <c r="E2593" i="12"/>
  <c r="C2593" i="12"/>
  <c r="B2593" i="12"/>
  <c r="E2592" i="12"/>
  <c r="C2592" i="12"/>
  <c r="B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E2501" i="12"/>
  <c r="B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B2412" i="12"/>
  <c r="E2411" i="12"/>
  <c r="E2410" i="12"/>
  <c r="B2410" i="12"/>
  <c r="B2411" i="12" s="1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C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C862" i="12"/>
  <c r="C953" i="12" s="1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C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C683" i="12"/>
  <c r="E682" i="12"/>
  <c r="E681" i="12"/>
  <c r="E680" i="12"/>
  <c r="C680" i="12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C594" i="12"/>
  <c r="E593" i="12"/>
  <c r="C593" i="12"/>
  <c r="C684" i="12" s="1"/>
  <c r="E592" i="12"/>
  <c r="B592" i="12"/>
  <c r="E591" i="12"/>
  <c r="B591" i="12"/>
  <c r="E590" i="12"/>
  <c r="C590" i="12"/>
  <c r="C591" i="12" s="1"/>
  <c r="C592" i="12" s="1"/>
  <c r="B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C134" i="12"/>
  <c r="B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C70" i="12"/>
  <c r="C71" i="12" s="1"/>
  <c r="B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C8" i="12"/>
  <c r="B8" i="12"/>
  <c r="E7" i="12"/>
  <c r="C7" i="12"/>
  <c r="B7" i="12"/>
  <c r="E6" i="12"/>
  <c r="C6" i="12"/>
  <c r="B6" i="12"/>
  <c r="E5" i="12"/>
  <c r="C5" i="12"/>
  <c r="B5" i="12"/>
  <c r="E4" i="12"/>
  <c r="CL23" i="8"/>
  <c r="CI23" i="8"/>
  <c r="CG23" i="8"/>
  <c r="BZ23" i="8"/>
  <c r="BJ23" i="8"/>
  <c r="BE23" i="8"/>
  <c r="BC23" i="8"/>
  <c r="AV23" i="8"/>
  <c r="V23" i="8"/>
  <c r="CM23" i="8" s="1"/>
  <c r="AB24" i="3"/>
  <c r="U24" i="3"/>
  <c r="R24" i="3"/>
  <c r="K24" i="3"/>
  <c r="F70" i="12"/>
  <c r="G2647" i="12"/>
  <c r="G7" i="12"/>
  <c r="G70" i="12"/>
  <c r="G680" i="12"/>
  <c r="G589" i="12"/>
  <c r="F5" i="12"/>
  <c r="G134" i="12"/>
  <c r="G3273" i="12"/>
  <c r="F2409" i="12"/>
  <c r="G4" i="12"/>
  <c r="F2593" i="12"/>
  <c r="G3274" i="12"/>
  <c r="G3537" i="12"/>
  <c r="G6" i="12"/>
  <c r="F2591" i="12"/>
  <c r="G683" i="12"/>
  <c r="G3185" i="12"/>
  <c r="G2674" i="12"/>
  <c r="F2410" i="12"/>
  <c r="G3449" i="12"/>
  <c r="G593" i="12"/>
  <c r="G2592" i="12"/>
  <c r="F3273" i="12"/>
  <c r="F2618" i="12"/>
  <c r="F134" i="12"/>
  <c r="F3185" i="12"/>
  <c r="F591" i="12"/>
  <c r="F69" i="12"/>
  <c r="F2411" i="12"/>
  <c r="G3361" i="12"/>
  <c r="G2618" i="12"/>
  <c r="F4" i="12"/>
  <c r="G2594" i="12"/>
  <c r="F3186" i="12"/>
  <c r="F3274" i="12"/>
  <c r="G69" i="12"/>
  <c r="G3186" i="12"/>
  <c r="F2500" i="12"/>
  <c r="G8" i="12"/>
  <c r="G953" i="12"/>
  <c r="G591" i="12"/>
  <c r="F2592" i="12"/>
  <c r="F7" i="12"/>
  <c r="G590" i="12"/>
  <c r="G2620" i="12"/>
  <c r="G592" i="12"/>
  <c r="G2672" i="12"/>
  <c r="F589" i="12"/>
  <c r="F8" i="12"/>
  <c r="F590" i="12"/>
  <c r="G5" i="12"/>
  <c r="G2591" i="12"/>
  <c r="G2593" i="12"/>
  <c r="G862" i="12"/>
  <c r="F6" i="12"/>
  <c r="G771" i="12"/>
  <c r="C136" i="12" l="1"/>
  <c r="C72" i="12"/>
  <c r="B71" i="12"/>
  <c r="B199" i="12"/>
  <c r="C9" i="12"/>
  <c r="B9" i="12"/>
  <c r="B135" i="12"/>
  <c r="C135" i="12"/>
  <c r="C199" i="12"/>
  <c r="C1135" i="12"/>
  <c r="B593" i="12"/>
  <c r="C775" i="12"/>
  <c r="B2672" i="12"/>
  <c r="B2595" i="12"/>
  <c r="B2621" i="12"/>
  <c r="C595" i="12"/>
  <c r="C685" i="12"/>
  <c r="C682" i="12"/>
  <c r="C774" i="12"/>
  <c r="B2413" i="12"/>
  <c r="C2622" i="12"/>
  <c r="C2596" i="12"/>
  <c r="C681" i="12"/>
  <c r="C2675" i="12"/>
  <c r="C2646" i="12"/>
  <c r="B2674" i="12"/>
  <c r="B2502" i="12"/>
  <c r="C2726" i="12"/>
  <c r="B3188" i="12"/>
  <c r="B3275" i="12"/>
  <c r="C3450" i="12"/>
  <c r="B2646" i="12"/>
  <c r="C2728" i="12"/>
  <c r="C3275" i="12"/>
  <c r="C3188" i="12"/>
  <c r="C3713" i="12"/>
  <c r="B3450" i="12"/>
  <c r="B3449" i="12"/>
  <c r="CH25" i="2"/>
  <c r="CD25" i="2"/>
  <c r="BD25" i="2"/>
  <c r="BL11" i="1"/>
  <c r="BJ11" i="1"/>
  <c r="BE11" i="1"/>
  <c r="AD11" i="1"/>
  <c r="AC11" i="1"/>
  <c r="Z11" i="1"/>
  <c r="Y11" i="1"/>
  <c r="I11" i="1"/>
  <c r="H592" i="12" a="1"/>
  <c r="H3274" i="12" a="1"/>
  <c r="G71" i="12"/>
  <c r="H2620" i="12" a="1"/>
  <c r="G2648" i="12"/>
  <c r="H6" i="12" a="1"/>
  <c r="G1044" i="12"/>
  <c r="H2618" i="12" a="1"/>
  <c r="G2595" i="12"/>
  <c r="H2592" i="12" a="1"/>
  <c r="H2591" i="12" a="1"/>
  <c r="F2620" i="12"/>
  <c r="H3273" i="12" a="1"/>
  <c r="H69" i="12" a="1"/>
  <c r="H4" i="12" a="1"/>
  <c r="H3185" i="12" a="1"/>
  <c r="F2412" i="12"/>
  <c r="F3362" i="12"/>
  <c r="F3187" i="12"/>
  <c r="F2501" i="12"/>
  <c r="G2645" i="12"/>
  <c r="H8" i="12" a="1"/>
  <c r="F2594" i="12"/>
  <c r="G3362" i="12"/>
  <c r="H3361" i="12" a="1"/>
  <c r="F592" i="12"/>
  <c r="H590" i="12" a="1"/>
  <c r="H3186" i="12" a="1"/>
  <c r="H591" i="12" a="1"/>
  <c r="H2647" i="12" a="1"/>
  <c r="F2645" i="12"/>
  <c r="H2593" i="12" a="1"/>
  <c r="G684" i="12"/>
  <c r="G2621" i="12"/>
  <c r="F2619" i="12"/>
  <c r="G2699" i="12"/>
  <c r="G3625" i="12"/>
  <c r="H70" i="12" a="1"/>
  <c r="H2594" i="12" a="1"/>
  <c r="G2619" i="12"/>
  <c r="H589" i="12" a="1"/>
  <c r="F2647" i="12"/>
  <c r="G594" i="12"/>
  <c r="F3361" i="12"/>
  <c r="G2701" i="12"/>
  <c r="H7" i="12" a="1"/>
  <c r="G3187" i="12"/>
  <c r="H134" i="12" a="1"/>
  <c r="H2647" i="12" l="1"/>
  <c r="H70" i="12"/>
  <c r="H3361" i="12"/>
  <c r="H2593" i="12"/>
  <c r="H2591" i="12"/>
  <c r="H6" i="12"/>
  <c r="H2594" i="12"/>
  <c r="H7" i="12"/>
  <c r="H2592" i="12"/>
  <c r="H2620" i="12"/>
  <c r="H591" i="12"/>
  <c r="H3273" i="12"/>
  <c r="H2618" i="12"/>
  <c r="H8" i="12"/>
  <c r="H3274" i="12"/>
  <c r="H69" i="12"/>
  <c r="H3186" i="12"/>
  <c r="H589" i="12"/>
  <c r="H592" i="12"/>
  <c r="H3185" i="12"/>
  <c r="H590" i="12"/>
  <c r="H134" i="12"/>
  <c r="H4" i="12"/>
  <c r="B3537" i="12"/>
  <c r="C3189" i="12"/>
  <c r="C3276" i="12"/>
  <c r="C3538" i="12"/>
  <c r="B2701" i="12"/>
  <c r="C2649" i="12"/>
  <c r="B594" i="12"/>
  <c r="C10" i="12"/>
  <c r="B3363" i="12"/>
  <c r="B2648" i="12"/>
  <c r="B264" i="12"/>
  <c r="B3538" i="12"/>
  <c r="C3363" i="12"/>
  <c r="B136" i="12"/>
  <c r="B72" i="12"/>
  <c r="C1226" i="12"/>
  <c r="C137" i="12"/>
  <c r="C73" i="12"/>
  <c r="C2755" i="12"/>
  <c r="C2753" i="12"/>
  <c r="C2702" i="12"/>
  <c r="C865" i="12"/>
  <c r="B2699" i="12"/>
  <c r="C200" i="12"/>
  <c r="B2503" i="12"/>
  <c r="C772" i="12"/>
  <c r="C776" i="12"/>
  <c r="B200" i="12"/>
  <c r="B3276" i="12"/>
  <c r="B3189" i="12"/>
  <c r="C2673" i="12"/>
  <c r="B2414" i="12"/>
  <c r="B2596" i="12"/>
  <c r="B2622" i="12"/>
  <c r="C264" i="12"/>
  <c r="C201" i="12"/>
  <c r="B2673" i="12"/>
  <c r="C773" i="12"/>
  <c r="C3801" i="12"/>
  <c r="C2597" i="12"/>
  <c r="C2623" i="12"/>
  <c r="C596" i="12"/>
  <c r="C686" i="12"/>
  <c r="C866" i="12"/>
  <c r="B10" i="12"/>
  <c r="CL24" i="8"/>
  <c r="CI24" i="8"/>
  <c r="CG24" i="8"/>
  <c r="BZ24" i="8"/>
  <c r="BJ24" i="8"/>
  <c r="BE24" i="8"/>
  <c r="BC24" i="8"/>
  <c r="AV24" i="8"/>
  <c r="V24" i="8"/>
  <c r="CL22" i="8"/>
  <c r="CI22" i="8"/>
  <c r="CG22" i="8"/>
  <c r="BZ22" i="8"/>
  <c r="BJ22" i="8"/>
  <c r="BE22" i="8"/>
  <c r="BC22" i="8"/>
  <c r="AV22" i="8"/>
  <c r="V22" i="8"/>
  <c r="CL21" i="8"/>
  <c r="CI21" i="8"/>
  <c r="CG21" i="8"/>
  <c r="BZ21" i="8"/>
  <c r="BJ21" i="8"/>
  <c r="BE21" i="8"/>
  <c r="BC21" i="8"/>
  <c r="AV21" i="8"/>
  <c r="V21" i="8"/>
  <c r="CL20" i="8"/>
  <c r="CI20" i="8"/>
  <c r="CG20" i="8"/>
  <c r="BZ20" i="8"/>
  <c r="BJ20" i="8"/>
  <c r="BE20" i="8"/>
  <c r="BC20" i="8"/>
  <c r="AV20" i="8"/>
  <c r="V20" i="8"/>
  <c r="CL19" i="8"/>
  <c r="CI19" i="8"/>
  <c r="CG19" i="8"/>
  <c r="BZ19" i="8"/>
  <c r="BJ19" i="8"/>
  <c r="BE19" i="8"/>
  <c r="BC19" i="8"/>
  <c r="AV19" i="8"/>
  <c r="V19" i="8"/>
  <c r="CL18" i="8"/>
  <c r="CI18" i="8"/>
  <c r="CG18" i="8"/>
  <c r="BZ18" i="8"/>
  <c r="BJ18" i="8"/>
  <c r="BE18" i="8"/>
  <c r="BC18" i="8"/>
  <c r="AV18" i="8"/>
  <c r="V18" i="8"/>
  <c r="CL17" i="8"/>
  <c r="CI17" i="8"/>
  <c r="CG17" i="8"/>
  <c r="BZ17" i="8"/>
  <c r="BJ17" i="8"/>
  <c r="BE17" i="8"/>
  <c r="BC17" i="8"/>
  <c r="AV17" i="8"/>
  <c r="V17" i="8"/>
  <c r="CL16" i="8"/>
  <c r="CI16" i="8"/>
  <c r="CG16" i="8"/>
  <c r="BZ16" i="8"/>
  <c r="BJ16" i="8"/>
  <c r="BE16" i="8"/>
  <c r="BC16" i="8"/>
  <c r="AV16" i="8"/>
  <c r="V16" i="8"/>
  <c r="CL15" i="8"/>
  <c r="CI15" i="8"/>
  <c r="CG15" i="8"/>
  <c r="BZ15" i="8"/>
  <c r="BJ15" i="8"/>
  <c r="BE15" i="8"/>
  <c r="BC15" i="8"/>
  <c r="AV15" i="8"/>
  <c r="V15" i="8"/>
  <c r="CL14" i="8"/>
  <c r="CI14" i="8"/>
  <c r="CG14" i="8"/>
  <c r="BZ14" i="8"/>
  <c r="BJ14" i="8"/>
  <c r="BE14" i="8"/>
  <c r="BC14" i="8"/>
  <c r="AV14" i="8"/>
  <c r="V14" i="8"/>
  <c r="CL13" i="8"/>
  <c r="CI13" i="8"/>
  <c r="CG13" i="8"/>
  <c r="BZ13" i="8"/>
  <c r="BJ13" i="8"/>
  <c r="BE13" i="8"/>
  <c r="BC13" i="8"/>
  <c r="AV13" i="8"/>
  <c r="V13" i="8"/>
  <c r="CL12" i="8"/>
  <c r="CI12" i="8"/>
  <c r="CG12" i="8"/>
  <c r="BZ12" i="8"/>
  <c r="BJ12" i="8"/>
  <c r="BE12" i="8"/>
  <c r="BC12" i="8"/>
  <c r="AV12" i="8"/>
  <c r="V12" i="8"/>
  <c r="CL11" i="8"/>
  <c r="CI11" i="8"/>
  <c r="CG11" i="8"/>
  <c r="BZ11" i="8"/>
  <c r="BJ11" i="8"/>
  <c r="BE11" i="8"/>
  <c r="BC11" i="8"/>
  <c r="AV11" i="8"/>
  <c r="V11" i="8"/>
  <c r="CL10" i="8"/>
  <c r="CI10" i="8"/>
  <c r="CG10" i="8"/>
  <c r="BZ10" i="8"/>
  <c r="BJ10" i="8"/>
  <c r="BE10" i="8"/>
  <c r="BC10" i="8"/>
  <c r="AV10" i="8"/>
  <c r="V10" i="8"/>
  <c r="CL9" i="8"/>
  <c r="CI9" i="8"/>
  <c r="CG9" i="8"/>
  <c r="BZ9" i="8"/>
  <c r="BJ9" i="8"/>
  <c r="BE9" i="8"/>
  <c r="BC9" i="8"/>
  <c r="AV9" i="8"/>
  <c r="V9" i="8"/>
  <c r="CL8" i="8"/>
  <c r="CI8" i="8"/>
  <c r="CG8" i="8"/>
  <c r="BZ8" i="8"/>
  <c r="BJ8" i="8"/>
  <c r="BE8" i="8"/>
  <c r="BC8" i="8"/>
  <c r="AV8" i="8"/>
  <c r="V8" i="8"/>
  <c r="CL7" i="8"/>
  <c r="CI7" i="8"/>
  <c r="CG7" i="8"/>
  <c r="BZ7" i="8"/>
  <c r="BJ7" i="8"/>
  <c r="BE7" i="8"/>
  <c r="BC7" i="8"/>
  <c r="AV7" i="8"/>
  <c r="V7" i="8"/>
  <c r="CL6" i="8"/>
  <c r="CI6" i="8"/>
  <c r="CG6" i="8"/>
  <c r="BZ6" i="8"/>
  <c r="BJ6" i="8"/>
  <c r="BE6" i="8"/>
  <c r="BC6" i="8"/>
  <c r="AV6" i="8"/>
  <c r="V6" i="8"/>
  <c r="CL5" i="8"/>
  <c r="CI5" i="8"/>
  <c r="CG5" i="8"/>
  <c r="BZ5" i="8"/>
  <c r="BJ5" i="8"/>
  <c r="BE5" i="8"/>
  <c r="BC5" i="8"/>
  <c r="AV5" i="8"/>
  <c r="V5" i="8"/>
  <c r="CL4" i="8"/>
  <c r="CI4" i="8"/>
  <c r="CG4" i="8"/>
  <c r="BZ4" i="8"/>
  <c r="BJ4" i="8"/>
  <c r="BE4" i="8"/>
  <c r="BC4" i="8"/>
  <c r="AV4" i="8"/>
  <c r="V4" i="8"/>
  <c r="CL3" i="8"/>
  <c r="CI3" i="8"/>
  <c r="CG3" i="8"/>
  <c r="BZ3" i="8"/>
  <c r="BJ3" i="8"/>
  <c r="BE3" i="8"/>
  <c r="BC3" i="8"/>
  <c r="AV3" i="8"/>
  <c r="V3" i="8"/>
  <c r="G2728" i="12"/>
  <c r="F2672" i="12"/>
  <c r="G774" i="12"/>
  <c r="G3188" i="12"/>
  <c r="G3450" i="12"/>
  <c r="F2646" i="12"/>
  <c r="H2619" i="12" a="1"/>
  <c r="H2645" i="12" a="1"/>
  <c r="F2502" i="12"/>
  <c r="F9" i="12"/>
  <c r="F3450" i="12"/>
  <c r="F199" i="12"/>
  <c r="H2595" i="12" a="1"/>
  <c r="G3275" i="12"/>
  <c r="G2646" i="12"/>
  <c r="G2726" i="12"/>
  <c r="F2413" i="12"/>
  <c r="H3362" i="12" a="1"/>
  <c r="G2622" i="12"/>
  <c r="H2648" i="12" a="1"/>
  <c r="F135" i="12"/>
  <c r="G9" i="12"/>
  <c r="H2621" i="12" a="1"/>
  <c r="G3713" i="12"/>
  <c r="H593" i="12" a="1"/>
  <c r="G135" i="12"/>
  <c r="F593" i="12"/>
  <c r="F71" i="12"/>
  <c r="F3449" i="12"/>
  <c r="G2596" i="12"/>
  <c r="H3187" i="12" a="1"/>
  <c r="H2672" i="12" a="1"/>
  <c r="G685" i="12"/>
  <c r="F3188" i="12"/>
  <c r="G1135" i="12"/>
  <c r="G72" i="12"/>
  <c r="G681" i="12"/>
  <c r="F3275" i="12"/>
  <c r="G682" i="12"/>
  <c r="G775" i="12"/>
  <c r="F2674" i="12"/>
  <c r="H71" i="12" a="1"/>
  <c r="G136" i="12"/>
  <c r="H3449" i="12" a="1"/>
  <c r="G199" i="12"/>
  <c r="F2595" i="12"/>
  <c r="G595" i="12"/>
  <c r="F2621" i="12"/>
  <c r="H2674" i="12" a="1"/>
  <c r="G2675" i="12"/>
  <c r="H593" i="12" l="1"/>
  <c r="H71" i="12"/>
  <c r="H2648" i="12"/>
  <c r="H2674" i="12"/>
  <c r="H2621" i="12"/>
  <c r="H2672" i="12"/>
  <c r="H2595" i="12"/>
  <c r="H3449" i="12"/>
  <c r="H3187" i="12"/>
  <c r="H3362" i="12"/>
  <c r="H2619" i="12"/>
  <c r="H2645" i="12"/>
  <c r="C777" i="12"/>
  <c r="B3277" i="12"/>
  <c r="B3190" i="12"/>
  <c r="C956" i="12"/>
  <c r="C138" i="12"/>
  <c r="C74" i="12"/>
  <c r="C2676" i="12"/>
  <c r="B3625" i="12"/>
  <c r="C687" i="12"/>
  <c r="C597" i="12"/>
  <c r="C864" i="12"/>
  <c r="B2649" i="12"/>
  <c r="B3364" i="12"/>
  <c r="B2504" i="12"/>
  <c r="C2729" i="12"/>
  <c r="C202" i="12"/>
  <c r="C3451" i="12"/>
  <c r="B3451" i="12"/>
  <c r="B2728" i="12"/>
  <c r="B2623" i="12"/>
  <c r="B2597" i="12"/>
  <c r="C2650" i="12"/>
  <c r="C265" i="12"/>
  <c r="C1317" i="12"/>
  <c r="B3626" i="12"/>
  <c r="C11" i="12"/>
  <c r="C2624" i="12"/>
  <c r="C2598" i="12"/>
  <c r="B2700" i="12"/>
  <c r="B2415" i="12"/>
  <c r="B265" i="12"/>
  <c r="C2780" i="12"/>
  <c r="C3626" i="12"/>
  <c r="B11" i="12"/>
  <c r="B329" i="12"/>
  <c r="B595" i="12"/>
  <c r="C3364" i="12"/>
  <c r="C957" i="12"/>
  <c r="C3889" i="12"/>
  <c r="C266" i="12"/>
  <c r="C867" i="12"/>
  <c r="B2726" i="12"/>
  <c r="B137" i="12"/>
  <c r="B73" i="12"/>
  <c r="C3277" i="12"/>
  <c r="C3190" i="12"/>
  <c r="C2782" i="12"/>
  <c r="C329" i="12"/>
  <c r="C2700" i="12"/>
  <c r="C863" i="12"/>
  <c r="B201" i="12"/>
  <c r="B2675" i="12"/>
  <c r="CM8" i="8"/>
  <c r="CM16" i="8"/>
  <c r="CM3" i="8"/>
  <c r="CM11" i="8"/>
  <c r="CM19" i="8"/>
  <c r="CM9" i="8"/>
  <c r="CM18" i="8"/>
  <c r="CM4" i="8"/>
  <c r="CM12" i="8"/>
  <c r="CM20" i="8"/>
  <c r="CM17" i="8"/>
  <c r="CM5" i="8"/>
  <c r="CM13" i="8"/>
  <c r="CM21" i="8"/>
  <c r="CM10" i="8"/>
  <c r="CM6" i="8"/>
  <c r="CM14" i="8"/>
  <c r="CM22" i="8"/>
  <c r="CM7" i="8"/>
  <c r="CM15" i="8"/>
  <c r="CM24" i="8"/>
  <c r="F594" i="12"/>
  <c r="H135" i="12" a="1"/>
  <c r="F3537" i="12"/>
  <c r="F3189" i="12"/>
  <c r="H136" i="12" a="1"/>
  <c r="G3276" i="12"/>
  <c r="H2728" i="12" a="1"/>
  <c r="F2622" i="12"/>
  <c r="H2726" i="12" a="1"/>
  <c r="F72" i="12"/>
  <c r="G2597" i="12"/>
  <c r="G73" i="12"/>
  <c r="H199" i="12" a="1"/>
  <c r="G2649" i="12"/>
  <c r="H594" i="12" a="1"/>
  <c r="F2701" i="12"/>
  <c r="G776" i="12"/>
  <c r="F200" i="12"/>
  <c r="H3275" i="12" a="1"/>
  <c r="H2646" i="12" a="1"/>
  <c r="F3363" i="12"/>
  <c r="G10" i="12"/>
  <c r="G200" i="12"/>
  <c r="F3276" i="12"/>
  <c r="F2414" i="12"/>
  <c r="H2622" i="12" a="1"/>
  <c r="G201" i="12"/>
  <c r="F2503" i="12"/>
  <c r="G3801" i="12"/>
  <c r="H72" i="12" a="1"/>
  <c r="G3189" i="12"/>
  <c r="F136" i="12"/>
  <c r="G865" i="12"/>
  <c r="G866" i="12"/>
  <c r="G2623" i="12"/>
  <c r="F264" i="12"/>
  <c r="H2596" i="12" a="1"/>
  <c r="G686" i="12"/>
  <c r="F2648" i="12"/>
  <c r="G772" i="12"/>
  <c r="G3363" i="12"/>
  <c r="G596" i="12"/>
  <c r="H595" i="12" a="1"/>
  <c r="H3537" i="12" a="1"/>
  <c r="F2699" i="12"/>
  <c r="F2596" i="12"/>
  <c r="G264" i="12"/>
  <c r="F2673" i="12"/>
  <c r="H9" i="12" a="1"/>
  <c r="G137" i="12"/>
  <c r="G2673" i="12"/>
  <c r="H3188" i="12" a="1"/>
  <c r="G1226" i="12"/>
  <c r="G2753" i="12"/>
  <c r="G3538" i="12"/>
  <c r="H2701" i="12" a="1"/>
  <c r="F3538" i="12"/>
  <c r="H3450" i="12" a="1"/>
  <c r="H2699" i="12" a="1"/>
  <c r="F10" i="12"/>
  <c r="G2702" i="12"/>
  <c r="G773" i="12"/>
  <c r="G2755" i="12"/>
  <c r="H2728" i="12" l="1"/>
  <c r="H3450" i="12"/>
  <c r="H2699" i="12"/>
  <c r="H3275" i="12"/>
  <c r="H9" i="12"/>
  <c r="H72" i="12"/>
  <c r="H594" i="12"/>
  <c r="H2646" i="12"/>
  <c r="H595" i="12"/>
  <c r="H2726" i="12"/>
  <c r="H136" i="12"/>
  <c r="H2596" i="12"/>
  <c r="H3188" i="12"/>
  <c r="H199" i="12"/>
  <c r="H2701" i="12"/>
  <c r="H3537" i="12"/>
  <c r="H2622" i="12"/>
  <c r="H135" i="12"/>
  <c r="B3714" i="12"/>
  <c r="B2727" i="12"/>
  <c r="C331" i="12"/>
  <c r="B596" i="12"/>
  <c r="C2807" i="12"/>
  <c r="C2625" i="12"/>
  <c r="C2599" i="12"/>
  <c r="C2703" i="12"/>
  <c r="B3191" i="12"/>
  <c r="B3278" i="12"/>
  <c r="B2755" i="12"/>
  <c r="C2756" i="12"/>
  <c r="C955" i="12"/>
  <c r="B3365" i="12"/>
  <c r="C2651" i="12"/>
  <c r="C2809" i="12"/>
  <c r="B2753" i="12"/>
  <c r="C1048" i="12"/>
  <c r="B394" i="12"/>
  <c r="B2505" i="12"/>
  <c r="C954" i="12"/>
  <c r="C3365" i="12"/>
  <c r="C958" i="12"/>
  <c r="C3452" i="12"/>
  <c r="C3714" i="12"/>
  <c r="B3713" i="12"/>
  <c r="C1047" i="12"/>
  <c r="C2727" i="12"/>
  <c r="C1408" i="12"/>
  <c r="B2650" i="12"/>
  <c r="C267" i="12"/>
  <c r="B2676" i="12"/>
  <c r="B138" i="12"/>
  <c r="B74" i="12"/>
  <c r="B2702" i="12"/>
  <c r="C394" i="12"/>
  <c r="B202" i="12"/>
  <c r="C3977" i="12"/>
  <c r="B330" i="12"/>
  <c r="C330" i="12"/>
  <c r="B3539" i="12"/>
  <c r="C688" i="12"/>
  <c r="C598" i="12"/>
  <c r="C139" i="12"/>
  <c r="C75" i="12"/>
  <c r="C868" i="12"/>
  <c r="B266" i="12"/>
  <c r="B2416" i="12"/>
  <c r="C12" i="12"/>
  <c r="C2677" i="12"/>
  <c r="B3452" i="12"/>
  <c r="C778" i="12"/>
  <c r="C203" i="12"/>
  <c r="C3278" i="12"/>
  <c r="C3191" i="12"/>
  <c r="B12" i="12"/>
  <c r="B2624" i="12"/>
  <c r="B2598" i="12"/>
  <c r="C3539" i="12"/>
  <c r="CH9" i="2"/>
  <c r="CH10" i="2"/>
  <c r="CH11" i="2"/>
  <c r="CH12" i="2"/>
  <c r="CH13" i="2"/>
  <c r="CH14" i="2"/>
  <c r="CH15" i="2"/>
  <c r="CH16" i="2"/>
  <c r="CH17" i="2"/>
  <c r="CH18" i="2"/>
  <c r="CH19" i="2"/>
  <c r="CH20" i="2"/>
  <c r="CH21" i="2"/>
  <c r="CH22" i="2"/>
  <c r="CH23" i="2"/>
  <c r="G2650" i="12"/>
  <c r="H264" i="12" a="1"/>
  <c r="G138" i="12"/>
  <c r="G863" i="12"/>
  <c r="H3538" i="12" a="1"/>
  <c r="G597" i="12"/>
  <c r="F2623" i="12"/>
  <c r="F2728" i="12"/>
  <c r="F3451" i="12"/>
  <c r="G74" i="12"/>
  <c r="H596" i="12" a="1"/>
  <c r="G3277" i="12"/>
  <c r="H3276" i="12" a="1"/>
  <c r="G956" i="12"/>
  <c r="G3451" i="12"/>
  <c r="F2649" i="12"/>
  <c r="F265" i="12"/>
  <c r="G2598" i="12"/>
  <c r="F3625" i="12"/>
  <c r="F3277" i="12"/>
  <c r="G777" i="12"/>
  <c r="F329" i="12"/>
  <c r="H3625" i="12" a="1"/>
  <c r="H201" i="12" a="1"/>
  <c r="G329" i="12"/>
  <c r="H2649" i="12" a="1"/>
  <c r="F2415" i="12"/>
  <c r="G687" i="12"/>
  <c r="H3189" i="12" a="1"/>
  <c r="H2597" i="12" a="1"/>
  <c r="H200" i="12" a="1"/>
  <c r="F2504" i="12"/>
  <c r="F137" i="12"/>
  <c r="G2780" i="12"/>
  <c r="G265" i="12"/>
  <c r="G864" i="12"/>
  <c r="F73" i="12"/>
  <c r="H2755" i="12" a="1"/>
  <c r="G3190" i="12"/>
  <c r="F2597" i="12"/>
  <c r="G202" i="12"/>
  <c r="F3190" i="12"/>
  <c r="G2782" i="12"/>
  <c r="F3364" i="12"/>
  <c r="G3889" i="12"/>
  <c r="H2623" i="12" a="1"/>
  <c r="F11" i="12"/>
  <c r="H10" i="12" a="1"/>
  <c r="H137" i="12" a="1"/>
  <c r="F3626" i="12"/>
  <c r="G266" i="12"/>
  <c r="H2675" i="12" a="1"/>
  <c r="F2675" i="12"/>
  <c r="G957" i="12"/>
  <c r="G1317" i="12"/>
  <c r="G3626" i="12"/>
  <c r="G2676" i="12"/>
  <c r="G3364" i="12"/>
  <c r="H73" i="12" a="1"/>
  <c r="H3363" i="12" a="1"/>
  <c r="G2729" i="12"/>
  <c r="G867" i="12"/>
  <c r="F2726" i="12"/>
  <c r="F2700" i="12"/>
  <c r="G2700" i="12"/>
  <c r="F595" i="12"/>
  <c r="G11" i="12"/>
  <c r="G2624" i="12"/>
  <c r="H2673" i="12" a="1"/>
  <c r="F201" i="12"/>
  <c r="H137" i="12" l="1"/>
  <c r="H3625" i="12"/>
  <c r="H2623" i="12"/>
  <c r="H2675" i="12"/>
  <c r="H596" i="12"/>
  <c r="H2673" i="12"/>
  <c r="H10" i="12"/>
  <c r="H3276" i="12"/>
  <c r="H3363" i="12"/>
  <c r="H2649" i="12"/>
  <c r="H73" i="12"/>
  <c r="H3189" i="12"/>
  <c r="H2597" i="12"/>
  <c r="H3538" i="12"/>
  <c r="H200" i="12"/>
  <c r="H2755" i="12"/>
  <c r="H264" i="12"/>
  <c r="H201" i="12"/>
  <c r="B2651" i="12"/>
  <c r="C204" i="12"/>
  <c r="B2729" i="12"/>
  <c r="C332" i="12"/>
  <c r="C1138" i="12"/>
  <c r="C2678" i="12"/>
  <c r="C2600" i="12"/>
  <c r="C2626" i="12"/>
  <c r="C869" i="12"/>
  <c r="B2417" i="12"/>
  <c r="C599" i="12"/>
  <c r="C689" i="12"/>
  <c r="B395" i="12"/>
  <c r="B2677" i="12"/>
  <c r="C1049" i="12"/>
  <c r="B459" i="12"/>
  <c r="B2782" i="12"/>
  <c r="C2652" i="12"/>
  <c r="B2754" i="12"/>
  <c r="B13" i="12"/>
  <c r="B3801" i="12"/>
  <c r="C3453" i="12"/>
  <c r="C2834" i="12"/>
  <c r="C3279" i="12"/>
  <c r="C3192" i="12"/>
  <c r="B3540" i="12"/>
  <c r="B331" i="12"/>
  <c r="C779" i="12"/>
  <c r="C4065" i="12"/>
  <c r="B139" i="12"/>
  <c r="B75" i="12"/>
  <c r="C1139" i="12"/>
  <c r="B3453" i="12"/>
  <c r="B3366" i="12"/>
  <c r="B3802" i="12"/>
  <c r="C959" i="12"/>
  <c r="B203" i="12"/>
  <c r="C1499" i="12"/>
  <c r="C1046" i="12"/>
  <c r="B3192" i="12"/>
  <c r="B3279" i="12"/>
  <c r="B597" i="12"/>
  <c r="C3627" i="12"/>
  <c r="C3366" i="12"/>
  <c r="C2704" i="12"/>
  <c r="B3627" i="12"/>
  <c r="B267" i="12"/>
  <c r="C2754" i="12"/>
  <c r="C3802" i="12"/>
  <c r="C1045" i="12"/>
  <c r="B2780" i="12"/>
  <c r="C2730" i="12"/>
  <c r="B2599" i="12"/>
  <c r="B2625" i="12"/>
  <c r="C395" i="12"/>
  <c r="C459" i="12"/>
  <c r="B2703" i="12"/>
  <c r="C2783" i="12"/>
  <c r="C268" i="12"/>
  <c r="C13" i="12"/>
  <c r="C140" i="12"/>
  <c r="C76" i="12"/>
  <c r="C3540" i="12"/>
  <c r="B2506" i="12"/>
  <c r="C2836" i="12"/>
  <c r="C396" i="12"/>
  <c r="CH24" i="2"/>
  <c r="F394" i="12"/>
  <c r="G3191" i="12"/>
  <c r="G331" i="12"/>
  <c r="G954" i="12"/>
  <c r="G3365" i="12"/>
  <c r="G688" i="12"/>
  <c r="F2650" i="12"/>
  <c r="G2809" i="12"/>
  <c r="G394" i="12"/>
  <c r="F3713" i="12"/>
  <c r="H2598" i="12" a="1"/>
  <c r="H2753" i="12" a="1"/>
  <c r="H3451" i="12" a="1"/>
  <c r="F2702" i="12"/>
  <c r="H2650" i="12" a="1"/>
  <c r="H74" i="12" a="1"/>
  <c r="H2676" i="12" a="1"/>
  <c r="H3713" i="12" a="1"/>
  <c r="G3452" i="12"/>
  <c r="F2676" i="12"/>
  <c r="F2755" i="12"/>
  <c r="H138" i="12" a="1"/>
  <c r="G3278" i="12"/>
  <c r="H2624" i="12" a="1"/>
  <c r="F2727" i="12"/>
  <c r="G1408" i="12"/>
  <c r="G203" i="12"/>
  <c r="F3714" i="12"/>
  <c r="F2753" i="12"/>
  <c r="G139" i="12"/>
  <c r="G1048" i="12"/>
  <c r="G75" i="12"/>
  <c r="G958" i="12"/>
  <c r="H3277" i="12" a="1"/>
  <c r="G330" i="12"/>
  <c r="F2416" i="12"/>
  <c r="H265" i="12" a="1"/>
  <c r="G2625" i="12"/>
  <c r="G868" i="12"/>
  <c r="G778" i="12"/>
  <c r="G598" i="12"/>
  <c r="G2807" i="12"/>
  <c r="H329" i="12" a="1"/>
  <c r="G2599" i="12"/>
  <c r="H2782" i="12" a="1"/>
  <c r="F330" i="12"/>
  <c r="F3191" i="12"/>
  <c r="F138" i="12"/>
  <c r="G3714" i="12"/>
  <c r="G955" i="12"/>
  <c r="F202" i="12"/>
  <c r="F74" i="12"/>
  <c r="F2598" i="12"/>
  <c r="H3364" i="12" a="1"/>
  <c r="F12" i="12"/>
  <c r="F2505" i="12"/>
  <c r="G2756" i="12"/>
  <c r="F2624" i="12"/>
  <c r="H3626" i="12" a="1"/>
  <c r="F3278" i="12"/>
  <c r="F596" i="12"/>
  <c r="H2702" i="12" a="1"/>
  <c r="H266" i="12" a="1"/>
  <c r="F3539" i="12"/>
  <c r="G1047" i="12"/>
  <c r="F266" i="12"/>
  <c r="G2727" i="12"/>
  <c r="G3977" i="12"/>
  <c r="H3190" i="12" a="1"/>
  <c r="G2677" i="12"/>
  <c r="G267" i="12"/>
  <c r="G2703" i="12"/>
  <c r="F3452" i="12"/>
  <c r="H202" i="12" a="1"/>
  <c r="F3365" i="12"/>
  <c r="G3539" i="12"/>
  <c r="G12" i="12"/>
  <c r="G2651" i="12"/>
  <c r="H2700" i="12" a="1"/>
  <c r="H11" i="12" a="1"/>
  <c r="H2676" i="12" l="1"/>
  <c r="H2650" i="12"/>
  <c r="H3713" i="12"/>
  <c r="H202" i="12"/>
  <c r="H2782" i="12"/>
  <c r="H3190" i="12"/>
  <c r="H2753" i="12"/>
  <c r="H265" i="12"/>
  <c r="H2700" i="12"/>
  <c r="H74" i="12"/>
  <c r="H11" i="12"/>
  <c r="H2702" i="12"/>
  <c r="H2598" i="12"/>
  <c r="H138" i="12"/>
  <c r="H2624" i="12"/>
  <c r="H266" i="12"/>
  <c r="H3626" i="12"/>
  <c r="H3277" i="12"/>
  <c r="H329" i="12"/>
  <c r="H3364" i="12"/>
  <c r="H3451" i="12"/>
  <c r="C14" i="12"/>
  <c r="C1137" i="12"/>
  <c r="B3890" i="12"/>
  <c r="B140" i="12"/>
  <c r="B76" i="12"/>
  <c r="C3541" i="12"/>
  <c r="C1140" i="12"/>
  <c r="B2418" i="12"/>
  <c r="C269" i="12"/>
  <c r="B2507" i="12"/>
  <c r="B2807" i="12"/>
  <c r="B332" i="12"/>
  <c r="C3715" i="12"/>
  <c r="B3454" i="12"/>
  <c r="B204" i="12"/>
  <c r="B3628" i="12"/>
  <c r="C2679" i="12"/>
  <c r="B2704" i="12"/>
  <c r="B2678" i="12"/>
  <c r="C333" i="12"/>
  <c r="C460" i="12"/>
  <c r="C1136" i="12"/>
  <c r="C1590" i="12"/>
  <c r="C4153" i="12"/>
  <c r="C3193" i="12"/>
  <c r="C3280" i="12"/>
  <c r="B3889" i="12"/>
  <c r="C960" i="12"/>
  <c r="C3628" i="12"/>
  <c r="C2810" i="12"/>
  <c r="B3715" i="12"/>
  <c r="B598" i="12"/>
  <c r="B3541" i="12"/>
  <c r="C3367" i="12"/>
  <c r="B2809" i="12"/>
  <c r="C461" i="12"/>
  <c r="B2652" i="12"/>
  <c r="C3890" i="12"/>
  <c r="B3367" i="12"/>
  <c r="B268" i="12"/>
  <c r="C870" i="12"/>
  <c r="B460" i="12"/>
  <c r="C397" i="12"/>
  <c r="C141" i="12"/>
  <c r="C77" i="12"/>
  <c r="B2600" i="12"/>
  <c r="B2626" i="12"/>
  <c r="C2731" i="12"/>
  <c r="C1230" i="12"/>
  <c r="B14" i="12"/>
  <c r="C780" i="12"/>
  <c r="C2653" i="12"/>
  <c r="C2863" i="12"/>
  <c r="C205" i="12"/>
  <c r="B2730" i="12"/>
  <c r="B3280" i="12"/>
  <c r="B3193" i="12"/>
  <c r="C1050" i="12"/>
  <c r="C2861" i="12"/>
  <c r="B524" i="12"/>
  <c r="C2601" i="12"/>
  <c r="C2627" i="12"/>
  <c r="B2756" i="12"/>
  <c r="C524" i="12"/>
  <c r="C2757" i="12"/>
  <c r="C2781" i="12"/>
  <c r="C3454" i="12"/>
  <c r="B396" i="12"/>
  <c r="B2781" i="12"/>
  <c r="C600" i="12"/>
  <c r="C690" i="12"/>
  <c r="C2705" i="12"/>
  <c r="C1229" i="12"/>
  <c r="CD24" i="2"/>
  <c r="BD24" i="2"/>
  <c r="AB23" i="3"/>
  <c r="U23" i="3"/>
  <c r="R23" i="3"/>
  <c r="K23" i="3"/>
  <c r="BL10" i="1"/>
  <c r="BJ10" i="1"/>
  <c r="BE10" i="1"/>
  <c r="AD10" i="1"/>
  <c r="AC10" i="1"/>
  <c r="Z10" i="1"/>
  <c r="Y10" i="1"/>
  <c r="I10" i="1"/>
  <c r="H2809" i="12" a="1"/>
  <c r="H2703" i="12" a="1"/>
  <c r="G779" i="12"/>
  <c r="F2677" i="12"/>
  <c r="H3365" i="12" a="1"/>
  <c r="F2754" i="12"/>
  <c r="G689" i="12"/>
  <c r="G3540" i="12"/>
  <c r="G13" i="12"/>
  <c r="H2729" i="12" a="1"/>
  <c r="F3453" i="12"/>
  <c r="F3802" i="12"/>
  <c r="G2704" i="12"/>
  <c r="G2836" i="12"/>
  <c r="G3627" i="12"/>
  <c r="G1045" i="12"/>
  <c r="H330" i="12" a="1"/>
  <c r="G76" i="12"/>
  <c r="H3801" i="12" a="1"/>
  <c r="F524" i="12"/>
  <c r="F2417" i="12"/>
  <c r="F139" i="12"/>
  <c r="H2780" i="12" a="1"/>
  <c r="G395" i="12"/>
  <c r="G1139" i="12"/>
  <c r="G1499" i="12"/>
  <c r="G3279" i="12"/>
  <c r="H2727" i="12" a="1"/>
  <c r="F203" i="12"/>
  <c r="H2677" i="12" a="1"/>
  <c r="H598" i="12" a="1"/>
  <c r="G268" i="12"/>
  <c r="G3453" i="12"/>
  <c r="H267" i="12" a="1"/>
  <c r="H3452" i="12" a="1"/>
  <c r="F459" i="12"/>
  <c r="F2729" i="12"/>
  <c r="G140" i="12"/>
  <c r="F2703" i="12"/>
  <c r="F267" i="12"/>
  <c r="G2600" i="12"/>
  <c r="F3279" i="12"/>
  <c r="G332" i="12"/>
  <c r="G599" i="12"/>
  <c r="F2651" i="12"/>
  <c r="F331" i="12"/>
  <c r="F3627" i="12"/>
  <c r="G959" i="12"/>
  <c r="F75" i="12"/>
  <c r="F2782" i="12"/>
  <c r="F3366" i="12"/>
  <c r="H3278" i="12" a="1"/>
  <c r="G2834" i="12"/>
  <c r="F13" i="12"/>
  <c r="G524" i="12"/>
  <c r="G2754" i="12"/>
  <c r="G3192" i="12"/>
  <c r="H203" i="12" a="1"/>
  <c r="F2625" i="12"/>
  <c r="G4065" i="12"/>
  <c r="F2780" i="12"/>
  <c r="H3191" i="12" a="1"/>
  <c r="G1138" i="12"/>
  <c r="G396" i="12"/>
  <c r="G2678" i="12"/>
  <c r="H3539" i="12" a="1"/>
  <c r="F3192" i="12"/>
  <c r="G2730" i="12"/>
  <c r="G3802" i="12"/>
  <c r="G3366" i="12"/>
  <c r="H394" i="12" a="1"/>
  <c r="G869" i="12"/>
  <c r="H12" i="12" a="1"/>
  <c r="G2626" i="12"/>
  <c r="H2651" i="12" a="1"/>
  <c r="F395" i="12"/>
  <c r="F597" i="12"/>
  <c r="G1046" i="12"/>
  <c r="F2506" i="12"/>
  <c r="G459" i="12"/>
  <c r="H331" i="12" a="1"/>
  <c r="H2625" i="12" a="1"/>
  <c r="H3714" i="12" a="1"/>
  <c r="F3540" i="12"/>
  <c r="G2783" i="12"/>
  <c r="G2652" i="12"/>
  <c r="F2599" i="12"/>
  <c r="H75" i="12" a="1"/>
  <c r="H2599" i="12" a="1"/>
  <c r="G1049" i="12"/>
  <c r="G204" i="12"/>
  <c r="F3801" i="12"/>
  <c r="H139" i="12" a="1"/>
  <c r="H597" i="12" a="1"/>
  <c r="H598" i="12" l="1"/>
  <c r="H3365" i="12"/>
  <c r="H75" i="12"/>
  <c r="H2625" i="12"/>
  <c r="H330" i="12"/>
  <c r="H3714" i="12"/>
  <c r="H3452" i="12"/>
  <c r="H203" i="12"/>
  <c r="H597" i="12"/>
  <c r="H12" i="12"/>
  <c r="H3278" i="12"/>
  <c r="H331" i="12"/>
  <c r="H2729" i="12"/>
  <c r="H3801" i="12"/>
  <c r="H2809" i="12"/>
  <c r="H2727" i="12"/>
  <c r="H267" i="12"/>
  <c r="H2703" i="12"/>
  <c r="H2599" i="12"/>
  <c r="H2651" i="12"/>
  <c r="H2780" i="12"/>
  <c r="H3191" i="12"/>
  <c r="H3539" i="12"/>
  <c r="H139" i="12"/>
  <c r="H2677" i="12"/>
  <c r="H394" i="12"/>
  <c r="B2783" i="12"/>
  <c r="C142" i="12"/>
  <c r="C78" i="12"/>
  <c r="C961" i="12"/>
  <c r="B3629" i="12"/>
  <c r="C2706" i="12"/>
  <c r="C334" i="12"/>
  <c r="B141" i="12"/>
  <c r="B77" i="12"/>
  <c r="C15" i="12"/>
  <c r="C691" i="12"/>
  <c r="C601" i="12"/>
  <c r="C2808" i="12"/>
  <c r="C2654" i="12"/>
  <c r="C1141" i="12"/>
  <c r="C2890" i="12"/>
  <c r="C206" i="12"/>
  <c r="B2679" i="12"/>
  <c r="C3716" i="12"/>
  <c r="C3281" i="12"/>
  <c r="C3194" i="12"/>
  <c r="C525" i="12"/>
  <c r="C3803" i="12"/>
  <c r="B205" i="12"/>
  <c r="C1320" i="12"/>
  <c r="B2808" i="12"/>
  <c r="C1321" i="12"/>
  <c r="B333" i="12"/>
  <c r="C526" i="12"/>
  <c r="C398" i="12"/>
  <c r="B397" i="12"/>
  <c r="C2784" i="12"/>
  <c r="C2602" i="12"/>
  <c r="C2628" i="12"/>
  <c r="B3281" i="12"/>
  <c r="B3194" i="12"/>
  <c r="C2758" i="12"/>
  <c r="B599" i="12"/>
  <c r="C1051" i="12"/>
  <c r="C4241" i="12"/>
  <c r="B3716" i="12"/>
  <c r="B2419" i="12"/>
  <c r="B3368" i="12"/>
  <c r="C2680" i="12"/>
  <c r="C462" i="12"/>
  <c r="B2705" i="12"/>
  <c r="B269" i="12"/>
  <c r="C1231" i="12"/>
  <c r="B3978" i="12"/>
  <c r="B461" i="12"/>
  <c r="B2757" i="12"/>
  <c r="B2653" i="12"/>
  <c r="B3455" i="12"/>
  <c r="B2836" i="12"/>
  <c r="B3803" i="12"/>
  <c r="C1681" i="12"/>
  <c r="B2834" i="12"/>
  <c r="C1228" i="12"/>
  <c r="C2732" i="12"/>
  <c r="C3542" i="12"/>
  <c r="C871" i="12"/>
  <c r="B525" i="12"/>
  <c r="B3977" i="12"/>
  <c r="C781" i="12"/>
  <c r="C2888" i="12"/>
  <c r="C270" i="12"/>
  <c r="B15" i="12"/>
  <c r="B2601" i="12"/>
  <c r="B2627" i="12"/>
  <c r="C3978" i="12"/>
  <c r="C3455" i="12"/>
  <c r="C2837" i="12"/>
  <c r="C3368" i="12"/>
  <c r="C1227" i="12"/>
  <c r="B2731" i="12"/>
  <c r="B3542" i="12"/>
  <c r="B2508" i="12"/>
  <c r="C3629" i="12"/>
  <c r="U5" i="3"/>
  <c r="U3" i="3"/>
  <c r="S5" i="3"/>
  <c r="S3" i="3"/>
  <c r="BL9" i="1"/>
  <c r="BL8" i="1"/>
  <c r="BL7" i="1"/>
  <c r="BM7" i="1"/>
  <c r="BL6" i="1"/>
  <c r="BL5" i="1"/>
  <c r="BL4" i="1"/>
  <c r="BM4" i="1"/>
  <c r="BL3" i="1"/>
  <c r="BM3" i="1"/>
  <c r="BE7" i="1"/>
  <c r="BE6" i="1"/>
  <c r="BE5" i="1"/>
  <c r="BE4" i="1"/>
  <c r="BE3" i="1"/>
  <c r="BJ9" i="1"/>
  <c r="BJ8" i="1"/>
  <c r="BJ7" i="1"/>
  <c r="BJ6" i="1"/>
  <c r="BJ5" i="1"/>
  <c r="BJ4" i="1"/>
  <c r="BJ3" i="1"/>
  <c r="H2704" i="12" a="1"/>
  <c r="F3367" i="12"/>
  <c r="H524" i="12" a="1"/>
  <c r="H3802" i="12" a="1"/>
  <c r="G141" i="12"/>
  <c r="H76" i="12" a="1"/>
  <c r="G1590" i="12"/>
  <c r="G2810" i="12"/>
  <c r="G1136" i="12"/>
  <c r="H2678" i="12" a="1"/>
  <c r="G870" i="12"/>
  <c r="H3279" i="12" a="1"/>
  <c r="G3628" i="12"/>
  <c r="F598" i="12"/>
  <c r="H204" i="12" a="1"/>
  <c r="H396" i="12" a="1"/>
  <c r="G205" i="12"/>
  <c r="G1229" i="12"/>
  <c r="F460" i="12"/>
  <c r="H2652" i="12" a="1"/>
  <c r="G960" i="12"/>
  <c r="G1230" i="12"/>
  <c r="F2600" i="12"/>
  <c r="G460" i="12"/>
  <c r="H395" i="12" a="1"/>
  <c r="F2507" i="12"/>
  <c r="H2807" i="12" a="1"/>
  <c r="G526" i="12"/>
  <c r="H3366" i="12" a="1"/>
  <c r="G2863" i="12"/>
  <c r="F2626" i="12"/>
  <c r="H140" i="12" a="1"/>
  <c r="F396" i="12"/>
  <c r="H2754" i="12" a="1"/>
  <c r="G2781" i="12"/>
  <c r="G2861" i="12"/>
  <c r="G3890" i="12"/>
  <c r="F76" i="12"/>
  <c r="G3541" i="12"/>
  <c r="G3454" i="12"/>
  <c r="F2418" i="12"/>
  <c r="F332" i="12"/>
  <c r="F3541" i="12"/>
  <c r="G77" i="12"/>
  <c r="F2756" i="12"/>
  <c r="F3193" i="12"/>
  <c r="F3715" i="12"/>
  <c r="G2653" i="12"/>
  <c r="F14" i="12"/>
  <c r="F2781" i="12"/>
  <c r="G461" i="12"/>
  <c r="F3280" i="12"/>
  <c r="G2757" i="12"/>
  <c r="H2626" i="12" a="1"/>
  <c r="F204" i="12"/>
  <c r="F3628" i="12"/>
  <c r="F268" i="12"/>
  <c r="H3453" i="12" a="1"/>
  <c r="H3192" i="12" a="1"/>
  <c r="F2652" i="12"/>
  <c r="G4153" i="12"/>
  <c r="G1050" i="12"/>
  <c r="G2731" i="12"/>
  <c r="F3889" i="12"/>
  <c r="G525" i="12"/>
  <c r="H332" i="12" a="1"/>
  <c r="H459" i="12" a="1"/>
  <c r="H3627" i="12" a="1"/>
  <c r="F2809" i="12"/>
  <c r="G2679" i="12"/>
  <c r="F2678" i="12"/>
  <c r="G2705" i="12"/>
  <c r="G1140" i="12"/>
  <c r="H2756" i="12" a="1"/>
  <c r="G600" i="12"/>
  <c r="G14" i="12"/>
  <c r="H268" i="12" a="1"/>
  <c r="G780" i="12"/>
  <c r="G2627" i="12"/>
  <c r="H2783" i="12" a="1"/>
  <c r="F525" i="12"/>
  <c r="F2730" i="12"/>
  <c r="G397" i="12"/>
  <c r="H3540" i="12" a="1"/>
  <c r="G269" i="12"/>
  <c r="G690" i="12"/>
  <c r="G3715" i="12"/>
  <c r="G3280" i="12"/>
  <c r="G3367" i="12"/>
  <c r="F2704" i="12"/>
  <c r="G333" i="12"/>
  <c r="G3193" i="12"/>
  <c r="H2730" i="12" a="1"/>
  <c r="H3889" i="12" a="1"/>
  <c r="H2600" i="12" a="1"/>
  <c r="F2807" i="12"/>
  <c r="G1137" i="12"/>
  <c r="F3454" i="12"/>
  <c r="F3890" i="12"/>
  <c r="G2601" i="12"/>
  <c r="F140" i="12"/>
  <c r="H13" i="12" a="1"/>
  <c r="H3627" i="12" l="1"/>
  <c r="H2783" i="12"/>
  <c r="H268" i="12"/>
  <c r="H395" i="12"/>
  <c r="H13" i="12"/>
  <c r="H3279" i="12"/>
  <c r="H332" i="12"/>
  <c r="H396" i="12"/>
  <c r="H3192" i="12"/>
  <c r="H3366" i="12"/>
  <c r="H3802" i="12"/>
  <c r="H2704" i="12"/>
  <c r="H76" i="12"/>
  <c r="H204" i="12"/>
  <c r="H3540" i="12"/>
  <c r="H2756" i="12"/>
  <c r="H524" i="12"/>
  <c r="H459" i="12"/>
  <c r="H2626" i="12"/>
  <c r="H2652" i="12"/>
  <c r="H140" i="12"/>
  <c r="H3889" i="12"/>
  <c r="H2678" i="12"/>
  <c r="H2600" i="12"/>
  <c r="H2730" i="12"/>
  <c r="H2754" i="12"/>
  <c r="H2807" i="12"/>
  <c r="H3453" i="12"/>
  <c r="C4066" i="12"/>
  <c r="C335" i="12"/>
  <c r="C1319" i="12"/>
  <c r="C2655" i="12"/>
  <c r="C2835" i="12"/>
  <c r="B206" i="12"/>
  <c r="C3717" i="12"/>
  <c r="C1318" i="12"/>
  <c r="B2863" i="12"/>
  <c r="B526" i="12"/>
  <c r="B2732" i="12"/>
  <c r="B2420" i="12"/>
  <c r="B600" i="12"/>
  <c r="C2629" i="12"/>
  <c r="C2603" i="12"/>
  <c r="C1411" i="12"/>
  <c r="C3282" i="12"/>
  <c r="C3195" i="12"/>
  <c r="C1052" i="12"/>
  <c r="B2509" i="12"/>
  <c r="B2654" i="12"/>
  <c r="C2915" i="12"/>
  <c r="B2861" i="12"/>
  <c r="C2785" i="12"/>
  <c r="B398" i="12"/>
  <c r="B270" i="12"/>
  <c r="C3369" i="12"/>
  <c r="C2917" i="12"/>
  <c r="C692" i="12"/>
  <c r="C602" i="12"/>
  <c r="C143" i="12"/>
  <c r="C79" i="12"/>
  <c r="C3456" i="12"/>
  <c r="C872" i="12"/>
  <c r="C962" i="12"/>
  <c r="B3543" i="12"/>
  <c r="B4066" i="12"/>
  <c r="C527" i="12"/>
  <c r="B3804" i="12"/>
  <c r="C2811" i="12"/>
  <c r="C1232" i="12"/>
  <c r="C782" i="12"/>
  <c r="C399" i="12"/>
  <c r="C207" i="12"/>
  <c r="B3630" i="12"/>
  <c r="B2628" i="12"/>
  <c r="B2602" i="12"/>
  <c r="C3630" i="12"/>
  <c r="B2680" i="12"/>
  <c r="B462" i="12"/>
  <c r="C3804" i="12"/>
  <c r="C2864" i="12"/>
  <c r="B16" i="12"/>
  <c r="C1772" i="12"/>
  <c r="C1322" i="12"/>
  <c r="C2707" i="12"/>
  <c r="C4329" i="12"/>
  <c r="B3282" i="12"/>
  <c r="B3195" i="12"/>
  <c r="C1412" i="12"/>
  <c r="C3891" i="12"/>
  <c r="C2681" i="12"/>
  <c r="C16" i="12"/>
  <c r="C2733" i="12"/>
  <c r="C2759" i="12"/>
  <c r="B2784" i="12"/>
  <c r="B334" i="12"/>
  <c r="B3456" i="12"/>
  <c r="B3369" i="12"/>
  <c r="C463" i="12"/>
  <c r="B2706" i="12"/>
  <c r="B3717" i="12"/>
  <c r="B2810" i="12"/>
  <c r="B2758" i="12"/>
  <c r="C3543" i="12"/>
  <c r="B4065" i="12"/>
  <c r="B3891" i="12"/>
  <c r="C1142" i="12"/>
  <c r="B2835" i="12"/>
  <c r="C271" i="12"/>
  <c r="B78" i="12"/>
  <c r="B142" i="12"/>
  <c r="AC3" i="1"/>
  <c r="AC4" i="1"/>
  <c r="AC5" i="1"/>
  <c r="AC6" i="1"/>
  <c r="AC7" i="1"/>
  <c r="AC8" i="1"/>
  <c r="AC9" i="1"/>
  <c r="BG12" i="2"/>
  <c r="BF8" i="2"/>
  <c r="BF7" i="2"/>
  <c r="BF5" i="2"/>
  <c r="BD23" i="2"/>
  <c r="BD20" i="2"/>
  <c r="BD17" i="2"/>
  <c r="BD14" i="2"/>
  <c r="BD12" i="2"/>
  <c r="BD10" i="2"/>
  <c r="BD5" i="2"/>
  <c r="H3541" i="12" a="1"/>
  <c r="G1231" i="12"/>
  <c r="H2653" i="12" a="1"/>
  <c r="G3542" i="12"/>
  <c r="H461" i="12" a="1"/>
  <c r="F2705" i="12"/>
  <c r="H3280" i="12" a="1"/>
  <c r="G3803" i="12"/>
  <c r="G462" i="12"/>
  <c r="G3629" i="12"/>
  <c r="H526" i="12" a="1"/>
  <c r="F3803" i="12"/>
  <c r="G2808" i="12"/>
  <c r="F461" i="12"/>
  <c r="F2627" i="12"/>
  <c r="G1051" i="12"/>
  <c r="F3542" i="12"/>
  <c r="F3194" i="12"/>
  <c r="F3716" i="12"/>
  <c r="G206" i="12"/>
  <c r="G2758" i="12"/>
  <c r="H397" i="12" a="1"/>
  <c r="H3628" i="12" a="1"/>
  <c r="F2757" i="12"/>
  <c r="G2602" i="12"/>
  <c r="G334" i="12"/>
  <c r="G3455" i="12"/>
  <c r="H2781" i="12" a="1"/>
  <c r="G3978" i="12"/>
  <c r="G4241" i="12"/>
  <c r="H2705" i="12" a="1"/>
  <c r="G142" i="12"/>
  <c r="F15" i="12"/>
  <c r="H2601" i="12" a="1"/>
  <c r="F205" i="12"/>
  <c r="F333" i="12"/>
  <c r="F3368" i="12"/>
  <c r="H3977" i="12" a="1"/>
  <c r="G78" i="12"/>
  <c r="H2757" i="12" a="1"/>
  <c r="G2628" i="12"/>
  <c r="H599" i="12" a="1"/>
  <c r="G601" i="12"/>
  <c r="F3281" i="12"/>
  <c r="F2834" i="12"/>
  <c r="G3281" i="12"/>
  <c r="G2732" i="12"/>
  <c r="F77" i="12"/>
  <c r="G2784" i="12"/>
  <c r="G871" i="12"/>
  <c r="H3454" i="12" a="1"/>
  <c r="G2888" i="12"/>
  <c r="H269" i="12" a="1"/>
  <c r="G781" i="12"/>
  <c r="F2808" i="12"/>
  <c r="H2861" i="12" a="1"/>
  <c r="H3367" i="12" a="1"/>
  <c r="F3629" i="12"/>
  <c r="H333" i="12" a="1"/>
  <c r="G527" i="12"/>
  <c r="F599" i="12"/>
  <c r="H3715" i="12" a="1"/>
  <c r="F141" i="12"/>
  <c r="H141" i="12" a="1"/>
  <c r="G1141" i="12"/>
  <c r="H77" i="12" a="1"/>
  <c r="G15" i="12"/>
  <c r="H2834" i="12" a="1"/>
  <c r="H525" i="12" a="1"/>
  <c r="F2601" i="12"/>
  <c r="G2706" i="12"/>
  <c r="H3193" i="12" a="1"/>
  <c r="F3455" i="12"/>
  <c r="G1227" i="12"/>
  <c r="H2731" i="12" a="1"/>
  <c r="G3194" i="12"/>
  <c r="F2731" i="12"/>
  <c r="G1681" i="12"/>
  <c r="F2783" i="12"/>
  <c r="F269" i="12"/>
  <c r="H14" i="12" a="1"/>
  <c r="G398" i="12"/>
  <c r="G270" i="12"/>
  <c r="H2627" i="12" a="1"/>
  <c r="F2419" i="12"/>
  <c r="F2508" i="12"/>
  <c r="G2680" i="12"/>
  <c r="F2653" i="12"/>
  <c r="G3368" i="12"/>
  <c r="G3716" i="12"/>
  <c r="G1228" i="12"/>
  <c r="H2836" i="12" a="1"/>
  <c r="G961" i="12"/>
  <c r="G2654" i="12"/>
  <c r="F2836" i="12"/>
  <c r="G2837" i="12"/>
  <c r="H460" i="12" a="1"/>
  <c r="F2679" i="12"/>
  <c r="G1320" i="12"/>
  <c r="F397" i="12"/>
  <c r="F3978" i="12"/>
  <c r="G691" i="12"/>
  <c r="F526" i="12"/>
  <c r="F3977" i="12"/>
  <c r="H3890" i="12" a="1"/>
  <c r="G1321" i="12"/>
  <c r="H205" i="12" a="1"/>
  <c r="G2890" i="12"/>
  <c r="H2679" i="12" a="1"/>
  <c r="H2861" i="12" l="1"/>
  <c r="H3454" i="12"/>
  <c r="H14" i="12"/>
  <c r="H3628" i="12"/>
  <c r="H3977" i="12"/>
  <c r="H333" i="12"/>
  <c r="H2731" i="12"/>
  <c r="H461" i="12"/>
  <c r="H2601" i="12"/>
  <c r="H3715" i="12"/>
  <c r="H526" i="12"/>
  <c r="H2836" i="12"/>
  <c r="H2705" i="12"/>
  <c r="H3280" i="12"/>
  <c r="H599" i="12"/>
  <c r="H2653" i="12"/>
  <c r="H77" i="12"/>
  <c r="H2781" i="12"/>
  <c r="H2679" i="12"/>
  <c r="H269" i="12"/>
  <c r="H141" i="12"/>
  <c r="H460" i="12"/>
  <c r="H2757" i="12"/>
  <c r="H3193" i="12"/>
  <c r="H2627" i="12"/>
  <c r="H397" i="12"/>
  <c r="H525" i="12"/>
  <c r="H2834" i="12"/>
  <c r="H205" i="12"/>
  <c r="H3367" i="12"/>
  <c r="H3890" i="12"/>
  <c r="H3541" i="12"/>
  <c r="B3892" i="12"/>
  <c r="B601" i="12"/>
  <c r="B2890" i="12"/>
  <c r="B3370" i="12"/>
  <c r="C3892" i="12"/>
  <c r="C873" i="12"/>
  <c r="B463" i="12"/>
  <c r="C3370" i="12"/>
  <c r="C2682" i="12"/>
  <c r="B17" i="12"/>
  <c r="B3979" i="12"/>
  <c r="B2837" i="12"/>
  <c r="B3457" i="12"/>
  <c r="C2786" i="12"/>
  <c r="C4417" i="12"/>
  <c r="B2510" i="12"/>
  <c r="C1502" i="12"/>
  <c r="C3805" i="12"/>
  <c r="B4154" i="12"/>
  <c r="C3544" i="12"/>
  <c r="C2944" i="12"/>
  <c r="C2812" i="12"/>
  <c r="B2759" i="12"/>
  <c r="B4153" i="12"/>
  <c r="B3805" i="12"/>
  <c r="C1503" i="12"/>
  <c r="C2891" i="12"/>
  <c r="C272" i="12"/>
  <c r="B3631" i="12"/>
  <c r="C3457" i="12"/>
  <c r="C1143" i="12"/>
  <c r="C2630" i="12"/>
  <c r="C2604" i="12"/>
  <c r="B3544" i="12"/>
  <c r="C2760" i="12"/>
  <c r="C3718" i="12"/>
  <c r="C208" i="12"/>
  <c r="C2656" i="12"/>
  <c r="B3196" i="12"/>
  <c r="B3283" i="12"/>
  <c r="C1053" i="12"/>
  <c r="C693" i="12"/>
  <c r="C603" i="12"/>
  <c r="B207" i="12"/>
  <c r="C1233" i="12"/>
  <c r="B2785" i="12"/>
  <c r="C1863" i="12"/>
  <c r="B2603" i="12"/>
  <c r="B2629" i="12"/>
  <c r="C783" i="12"/>
  <c r="B2681" i="12"/>
  <c r="B2421" i="12"/>
  <c r="B143" i="12"/>
  <c r="B79" i="12"/>
  <c r="C528" i="12"/>
  <c r="B2811" i="12"/>
  <c r="C2708" i="12"/>
  <c r="B2655" i="12"/>
  <c r="C963" i="12"/>
  <c r="C1409" i="12"/>
  <c r="B527" i="12"/>
  <c r="B3718" i="12"/>
  <c r="C336" i="12"/>
  <c r="C3979" i="12"/>
  <c r="C2734" i="12"/>
  <c r="C1323" i="12"/>
  <c r="C1410" i="12"/>
  <c r="B2707" i="12"/>
  <c r="C2838" i="12"/>
  <c r="C144" i="12"/>
  <c r="C80" i="12"/>
  <c r="B2888" i="12"/>
  <c r="B271" i="12"/>
  <c r="C400" i="12"/>
  <c r="B2862" i="12"/>
  <c r="C3631" i="12"/>
  <c r="B2733" i="12"/>
  <c r="B399" i="12"/>
  <c r="C17" i="12"/>
  <c r="C1413" i="12"/>
  <c r="C464" i="12"/>
  <c r="B335" i="12"/>
  <c r="C2942" i="12"/>
  <c r="C3283" i="12"/>
  <c r="C3196" i="12"/>
  <c r="C2862" i="12"/>
  <c r="C4154" i="12"/>
  <c r="M11" i="3"/>
  <c r="O11" i="3"/>
  <c r="M10" i="3"/>
  <c r="O10" i="3"/>
  <c r="M9" i="3"/>
  <c r="O9" i="3"/>
  <c r="M8" i="3"/>
  <c r="O8" i="3"/>
  <c r="M7" i="3"/>
  <c r="O7" i="3"/>
  <c r="K22" i="3"/>
  <c r="N22" i="3"/>
  <c r="M22" i="3"/>
  <c r="Q22" i="3"/>
  <c r="AB22" i="3"/>
  <c r="CD23" i="2"/>
  <c r="CA23" i="2"/>
  <c r="BY23" i="2"/>
  <c r="BX23" i="2"/>
  <c r="BT23" i="2"/>
  <c r="BP23" i="2"/>
  <c r="BL23" i="2"/>
  <c r="BK23" i="2"/>
  <c r="BE9" i="1"/>
  <c r="BE8" i="1"/>
  <c r="AD9" i="1"/>
  <c r="Y9" i="1"/>
  <c r="Z9" i="1"/>
  <c r="I9" i="1"/>
  <c r="I8" i="1"/>
  <c r="BD22" i="2"/>
  <c r="BD21" i="2"/>
  <c r="BD19" i="2"/>
  <c r="BD18" i="2"/>
  <c r="BD16" i="2"/>
  <c r="BD15" i="2"/>
  <c r="BD13" i="2"/>
  <c r="BD11" i="2"/>
  <c r="BD9" i="2"/>
  <c r="BD8" i="2"/>
  <c r="BD7" i="2"/>
  <c r="BD4" i="2"/>
  <c r="CD22" i="2"/>
  <c r="J21" i="3"/>
  <c r="AB21" i="3"/>
  <c r="U21" i="3"/>
  <c r="U20" i="3"/>
  <c r="U19" i="3"/>
  <c r="U18" i="3"/>
  <c r="U17" i="3"/>
  <c r="U16" i="3"/>
  <c r="U15" i="3"/>
  <c r="U14" i="3"/>
  <c r="U13" i="3"/>
  <c r="U12" i="3"/>
  <c r="U11" i="3"/>
  <c r="U10" i="3"/>
  <c r="U9" i="3"/>
  <c r="U8" i="3"/>
  <c r="U7" i="3"/>
  <c r="U6" i="3"/>
  <c r="U4" i="3"/>
  <c r="R21" i="3"/>
  <c r="R20" i="3"/>
  <c r="R19" i="3"/>
  <c r="R18" i="3"/>
  <c r="R17" i="3"/>
  <c r="R16" i="3"/>
  <c r="S15" i="3"/>
  <c r="S14" i="3"/>
  <c r="S13" i="3"/>
  <c r="S12" i="3"/>
  <c r="S11" i="3"/>
  <c r="S10" i="3"/>
  <c r="S9" i="3"/>
  <c r="S8" i="3"/>
  <c r="S7" i="3"/>
  <c r="S6" i="3"/>
  <c r="S4" i="3"/>
  <c r="AD8" i="1"/>
  <c r="AD7" i="1"/>
  <c r="AD6" i="1"/>
  <c r="AD5" i="1"/>
  <c r="AD4" i="1"/>
  <c r="AD3" i="1"/>
  <c r="Z8" i="1"/>
  <c r="Y8" i="1"/>
  <c r="Z7" i="1"/>
  <c r="Y7" i="1"/>
  <c r="Z6" i="1"/>
  <c r="Y6" i="1"/>
  <c r="Z5" i="1"/>
  <c r="Y5" i="1"/>
  <c r="Z4" i="1"/>
  <c r="Y4" i="1"/>
  <c r="Z3" i="1"/>
  <c r="Y3" i="1"/>
  <c r="F3456" i="12"/>
  <c r="F2420" i="12"/>
  <c r="G3195" i="12"/>
  <c r="G528" i="12"/>
  <c r="G207" i="12"/>
  <c r="G1142" i="12"/>
  <c r="G271" i="12"/>
  <c r="F600" i="12"/>
  <c r="F2810" i="12"/>
  <c r="G335" i="12"/>
  <c r="F3717" i="12"/>
  <c r="H2888" i="12" a="1"/>
  <c r="H2602" i="12" a="1"/>
  <c r="H3194" i="12" a="1"/>
  <c r="F3282" i="12"/>
  <c r="H3455" i="12" a="1"/>
  <c r="G3717" i="12"/>
  <c r="F462" i="12"/>
  <c r="F3804" i="12"/>
  <c r="G16" i="12"/>
  <c r="F3369" i="12"/>
  <c r="G2629" i="12"/>
  <c r="F4066" i="12"/>
  <c r="F334" i="12"/>
  <c r="G2759" i="12"/>
  <c r="G872" i="12"/>
  <c r="G1232" i="12"/>
  <c r="G2917" i="12"/>
  <c r="H2680" i="12" a="1"/>
  <c r="H78" i="12" a="1"/>
  <c r="H270" i="12" a="1"/>
  <c r="G3543" i="12"/>
  <c r="G2835" i="12"/>
  <c r="F3543" i="12"/>
  <c r="G3456" i="12"/>
  <c r="G463" i="12"/>
  <c r="F142" i="12"/>
  <c r="G2811" i="12"/>
  <c r="F2654" i="12"/>
  <c r="F2784" i="12"/>
  <c r="G2785" i="12"/>
  <c r="F3891" i="12"/>
  <c r="H3978" i="12" a="1"/>
  <c r="G1412" i="12"/>
  <c r="F3630" i="12"/>
  <c r="F2758" i="12"/>
  <c r="H142" i="12" a="1"/>
  <c r="H4065" i="12" a="1"/>
  <c r="G2915" i="12"/>
  <c r="F398" i="12"/>
  <c r="H2654" i="12" a="1"/>
  <c r="F2863" i="12"/>
  <c r="G1318" i="12"/>
  <c r="F78" i="12"/>
  <c r="H398" i="12" a="1"/>
  <c r="H2784" i="12" a="1"/>
  <c r="G143" i="12"/>
  <c r="F4065" i="12"/>
  <c r="G1052" i="12"/>
  <c r="H3281" i="12" a="1"/>
  <c r="G399" i="12"/>
  <c r="G1319" i="12"/>
  <c r="H2863" i="12" a="1"/>
  <c r="F2509" i="12"/>
  <c r="G2603" i="12"/>
  <c r="F2861" i="12"/>
  <c r="F16" i="12"/>
  <c r="H3368" i="12" a="1"/>
  <c r="H3803" i="12" a="1"/>
  <c r="G2707" i="12"/>
  <c r="H15" i="12" a="1"/>
  <c r="H2810" i="12" a="1"/>
  <c r="F2680" i="12"/>
  <c r="H3629" i="12" a="1"/>
  <c r="H2758" i="12" a="1"/>
  <c r="G3630" i="12"/>
  <c r="G602" i="12"/>
  <c r="G692" i="12"/>
  <c r="F527" i="12"/>
  <c r="G2681" i="12"/>
  <c r="F2628" i="12"/>
  <c r="F206" i="12"/>
  <c r="H527" i="12" a="1"/>
  <c r="G3369" i="12"/>
  <c r="G962" i="12"/>
  <c r="G782" i="12"/>
  <c r="H3542" i="12" a="1"/>
  <c r="H2732" i="12" a="1"/>
  <c r="G1772" i="12"/>
  <c r="G2864" i="12"/>
  <c r="F2706" i="12"/>
  <c r="H2706" i="12" a="1"/>
  <c r="F2602" i="12"/>
  <c r="H2628" i="12" a="1"/>
  <c r="G4066" i="12"/>
  <c r="G2655" i="12"/>
  <c r="H462" i="12" a="1"/>
  <c r="G3282" i="12"/>
  <c r="F3195" i="12"/>
  <c r="H334" i="12" a="1"/>
  <c r="G2733" i="12"/>
  <c r="G1322" i="12"/>
  <c r="H2890" i="12" a="1"/>
  <c r="H2837" i="12" a="1"/>
  <c r="H600" i="12" a="1"/>
  <c r="F2835" i="12"/>
  <c r="G3891" i="12"/>
  <c r="H206" i="12" a="1"/>
  <c r="H2808" i="12" a="1"/>
  <c r="F270" i="12"/>
  <c r="G1411" i="12"/>
  <c r="G79" i="12"/>
  <c r="G4329" i="12"/>
  <c r="H3716" i="12" a="1"/>
  <c r="F2732" i="12"/>
  <c r="G3804" i="12"/>
  <c r="H78" i="12" l="1"/>
  <c r="H2808" i="12"/>
  <c r="H2602" i="12"/>
  <c r="H2654" i="12"/>
  <c r="H4065" i="12"/>
  <c r="H2732" i="12"/>
  <c r="H398" i="12"/>
  <c r="H334" i="12"/>
  <c r="H2628" i="12"/>
  <c r="H3716" i="12"/>
  <c r="H2706" i="12"/>
  <c r="H3455" i="12"/>
  <c r="H206" i="12"/>
  <c r="H2680" i="12"/>
  <c r="H3803" i="12"/>
  <c r="H3629" i="12"/>
  <c r="H270" i="12"/>
  <c r="H2888" i="12"/>
  <c r="H2837" i="12"/>
  <c r="H3542" i="12"/>
  <c r="H3281" i="12"/>
  <c r="H3978" i="12"/>
  <c r="H2784" i="12"/>
  <c r="H3194" i="12"/>
  <c r="H527" i="12"/>
  <c r="H142" i="12"/>
  <c r="H2890" i="12"/>
  <c r="H15" i="12"/>
  <c r="H2863" i="12"/>
  <c r="H462" i="12"/>
  <c r="H2758" i="12"/>
  <c r="H2810" i="12"/>
  <c r="H600" i="12"/>
  <c r="H3368" i="12"/>
  <c r="C2969" i="12"/>
  <c r="C18" i="12"/>
  <c r="B2889" i="12"/>
  <c r="C145" i="12"/>
  <c r="C81" i="12"/>
  <c r="C401" i="12"/>
  <c r="C1054" i="12"/>
  <c r="C1144" i="12"/>
  <c r="B3545" i="12"/>
  <c r="C964" i="12"/>
  <c r="B602" i="12"/>
  <c r="B400" i="12"/>
  <c r="B144" i="12"/>
  <c r="B80" i="12"/>
  <c r="C874" i="12"/>
  <c r="C1324" i="12"/>
  <c r="C3806" i="12"/>
  <c r="C465" i="12"/>
  <c r="B2682" i="12"/>
  <c r="B208" i="12"/>
  <c r="B2656" i="12"/>
  <c r="B3371" i="12"/>
  <c r="C2918" i="12"/>
  <c r="B2511" i="12"/>
  <c r="C2709" i="12"/>
  <c r="B3980" i="12"/>
  <c r="B2760" i="12"/>
  <c r="B336" i="12"/>
  <c r="B2604" i="12"/>
  <c r="B2630" i="12"/>
  <c r="B272" i="12"/>
  <c r="B3284" i="12"/>
  <c r="B3197" i="12"/>
  <c r="C2787" i="12"/>
  <c r="B2786" i="12"/>
  <c r="C3719" i="12"/>
  <c r="B2422" i="12"/>
  <c r="C2839" i="12"/>
  <c r="B2708" i="12"/>
  <c r="C273" i="12"/>
  <c r="C2605" i="12"/>
  <c r="C2631" i="12"/>
  <c r="B3719" i="12"/>
  <c r="C2813" i="12"/>
  <c r="B18" i="12"/>
  <c r="C209" i="12"/>
  <c r="C1501" i="12"/>
  <c r="B2812" i="12"/>
  <c r="C2657" i="12"/>
  <c r="C337" i="12"/>
  <c r="C2971" i="12"/>
  <c r="C4242" i="12"/>
  <c r="B3806" i="12"/>
  <c r="C1593" i="12"/>
  <c r="C2889" i="12"/>
  <c r="B464" i="12"/>
  <c r="C2865" i="12"/>
  <c r="C1414" i="12"/>
  <c r="B4241" i="12"/>
  <c r="C3632" i="12"/>
  <c r="B2864" i="12"/>
  <c r="C3980" i="12"/>
  <c r="C2761" i="12"/>
  <c r="C1234" i="12"/>
  <c r="C3197" i="12"/>
  <c r="C3284" i="12"/>
  <c r="C529" i="12"/>
  <c r="C2735" i="12"/>
  <c r="B4242" i="12"/>
  <c r="C3458" i="12"/>
  <c r="B3458" i="12"/>
  <c r="C1504" i="12"/>
  <c r="B2734" i="12"/>
  <c r="C604" i="12"/>
  <c r="C694" i="12"/>
  <c r="B3632" i="12"/>
  <c r="C3545" i="12"/>
  <c r="C1594" i="12"/>
  <c r="C4505" i="12"/>
  <c r="B4067" i="12"/>
  <c r="B528" i="12"/>
  <c r="B2917" i="12"/>
  <c r="C3371" i="12"/>
  <c r="B2915" i="12"/>
  <c r="C4067" i="12"/>
  <c r="C1500" i="12"/>
  <c r="B2838" i="12"/>
  <c r="C1954" i="12"/>
  <c r="C784" i="12"/>
  <c r="C2683" i="12"/>
  <c r="B3893" i="12"/>
  <c r="C3893" i="12"/>
  <c r="U22" i="3"/>
  <c r="R22" i="3"/>
  <c r="K21" i="3"/>
  <c r="AB20" i="3"/>
  <c r="AB19" i="3"/>
  <c r="AB18" i="3"/>
  <c r="AB17" i="3"/>
  <c r="AB16" i="3"/>
  <c r="AB15" i="3"/>
  <c r="AB14" i="3"/>
  <c r="AB13" i="3"/>
  <c r="AB12" i="3"/>
  <c r="AB11" i="3"/>
  <c r="AB10" i="3"/>
  <c r="AB9" i="3"/>
  <c r="AB6" i="3"/>
  <c r="H3804" i="12" a="1"/>
  <c r="H2733" i="12" a="1"/>
  <c r="F2681" i="12"/>
  <c r="G17" i="12"/>
  <c r="F2837" i="12"/>
  <c r="H463" i="12" a="1"/>
  <c r="H3456" i="12" a="1"/>
  <c r="F3196" i="12"/>
  <c r="G3283" i="12"/>
  <c r="F463" i="12"/>
  <c r="G1143" i="12"/>
  <c r="F2510" i="12"/>
  <c r="F17" i="12"/>
  <c r="G208" i="12"/>
  <c r="H271" i="12" a="1"/>
  <c r="F2862" i="12"/>
  <c r="G603" i="12"/>
  <c r="G3631" i="12"/>
  <c r="G2682" i="12"/>
  <c r="G783" i="12"/>
  <c r="G529" i="12"/>
  <c r="F3718" i="12"/>
  <c r="H3369" i="12" a="1"/>
  <c r="H4153" i="12" a="1"/>
  <c r="G1323" i="12"/>
  <c r="G1503" i="12"/>
  <c r="H143" i="12" a="1"/>
  <c r="H2681" i="12" a="1"/>
  <c r="F2759" i="12"/>
  <c r="F143" i="12"/>
  <c r="G3979" i="12"/>
  <c r="G2604" i="12"/>
  <c r="H2603" i="12" a="1"/>
  <c r="G1053" i="12"/>
  <c r="G3805" i="12"/>
  <c r="H2629" i="12" a="1"/>
  <c r="F3283" i="12"/>
  <c r="F2603" i="12"/>
  <c r="F3979" i="12"/>
  <c r="F2785" i="12"/>
  <c r="F2811" i="12"/>
  <c r="F2733" i="12"/>
  <c r="G400" i="12"/>
  <c r="H2759" i="12" a="1"/>
  <c r="H2707" i="12" a="1"/>
  <c r="H2811" i="12" a="1"/>
  <c r="H3282" i="12" a="1"/>
  <c r="F3544" i="12"/>
  <c r="F207" i="12"/>
  <c r="G1863" i="12"/>
  <c r="F271" i="12"/>
  <c r="F2890" i="12"/>
  <c r="G1409" i="12"/>
  <c r="H16" i="12" a="1"/>
  <c r="G2944" i="12"/>
  <c r="G3457" i="12"/>
  <c r="F2421" i="12"/>
  <c r="F2655" i="12"/>
  <c r="G144" i="12"/>
  <c r="H601" i="12" a="1"/>
  <c r="H2835" i="12" a="1"/>
  <c r="G3196" i="12"/>
  <c r="G272" i="12"/>
  <c r="F399" i="12"/>
  <c r="G873" i="12"/>
  <c r="G1413" i="12"/>
  <c r="H3717" i="12" a="1"/>
  <c r="G2786" i="12"/>
  <c r="G336" i="12"/>
  <c r="F2629" i="12"/>
  <c r="G3370" i="12"/>
  <c r="G1410" i="12"/>
  <c r="H2655" i="12" a="1"/>
  <c r="F3805" i="12"/>
  <c r="H79" i="12" a="1"/>
  <c r="G1502" i="12"/>
  <c r="G3892" i="12"/>
  <c r="G80" i="12"/>
  <c r="H399" i="12" a="1"/>
  <c r="H3543" i="12" a="1"/>
  <c r="G3718" i="12"/>
  <c r="H207" i="12" a="1"/>
  <c r="H2785" i="12" a="1"/>
  <c r="F601" i="12"/>
  <c r="G693" i="12"/>
  <c r="H4066" i="12" a="1"/>
  <c r="G2838" i="12"/>
  <c r="G2734" i="12"/>
  <c r="F3892" i="12"/>
  <c r="F3631" i="12"/>
  <c r="G464" i="12"/>
  <c r="H335" i="12" a="1"/>
  <c r="F3370" i="12"/>
  <c r="H3195" i="12" a="1"/>
  <c r="G2942" i="12"/>
  <c r="F4154" i="12"/>
  <c r="G963" i="12"/>
  <c r="G4154" i="12"/>
  <c r="F528" i="12"/>
  <c r="G4417" i="12"/>
  <c r="F2707" i="12"/>
  <c r="G1233" i="12"/>
  <c r="G2656" i="12"/>
  <c r="G2760" i="12"/>
  <c r="F3457" i="12"/>
  <c r="H3891" i="12" a="1"/>
  <c r="G2862" i="12"/>
  <c r="F4153" i="12"/>
  <c r="G2891" i="12"/>
  <c r="G2812" i="12"/>
  <c r="F2888" i="12"/>
  <c r="H3630" i="12" a="1"/>
  <c r="G3544" i="12"/>
  <c r="F79" i="12"/>
  <c r="F335" i="12"/>
  <c r="G2708" i="12"/>
  <c r="G2630" i="12"/>
  <c r="H79" i="12" l="1"/>
  <c r="H4066" i="12"/>
  <c r="H2759" i="12"/>
  <c r="H2629" i="12"/>
  <c r="H335" i="12"/>
  <c r="H3717" i="12"/>
  <c r="H2785" i="12"/>
  <c r="H2733" i="12"/>
  <c r="H3369" i="12"/>
  <c r="H3891" i="12"/>
  <c r="H2811" i="12"/>
  <c r="H3630" i="12"/>
  <c r="H4153" i="12"/>
  <c r="H601" i="12"/>
  <c r="H3543" i="12"/>
  <c r="H399" i="12"/>
  <c r="H2655" i="12"/>
  <c r="H143" i="12"/>
  <c r="H2835" i="12"/>
  <c r="H3456" i="12"/>
  <c r="H463" i="12"/>
  <c r="H3282" i="12"/>
  <c r="H207" i="12"/>
  <c r="H3804" i="12"/>
  <c r="H271" i="12"/>
  <c r="H2707" i="12"/>
  <c r="H3195" i="12"/>
  <c r="H2681" i="12"/>
  <c r="H2603" i="12"/>
  <c r="H16" i="12"/>
  <c r="C2710" i="12"/>
  <c r="C1591" i="12"/>
  <c r="B2944" i="12"/>
  <c r="C1684" i="12"/>
  <c r="C2632" i="12"/>
  <c r="C2606" i="12"/>
  <c r="B2423" i="12"/>
  <c r="B3285" i="12"/>
  <c r="B3198" i="12"/>
  <c r="C1685" i="12"/>
  <c r="B2761" i="12"/>
  <c r="B2891" i="12"/>
  <c r="B3894" i="12"/>
  <c r="B3372" i="12"/>
  <c r="B401" i="12"/>
  <c r="B2512" i="12"/>
  <c r="C1415" i="12"/>
  <c r="B465" i="12"/>
  <c r="C1235" i="12"/>
  <c r="C3633" i="12"/>
  <c r="B4330" i="12"/>
  <c r="C1325" i="12"/>
  <c r="C3720" i="12"/>
  <c r="C2892" i="12"/>
  <c r="C2684" i="12"/>
  <c r="B19" i="12"/>
  <c r="C3807" i="12"/>
  <c r="B273" i="12"/>
  <c r="B603" i="12"/>
  <c r="B2916" i="12"/>
  <c r="C875" i="12"/>
  <c r="C4155" i="12"/>
  <c r="C2762" i="12"/>
  <c r="C4330" i="12"/>
  <c r="C338" i="12"/>
  <c r="B2787" i="12"/>
  <c r="C2945" i="12"/>
  <c r="B2709" i="12"/>
  <c r="C1145" i="12"/>
  <c r="C19" i="12"/>
  <c r="C2045" i="12"/>
  <c r="C1595" i="12"/>
  <c r="B529" i="12"/>
  <c r="B2839" i="12"/>
  <c r="C2840" i="12"/>
  <c r="B2813" i="12"/>
  <c r="B337" i="12"/>
  <c r="C965" i="12"/>
  <c r="C402" i="12"/>
  <c r="C3981" i="12"/>
  <c r="B3720" i="12"/>
  <c r="C3546" i="12"/>
  <c r="C3285" i="12"/>
  <c r="C3198" i="12"/>
  <c r="C1505" i="12"/>
  <c r="C274" i="12"/>
  <c r="C2736" i="12"/>
  <c r="B2683" i="12"/>
  <c r="C210" i="12"/>
  <c r="B2942" i="12"/>
  <c r="B4155" i="12"/>
  <c r="C2788" i="12"/>
  <c r="C2998" i="12"/>
  <c r="C1592" i="12"/>
  <c r="B3807" i="12"/>
  <c r="B2735" i="12"/>
  <c r="B2657" i="12"/>
  <c r="B4068" i="12"/>
  <c r="C1055" i="12"/>
  <c r="C466" i="12"/>
  <c r="B3981" i="12"/>
  <c r="B2865" i="12"/>
  <c r="C785" i="12"/>
  <c r="B3546" i="12"/>
  <c r="B4329" i="12"/>
  <c r="C2916" i="12"/>
  <c r="C2866" i="12"/>
  <c r="C2814" i="12"/>
  <c r="B2631" i="12"/>
  <c r="B2605" i="12"/>
  <c r="B3459" i="12"/>
  <c r="C530" i="12"/>
  <c r="B145" i="12"/>
  <c r="B81" i="12"/>
  <c r="B3633" i="12"/>
  <c r="C2996" i="12"/>
  <c r="C3459" i="12"/>
  <c r="C4593" i="12"/>
  <c r="C695" i="12"/>
  <c r="C605" i="12"/>
  <c r="C3372" i="12"/>
  <c r="C4068" i="12"/>
  <c r="C2658" i="12"/>
  <c r="C3894" i="12"/>
  <c r="B209" i="12"/>
  <c r="C82" i="12"/>
  <c r="C146" i="12"/>
  <c r="J18" i="3"/>
  <c r="J20" i="3"/>
  <c r="J19" i="3"/>
  <c r="J17" i="3"/>
  <c r="J16" i="3"/>
  <c r="H3457" i="12" a="1"/>
  <c r="H2944" i="12" a="1"/>
  <c r="F2838" i="12"/>
  <c r="F2786" i="12"/>
  <c r="F3893" i="12"/>
  <c r="H2682" i="12" a="1"/>
  <c r="H400" i="12" a="1"/>
  <c r="H17" i="12" a="1"/>
  <c r="F2604" i="12"/>
  <c r="G273" i="12"/>
  <c r="G3545" i="12"/>
  <c r="F464" i="12"/>
  <c r="G2787" i="12"/>
  <c r="H3979" i="12" a="1"/>
  <c r="G1593" i="12"/>
  <c r="G3632" i="12"/>
  <c r="F80" i="12"/>
  <c r="F2630" i="12"/>
  <c r="F2734" i="12"/>
  <c r="F602" i="12"/>
  <c r="G1504" i="12"/>
  <c r="G2761" i="12"/>
  <c r="G3980" i="12"/>
  <c r="F3806" i="12"/>
  <c r="G874" i="12"/>
  <c r="F529" i="12"/>
  <c r="F4067" i="12"/>
  <c r="F272" i="12"/>
  <c r="H2891" i="12" a="1"/>
  <c r="F3545" i="12"/>
  <c r="G3197" i="12"/>
  <c r="H528" i="12" a="1"/>
  <c r="H336" i="12" a="1"/>
  <c r="G209" i="12"/>
  <c r="F3284" i="12"/>
  <c r="G2709" i="12"/>
  <c r="G4067" i="12"/>
  <c r="G3284" i="12"/>
  <c r="G2631" i="12"/>
  <c r="H2915" i="12" a="1"/>
  <c r="F2889" i="12"/>
  <c r="G145" i="12"/>
  <c r="G81" i="12"/>
  <c r="G1954" i="12"/>
  <c r="F3980" i="12"/>
  <c r="G4242" i="12"/>
  <c r="F2917" i="12"/>
  <c r="F208" i="12"/>
  <c r="H2708" i="12" a="1"/>
  <c r="F2915" i="12"/>
  <c r="F336" i="12"/>
  <c r="F2656" i="12"/>
  <c r="F3197" i="12"/>
  <c r="F2760" i="12"/>
  <c r="G1501" i="12"/>
  <c r="H208" i="12" a="1"/>
  <c r="G964" i="12"/>
  <c r="G3806" i="12"/>
  <c r="H464" i="12" a="1"/>
  <c r="H2630" i="12" a="1"/>
  <c r="F3458" i="12"/>
  <c r="G2865" i="12"/>
  <c r="G1500" i="12"/>
  <c r="G2735" i="12"/>
  <c r="H144" i="12" a="1"/>
  <c r="G337" i="12"/>
  <c r="F2511" i="12"/>
  <c r="G18" i="12"/>
  <c r="G784" i="12"/>
  <c r="H2838" i="12" a="1"/>
  <c r="H2786" i="12" a="1"/>
  <c r="H2812" i="12" a="1"/>
  <c r="G1594" i="12"/>
  <c r="F18" i="12"/>
  <c r="F2682" i="12"/>
  <c r="G3371" i="12"/>
  <c r="H272" i="12" a="1"/>
  <c r="F2864" i="12"/>
  <c r="H602" i="12" a="1"/>
  <c r="G4505" i="12"/>
  <c r="F3719" i="12"/>
  <c r="H3892" i="12" a="1"/>
  <c r="H3544" i="12" a="1"/>
  <c r="G694" i="12"/>
  <c r="G2918" i="12"/>
  <c r="F2422" i="12"/>
  <c r="F4241" i="12"/>
  <c r="F144" i="12"/>
  <c r="F3371" i="12"/>
  <c r="H3631" i="12" a="1"/>
  <c r="G1054" i="12"/>
  <c r="H2862" i="12" a="1"/>
  <c r="G1414" i="12"/>
  <c r="H3370" i="12" a="1"/>
  <c r="G1144" i="12"/>
  <c r="H4241" i="12" a="1"/>
  <c r="G2889" i="12"/>
  <c r="G604" i="12"/>
  <c r="H2917" i="12" a="1"/>
  <c r="G2969" i="12"/>
  <c r="G530" i="12"/>
  <c r="F2708" i="12"/>
  <c r="F3632" i="12"/>
  <c r="G2971" i="12"/>
  <c r="G2605" i="12"/>
  <c r="H80" i="12" a="1"/>
  <c r="F4242" i="12"/>
  <c r="F2812" i="12"/>
  <c r="G2813" i="12"/>
  <c r="H2760" i="12" a="1"/>
  <c r="G1234" i="12"/>
  <c r="F400" i="12"/>
  <c r="H3718" i="12" a="1"/>
  <c r="H2734" i="12" a="1"/>
  <c r="G3458" i="12"/>
  <c r="H3196" i="12" a="1"/>
  <c r="G1324" i="12"/>
  <c r="G3893" i="12"/>
  <c r="H2604" i="12" a="1"/>
  <c r="H4154" i="12" a="1"/>
  <c r="H3283" i="12" a="1"/>
  <c r="G3719" i="12"/>
  <c r="G2683" i="12"/>
  <c r="H2864" i="12" a="1"/>
  <c r="H2656" i="12" a="1"/>
  <c r="G465" i="12"/>
  <c r="G401" i="12"/>
  <c r="G2839" i="12"/>
  <c r="G2657" i="12"/>
  <c r="H3805" i="12" a="1"/>
  <c r="H144" i="12" l="1"/>
  <c r="H2838" i="12"/>
  <c r="H2891" i="12"/>
  <c r="H3196" i="12"/>
  <c r="H2944" i="12"/>
  <c r="H3892" i="12"/>
  <c r="H4154" i="12"/>
  <c r="H2656" i="12"/>
  <c r="H3631" i="12"/>
  <c r="H602" i="12"/>
  <c r="H2682" i="12"/>
  <c r="H464" i="12"/>
  <c r="H2786" i="12"/>
  <c r="H2915" i="12"/>
  <c r="H2760" i="12"/>
  <c r="H3283" i="12"/>
  <c r="H17" i="12"/>
  <c r="H2708" i="12"/>
  <c r="H3544" i="12"/>
  <c r="H2604" i="12"/>
  <c r="H80" i="12"/>
  <c r="H3979" i="12"/>
  <c r="H272" i="12"/>
  <c r="H3457" i="12"/>
  <c r="H4241" i="12"/>
  <c r="H400" i="12"/>
  <c r="H2917" i="12"/>
  <c r="H3370" i="12"/>
  <c r="H2862" i="12"/>
  <c r="H2864" i="12"/>
  <c r="H2734" i="12"/>
  <c r="H528" i="12"/>
  <c r="H2812" i="12"/>
  <c r="H336" i="12"/>
  <c r="H3805" i="12"/>
  <c r="H208" i="12"/>
  <c r="H2630" i="12"/>
  <c r="H3718" i="12"/>
  <c r="B3895" i="12"/>
  <c r="C2789" i="12"/>
  <c r="B604" i="12"/>
  <c r="B3982" i="12"/>
  <c r="C211" i="12"/>
  <c r="C4681" i="12"/>
  <c r="B3721" i="12"/>
  <c r="C2943" i="12"/>
  <c r="C876" i="12"/>
  <c r="C1146" i="12"/>
  <c r="C2763" i="12"/>
  <c r="C1056" i="12"/>
  <c r="C4243" i="12"/>
  <c r="C1506" i="12"/>
  <c r="C147" i="12"/>
  <c r="C83" i="12"/>
  <c r="C4156" i="12"/>
  <c r="B2632" i="12"/>
  <c r="B2606" i="12"/>
  <c r="B2969" i="12"/>
  <c r="B2866" i="12"/>
  <c r="C20" i="12"/>
  <c r="B2814" i="12"/>
  <c r="B338" i="12"/>
  <c r="C2919" i="12"/>
  <c r="B3373" i="12"/>
  <c r="B2424" i="12"/>
  <c r="B2971" i="12"/>
  <c r="B274" i="12"/>
  <c r="C3460" i="12"/>
  <c r="B146" i="12"/>
  <c r="B82" i="12"/>
  <c r="B2658" i="12"/>
  <c r="B4417" i="12"/>
  <c r="B4069" i="12"/>
  <c r="C1236" i="12"/>
  <c r="C3895" i="12"/>
  <c r="C3808" i="12"/>
  <c r="C1326" i="12"/>
  <c r="C3982" i="12"/>
  <c r="C696" i="12"/>
  <c r="C606" i="12"/>
  <c r="C275" i="12"/>
  <c r="C1596" i="12"/>
  <c r="B2736" i="12"/>
  <c r="B2788" i="12"/>
  <c r="C2815" i="12"/>
  <c r="C3286" i="12"/>
  <c r="C3199" i="12"/>
  <c r="C4069" i="12"/>
  <c r="C1686" i="12"/>
  <c r="C4418" i="12"/>
  <c r="C1416" i="12"/>
  <c r="C2737" i="12"/>
  <c r="C2685" i="12"/>
  <c r="C2893" i="12"/>
  <c r="B4243" i="12"/>
  <c r="C2867" i="12"/>
  <c r="C2972" i="12"/>
  <c r="B4418" i="12"/>
  <c r="C1775" i="12"/>
  <c r="B3547" i="12"/>
  <c r="C2711" i="12"/>
  <c r="B3286" i="12"/>
  <c r="B3199" i="12"/>
  <c r="C3634" i="12"/>
  <c r="B2513" i="12"/>
  <c r="C3547" i="12"/>
  <c r="B2892" i="12"/>
  <c r="B4156" i="12"/>
  <c r="C1683" i="12"/>
  <c r="C339" i="12"/>
  <c r="C403" i="12"/>
  <c r="C966" i="12"/>
  <c r="C3721" i="12"/>
  <c r="B2918" i="12"/>
  <c r="C3025" i="12"/>
  <c r="B3808" i="12"/>
  <c r="B402" i="12"/>
  <c r="B210" i="12"/>
  <c r="C2841" i="12"/>
  <c r="B2684" i="12"/>
  <c r="B2840" i="12"/>
  <c r="B466" i="12"/>
  <c r="C2633" i="12"/>
  <c r="C2607" i="12"/>
  <c r="C1682" i="12"/>
  <c r="C786" i="12"/>
  <c r="C3023" i="12"/>
  <c r="B3634" i="12"/>
  <c r="C531" i="12"/>
  <c r="B2762" i="12"/>
  <c r="B2710" i="12"/>
  <c r="C3373" i="12"/>
  <c r="C467" i="12"/>
  <c r="C2136" i="12"/>
  <c r="B2943" i="12"/>
  <c r="B20" i="12"/>
  <c r="B530" i="12"/>
  <c r="B3460" i="12"/>
  <c r="C1776" i="12"/>
  <c r="C2659" i="12"/>
  <c r="K20" i="3"/>
  <c r="K16" i="3"/>
  <c r="K17" i="3"/>
  <c r="K19" i="3"/>
  <c r="K18" i="3"/>
  <c r="CD15" i="2"/>
  <c r="CD14" i="2"/>
  <c r="F19" i="12"/>
  <c r="H2683" i="12" a="1"/>
  <c r="G2996" i="12"/>
  <c r="G1592" i="12"/>
  <c r="G531" i="12"/>
  <c r="H209" i="12" a="1"/>
  <c r="H2839" i="12" a="1"/>
  <c r="G965" i="12"/>
  <c r="G2788" i="12"/>
  <c r="H4067" i="12" a="1"/>
  <c r="H2761" i="12" a="1"/>
  <c r="F337" i="12"/>
  <c r="F273" i="12"/>
  <c r="F3459" i="12"/>
  <c r="G2892" i="12"/>
  <c r="F3372" i="12"/>
  <c r="H2813" i="12" a="1"/>
  <c r="H3458" i="12" a="1"/>
  <c r="F4330" i="12"/>
  <c r="G402" i="12"/>
  <c r="G19" i="12"/>
  <c r="H3371" i="12" a="1"/>
  <c r="F2683" i="12"/>
  <c r="G2658" i="12"/>
  <c r="F2709" i="12"/>
  <c r="F209" i="12"/>
  <c r="G4330" i="12"/>
  <c r="H2865" i="12" a="1"/>
  <c r="F81" i="12"/>
  <c r="F3894" i="12"/>
  <c r="H2969" i="12" a="1"/>
  <c r="G466" i="12"/>
  <c r="H2971" i="12" a="1"/>
  <c r="H2889" i="12" a="1"/>
  <c r="G3459" i="12"/>
  <c r="F2631" i="12"/>
  <c r="F3546" i="12"/>
  <c r="H2709" i="12" a="1"/>
  <c r="F3981" i="12"/>
  <c r="H2787" i="12" a="1"/>
  <c r="H2657" i="12" a="1"/>
  <c r="H3632" i="12" a="1"/>
  <c r="G875" i="12"/>
  <c r="G605" i="12"/>
  <c r="G1684" i="12"/>
  <c r="F401" i="12"/>
  <c r="F3198" i="12"/>
  <c r="H81" i="12" a="1"/>
  <c r="F2891" i="12"/>
  <c r="F2423" i="12"/>
  <c r="G1591" i="12"/>
  <c r="F145" i="12"/>
  <c r="F3285" i="12"/>
  <c r="F4068" i="12"/>
  <c r="H145" i="12" a="1"/>
  <c r="H3197" i="12" a="1"/>
  <c r="H603" i="12" a="1"/>
  <c r="H2942" i="12" a="1"/>
  <c r="G1325" i="12"/>
  <c r="H529" i="12" a="1"/>
  <c r="F2839" i="12"/>
  <c r="H2735" i="12" a="1"/>
  <c r="G4593" i="12"/>
  <c r="H3284" i="12" a="1"/>
  <c r="G1055" i="12"/>
  <c r="G695" i="12"/>
  <c r="F2942" i="12"/>
  <c r="H2605" i="12" a="1"/>
  <c r="H4329" i="12" a="1"/>
  <c r="H3893" i="12" a="1"/>
  <c r="F2787" i="12"/>
  <c r="F2761" i="12"/>
  <c r="G3546" i="12"/>
  <c r="F4155" i="12"/>
  <c r="G338" i="12"/>
  <c r="F2865" i="12"/>
  <c r="G2916" i="12"/>
  <c r="F2813" i="12"/>
  <c r="G3894" i="12"/>
  <c r="G1505" i="12"/>
  <c r="F2605" i="12"/>
  <c r="H401" i="12" a="1"/>
  <c r="F2657" i="12"/>
  <c r="G2710" i="12"/>
  <c r="G3633" i="12"/>
  <c r="F2944" i="12"/>
  <c r="G146" i="12"/>
  <c r="G3807" i="12"/>
  <c r="F2512" i="12"/>
  <c r="G4068" i="12"/>
  <c r="H273" i="12" a="1"/>
  <c r="G1685" i="12"/>
  <c r="G2945" i="12"/>
  <c r="G785" i="12"/>
  <c r="H18" i="12" a="1"/>
  <c r="F3633" i="12"/>
  <c r="G3198" i="12"/>
  <c r="G2684" i="12"/>
  <c r="F465" i="12"/>
  <c r="G2998" i="12"/>
  <c r="H3719" i="12" a="1"/>
  <c r="F3807" i="12"/>
  <c r="H3806" i="12" a="1"/>
  <c r="G2814" i="12"/>
  <c r="F603" i="12"/>
  <c r="H3545" i="12" a="1"/>
  <c r="G2045" i="12"/>
  <c r="G3372" i="12"/>
  <c r="F530" i="12"/>
  <c r="G1595" i="12"/>
  <c r="H4242" i="12" a="1"/>
  <c r="H3980" i="12" a="1"/>
  <c r="G2866" i="12"/>
  <c r="G2606" i="12"/>
  <c r="G2840" i="12"/>
  <c r="H337" i="12" a="1"/>
  <c r="F3720" i="12"/>
  <c r="G3720" i="12"/>
  <c r="G3981" i="12"/>
  <c r="G4155" i="12"/>
  <c r="G274" i="12"/>
  <c r="G1145" i="12"/>
  <c r="G210" i="12"/>
  <c r="H2631" i="12" a="1"/>
  <c r="H530" i="12" a="1"/>
  <c r="G1415" i="12"/>
  <c r="H465" i="12" a="1"/>
  <c r="G82" i="12"/>
  <c r="G2736" i="12"/>
  <c r="H2918" i="12" a="1"/>
  <c r="G3285" i="12"/>
  <c r="F2916" i="12"/>
  <c r="G2632" i="12"/>
  <c r="F2735" i="12"/>
  <c r="G2762" i="12"/>
  <c r="F4329" i="12"/>
  <c r="G1235" i="12"/>
  <c r="H2969" i="12" l="1"/>
  <c r="H2918" i="12"/>
  <c r="H3719" i="12"/>
  <c r="H401" i="12"/>
  <c r="H4242" i="12"/>
  <c r="H2787" i="12"/>
  <c r="H3893" i="12"/>
  <c r="H3371" i="12"/>
  <c r="H465" i="12"/>
  <c r="H2683" i="12"/>
  <c r="H2971" i="12"/>
  <c r="H603" i="12"/>
  <c r="H3806" i="12"/>
  <c r="H2735" i="12"/>
  <c r="H3284" i="12"/>
  <c r="H3197" i="12"/>
  <c r="H273" i="12"/>
  <c r="H3545" i="12"/>
  <c r="H3458" i="12"/>
  <c r="H2605" i="12"/>
  <c r="H2761" i="12"/>
  <c r="H209" i="12"/>
  <c r="H2942" i="12"/>
  <c r="H2839" i="12"/>
  <c r="H2889" i="12"/>
  <c r="H4329" i="12"/>
  <c r="H530" i="12"/>
  <c r="H2865" i="12"/>
  <c r="H2657" i="12"/>
  <c r="H2631" i="12"/>
  <c r="H337" i="12"/>
  <c r="H2709" i="12"/>
  <c r="H18" i="12"/>
  <c r="H529" i="12"/>
  <c r="H2813" i="12"/>
  <c r="H3632" i="12"/>
  <c r="H4067" i="12"/>
  <c r="H3980" i="12"/>
  <c r="H81" i="12"/>
  <c r="H145" i="12"/>
  <c r="B2789" i="12"/>
  <c r="C877" i="12"/>
  <c r="B531" i="12"/>
  <c r="B275" i="12"/>
  <c r="C2920" i="12"/>
  <c r="B3548" i="12"/>
  <c r="C2227" i="12"/>
  <c r="C340" i="12"/>
  <c r="C1417" i="12"/>
  <c r="B2607" i="12"/>
  <c r="B2633" i="12"/>
  <c r="C1237" i="12"/>
  <c r="C532" i="12"/>
  <c r="B2867" i="12"/>
  <c r="B467" i="12"/>
  <c r="C3809" i="12"/>
  <c r="C1774" i="12"/>
  <c r="C607" i="12"/>
  <c r="C697" i="12"/>
  <c r="C3896" i="12"/>
  <c r="B2659" i="12"/>
  <c r="C2816" i="12"/>
  <c r="C1773" i="12"/>
  <c r="B2514" i="12"/>
  <c r="C21" i="12"/>
  <c r="B2711" i="12"/>
  <c r="C2764" i="12"/>
  <c r="C4157" i="12"/>
  <c r="C4244" i="12"/>
  <c r="B3722" i="12"/>
  <c r="C2608" i="12"/>
  <c r="C2634" i="12"/>
  <c r="C3287" i="12"/>
  <c r="C3200" i="12"/>
  <c r="B2763" i="12"/>
  <c r="C4070" i="12"/>
  <c r="C1147" i="12"/>
  <c r="B2737" i="12"/>
  <c r="C3050" i="12"/>
  <c r="C2660" i="12"/>
  <c r="C2868" i="12"/>
  <c r="C3052" i="12"/>
  <c r="C468" i="12"/>
  <c r="B2919" i="12"/>
  <c r="C1866" i="12"/>
  <c r="B4331" i="12"/>
  <c r="C1507" i="12"/>
  <c r="C1687" i="12"/>
  <c r="C1327" i="12"/>
  <c r="C84" i="12"/>
  <c r="C148" i="12"/>
  <c r="C2790" i="12"/>
  <c r="C404" i="12"/>
  <c r="C3635" i="12"/>
  <c r="B3374" i="12"/>
  <c r="C2842" i="12"/>
  <c r="B4157" i="12"/>
  <c r="B147" i="12"/>
  <c r="B83" i="12"/>
  <c r="B2841" i="12"/>
  <c r="B605" i="12"/>
  <c r="C2738" i="12"/>
  <c r="C2999" i="12"/>
  <c r="B211" i="12"/>
  <c r="B2425" i="12"/>
  <c r="C1597" i="12"/>
  <c r="C4769" i="12"/>
  <c r="C2712" i="12"/>
  <c r="C1777" i="12"/>
  <c r="C4331" i="12"/>
  <c r="C2894" i="12"/>
  <c r="B2815" i="12"/>
  <c r="C3548" i="12"/>
  <c r="B3461" i="12"/>
  <c r="C967" i="12"/>
  <c r="C276" i="12"/>
  <c r="B3983" i="12"/>
  <c r="C2686" i="12"/>
  <c r="C3461" i="12"/>
  <c r="B3896" i="12"/>
  <c r="C1057" i="12"/>
  <c r="B4244" i="12"/>
  <c r="C3722" i="12"/>
  <c r="B3635" i="12"/>
  <c r="C787" i="12"/>
  <c r="C3983" i="12"/>
  <c r="B4505" i="12"/>
  <c r="C2946" i="12"/>
  <c r="B2893" i="12"/>
  <c r="C2970" i="12"/>
  <c r="B21" i="12"/>
  <c r="B2685" i="12"/>
  <c r="B339" i="12"/>
  <c r="B4070" i="12"/>
  <c r="C1867" i="12"/>
  <c r="B2970" i="12"/>
  <c r="B2945" i="12"/>
  <c r="B3200" i="12"/>
  <c r="B3287" i="12"/>
  <c r="B4506" i="12"/>
  <c r="C4506" i="12"/>
  <c r="C3374" i="12"/>
  <c r="B2998" i="12"/>
  <c r="B403" i="12"/>
  <c r="B2996" i="12"/>
  <c r="C212" i="12"/>
  <c r="B3809" i="12"/>
  <c r="O18" i="3"/>
  <c r="F2606" i="12"/>
  <c r="H2814" i="12" a="1"/>
  <c r="G696" i="12"/>
  <c r="H4068" i="12" a="1"/>
  <c r="G467" i="12"/>
  <c r="G3199" i="12"/>
  <c r="F3895" i="12"/>
  <c r="G876" i="12"/>
  <c r="H2710" i="12" a="1"/>
  <c r="H2945" i="12" a="1"/>
  <c r="F338" i="12"/>
  <c r="F3808" i="12"/>
  <c r="F3373" i="12"/>
  <c r="G3286" i="12"/>
  <c r="H466" i="12" a="1"/>
  <c r="G786" i="12"/>
  <c r="H82" i="12" a="1"/>
  <c r="F3982" i="12"/>
  <c r="F2710" i="12"/>
  <c r="F2866" i="12"/>
  <c r="F3286" i="12"/>
  <c r="G2972" i="12"/>
  <c r="F3721" i="12"/>
  <c r="F82" i="12"/>
  <c r="H2736" i="12" a="1"/>
  <c r="G1596" i="12"/>
  <c r="G2136" i="12"/>
  <c r="H2788" i="12" a="1"/>
  <c r="G3808" i="12"/>
  <c r="H3459" i="12" a="1"/>
  <c r="F2971" i="12"/>
  <c r="G532" i="12"/>
  <c r="H3894" i="12" a="1"/>
  <c r="F4243" i="12"/>
  <c r="G1775" i="12"/>
  <c r="G2763" i="12"/>
  <c r="H2658" i="12" a="1"/>
  <c r="G2633" i="12"/>
  <c r="G966" i="12"/>
  <c r="F2424" i="12"/>
  <c r="G3634" i="12"/>
  <c r="G1326" i="12"/>
  <c r="H3546" i="12" a="1"/>
  <c r="G2943" i="12"/>
  <c r="F604" i="12"/>
  <c r="H19" i="12" a="1"/>
  <c r="H3198" i="12" a="1"/>
  <c r="G3895" i="12"/>
  <c r="G83" i="12"/>
  <c r="H274" i="12" a="1"/>
  <c r="G3025" i="12"/>
  <c r="H146" i="12" a="1"/>
  <c r="H210" i="12" a="1"/>
  <c r="G4156" i="12"/>
  <c r="H2866" i="12" a="1"/>
  <c r="G2737" i="12"/>
  <c r="G1776" i="12"/>
  <c r="G3023" i="12"/>
  <c r="G4681" i="12"/>
  <c r="F2513" i="12"/>
  <c r="F4418" i="12"/>
  <c r="G2711" i="12"/>
  <c r="G3721" i="12"/>
  <c r="G339" i="12"/>
  <c r="F2892" i="12"/>
  <c r="G2893" i="12"/>
  <c r="G2919" i="12"/>
  <c r="F2684" i="12"/>
  <c r="H3720" i="12" a="1"/>
  <c r="H2916" i="12" a="1"/>
  <c r="H4155" i="12" a="1"/>
  <c r="G3982" i="12"/>
  <c r="H338" i="12" a="1"/>
  <c r="F4069" i="12"/>
  <c r="F402" i="12"/>
  <c r="G1683" i="12"/>
  <c r="H3372" i="12" a="1"/>
  <c r="G1682" i="12"/>
  <c r="F2658" i="12"/>
  <c r="G403" i="12"/>
  <c r="F2969" i="12"/>
  <c r="F210" i="12"/>
  <c r="F2632" i="12"/>
  <c r="H4330" i="12" a="1"/>
  <c r="F2943" i="12"/>
  <c r="G211" i="12"/>
  <c r="H2632" i="12" a="1"/>
  <c r="G3373" i="12"/>
  <c r="G3460" i="12"/>
  <c r="F20" i="12"/>
  <c r="G2685" i="12"/>
  <c r="G1236" i="12"/>
  <c r="G2607" i="12"/>
  <c r="G1416" i="12"/>
  <c r="G1506" i="12"/>
  <c r="F274" i="12"/>
  <c r="F2814" i="12"/>
  <c r="F531" i="12"/>
  <c r="F2762" i="12"/>
  <c r="H3981" i="12" a="1"/>
  <c r="G1056" i="12"/>
  <c r="G1146" i="12"/>
  <c r="F3634" i="12"/>
  <c r="F146" i="12"/>
  <c r="H2684" i="12" a="1"/>
  <c r="H2606" i="12" a="1"/>
  <c r="H2840" i="12" a="1"/>
  <c r="H2762" i="12" a="1"/>
  <c r="G2659" i="12"/>
  <c r="F3199" i="12"/>
  <c r="F3547" i="12"/>
  <c r="F2736" i="12"/>
  <c r="H4417" i="12" a="1"/>
  <c r="H3807" i="12" a="1"/>
  <c r="G2841" i="12"/>
  <c r="G606" i="12"/>
  <c r="G4243" i="12"/>
  <c r="H3633" i="12" a="1"/>
  <c r="H604" i="12" a="1"/>
  <c r="H3285" i="12" a="1"/>
  <c r="G275" i="12"/>
  <c r="G20" i="12"/>
  <c r="G3547" i="12"/>
  <c r="G2867" i="12"/>
  <c r="G4418" i="12"/>
  <c r="F466" i="12"/>
  <c r="G147" i="12"/>
  <c r="F3460" i="12"/>
  <c r="G1686" i="12"/>
  <c r="F2788" i="12"/>
  <c r="F2918" i="12"/>
  <c r="G2815" i="12"/>
  <c r="G4069" i="12"/>
  <c r="F2840" i="12"/>
  <c r="F4417" i="12"/>
  <c r="H402" i="12" a="1"/>
  <c r="G2789" i="12"/>
  <c r="F4156" i="12"/>
  <c r="H2892" i="12" a="1"/>
  <c r="H2945" i="12" l="1"/>
  <c r="H604" i="12"/>
  <c r="H3807" i="12"/>
  <c r="H402" i="12"/>
  <c r="H2866" i="12"/>
  <c r="H3459" i="12"/>
  <c r="H4068" i="12"/>
  <c r="H2840" i="12"/>
  <c r="H2814" i="12"/>
  <c r="H19" i="12"/>
  <c r="H82" i="12"/>
  <c r="H210" i="12"/>
  <c r="H3981" i="12"/>
  <c r="H2658" i="12"/>
  <c r="H2736" i="12"/>
  <c r="H3894" i="12"/>
  <c r="H4155" i="12"/>
  <c r="H3372" i="12"/>
  <c r="H2606" i="12"/>
  <c r="H3285" i="12"/>
  <c r="H2710" i="12"/>
  <c r="H4330" i="12"/>
  <c r="H3546" i="12"/>
  <c r="H338" i="12"/>
  <c r="H146" i="12"/>
  <c r="H2762" i="12"/>
  <c r="H274" i="12"/>
  <c r="H3720" i="12"/>
  <c r="H3633" i="12"/>
  <c r="H2788" i="12"/>
  <c r="H2632" i="12"/>
  <c r="H2892" i="12"/>
  <c r="H4417" i="12"/>
  <c r="H2916" i="12"/>
  <c r="H466" i="12"/>
  <c r="H3198" i="12"/>
  <c r="H2684" i="12"/>
  <c r="B22" i="12"/>
  <c r="C3026" i="12"/>
  <c r="C3201" i="12"/>
  <c r="C3288" i="12"/>
  <c r="C4332" i="12"/>
  <c r="B2686" i="12"/>
  <c r="C1865" i="12"/>
  <c r="B4593" i="12"/>
  <c r="C4857" i="12"/>
  <c r="C85" i="12"/>
  <c r="C149" i="12"/>
  <c r="B4419" i="12"/>
  <c r="C22" i="12"/>
  <c r="C1328" i="12"/>
  <c r="B340" i="12"/>
  <c r="C277" i="12"/>
  <c r="C3462" i="12"/>
  <c r="C2997" i="12"/>
  <c r="C4071" i="12"/>
  <c r="C2713" i="12"/>
  <c r="B3549" i="12"/>
  <c r="B212" i="12"/>
  <c r="C3723" i="12"/>
  <c r="C3375" i="12"/>
  <c r="B2920" i="12"/>
  <c r="B4245" i="12"/>
  <c r="C2318" i="12"/>
  <c r="B3023" i="12"/>
  <c r="C4594" i="12"/>
  <c r="B2997" i="12"/>
  <c r="B404" i="12"/>
  <c r="C1868" i="12"/>
  <c r="B2426" i="12"/>
  <c r="C469" i="12"/>
  <c r="B532" i="12"/>
  <c r="B2660" i="12"/>
  <c r="B3636" i="12"/>
  <c r="C968" i="12"/>
  <c r="B4594" i="12"/>
  <c r="C3636" i="12"/>
  <c r="B606" i="12"/>
  <c r="C2817" i="12"/>
  <c r="C2609" i="12"/>
  <c r="C2635" i="12"/>
  <c r="C788" i="12"/>
  <c r="C2973" i="12"/>
  <c r="C2869" i="12"/>
  <c r="C608" i="12"/>
  <c r="C698" i="12"/>
  <c r="B2894" i="12"/>
  <c r="B2816" i="12"/>
  <c r="B3897" i="12"/>
  <c r="C3810" i="12"/>
  <c r="C2921" i="12"/>
  <c r="B3462" i="12"/>
  <c r="C213" i="12"/>
  <c r="C3079" i="12"/>
  <c r="B3288" i="12"/>
  <c r="B3201" i="12"/>
  <c r="B4158" i="12"/>
  <c r="C3549" i="12"/>
  <c r="C1058" i="12"/>
  <c r="B148" i="12"/>
  <c r="B84" i="12"/>
  <c r="B2764" i="12"/>
  <c r="C405" i="12"/>
  <c r="C1688" i="12"/>
  <c r="C1957" i="12"/>
  <c r="C2895" i="12"/>
  <c r="C3897" i="12"/>
  <c r="B2972" i="12"/>
  <c r="B4332" i="12"/>
  <c r="C4419" i="12"/>
  <c r="C2765" i="12"/>
  <c r="C1418" i="12"/>
  <c r="C1238" i="12"/>
  <c r="C4245" i="12"/>
  <c r="B2515" i="12"/>
  <c r="C3984" i="12"/>
  <c r="B4071" i="12"/>
  <c r="C4158" i="12"/>
  <c r="C2661" i="12"/>
  <c r="C2791" i="12"/>
  <c r="C1864" i="12"/>
  <c r="B2712" i="12"/>
  <c r="C878" i="12"/>
  <c r="C1148" i="12"/>
  <c r="C1778" i="12"/>
  <c r="B2946" i="12"/>
  <c r="C2687" i="12"/>
  <c r="B2608" i="12"/>
  <c r="B2634" i="12"/>
  <c r="B468" i="12"/>
  <c r="B3025" i="12"/>
  <c r="B3375" i="12"/>
  <c r="C1958" i="12"/>
  <c r="B3723" i="12"/>
  <c r="B3984" i="12"/>
  <c r="C341" i="12"/>
  <c r="B2842" i="12"/>
  <c r="C2739" i="12"/>
  <c r="B276" i="12"/>
  <c r="B2868" i="12"/>
  <c r="C1598" i="12"/>
  <c r="C533" i="12"/>
  <c r="C3077" i="12"/>
  <c r="B2790" i="12"/>
  <c r="B3810" i="12"/>
  <c r="B2738" i="12"/>
  <c r="C2843" i="12"/>
  <c r="C1508" i="12"/>
  <c r="C2947" i="12"/>
  <c r="E3" i="3"/>
  <c r="E4" i="3"/>
  <c r="E5" i="3"/>
  <c r="E6" i="3"/>
  <c r="E7" i="3"/>
  <c r="E8" i="3"/>
  <c r="E9" i="3"/>
  <c r="E10" i="3"/>
  <c r="E11" i="3"/>
  <c r="E12" i="3"/>
  <c r="E13" i="3"/>
  <c r="E14" i="3"/>
  <c r="E15" i="3"/>
  <c r="CD21" i="2"/>
  <c r="CD20" i="2"/>
  <c r="CD19" i="2"/>
  <c r="CD18" i="2"/>
  <c r="CD17" i="2"/>
  <c r="CD16" i="2"/>
  <c r="I7" i="1"/>
  <c r="I6" i="1"/>
  <c r="I5" i="1"/>
  <c r="I4" i="1"/>
  <c r="I3" i="1"/>
  <c r="B15" i="1"/>
  <c r="B16" i="1" s="1"/>
  <c r="B17" i="1" s="1"/>
  <c r="B18" i="1" s="1"/>
  <c r="G1057" i="12"/>
  <c r="H83" i="12" a="1"/>
  <c r="G276" i="12"/>
  <c r="H2607" i="12" a="1"/>
  <c r="G1774" i="12"/>
  <c r="H2893" i="12" a="1"/>
  <c r="G1597" i="12"/>
  <c r="H4069" i="12" a="1"/>
  <c r="G787" i="12"/>
  <c r="F2514" i="12"/>
  <c r="F4331" i="12"/>
  <c r="H2998" i="12" a="1"/>
  <c r="H2659" i="12" a="1"/>
  <c r="F2737" i="12"/>
  <c r="H467" i="12" a="1"/>
  <c r="F2815" i="12"/>
  <c r="G84" i="12"/>
  <c r="G2686" i="12"/>
  <c r="G2999" i="12"/>
  <c r="H211" i="12" a="1"/>
  <c r="G2946" i="12"/>
  <c r="F2945" i="12"/>
  <c r="F3461" i="12"/>
  <c r="G533" i="12"/>
  <c r="H531" i="12" a="1"/>
  <c r="H2685" i="12" a="1"/>
  <c r="G2842" i="12"/>
  <c r="F2841" i="12"/>
  <c r="G2970" i="12"/>
  <c r="F21" i="12"/>
  <c r="H2943" i="12" a="1"/>
  <c r="H4243" i="12" a="1"/>
  <c r="G1866" i="12"/>
  <c r="H3982" i="12" a="1"/>
  <c r="G1147" i="12"/>
  <c r="F3374" i="12"/>
  <c r="G1773" i="12"/>
  <c r="H2867" i="12" a="1"/>
  <c r="G3461" i="12"/>
  <c r="F2633" i="12"/>
  <c r="G2764" i="12"/>
  <c r="F275" i="12"/>
  <c r="H2815" i="12" a="1"/>
  <c r="F403" i="12"/>
  <c r="H2763" i="12" a="1"/>
  <c r="G4070" i="12"/>
  <c r="F2998" i="12"/>
  <c r="H3460" i="12" a="1"/>
  <c r="F4506" i="12"/>
  <c r="H4505" i="12" a="1"/>
  <c r="H2996" i="12" a="1"/>
  <c r="F2763" i="12"/>
  <c r="F3896" i="12"/>
  <c r="H2633" i="12" a="1"/>
  <c r="G2868" i="12"/>
  <c r="G3635" i="12"/>
  <c r="F2789" i="12"/>
  <c r="F3809" i="12"/>
  <c r="H2737" i="12" a="1"/>
  <c r="H2789" i="12" a="1"/>
  <c r="F4157" i="12"/>
  <c r="H275" i="12" a="1"/>
  <c r="H4156" i="12" a="1"/>
  <c r="H3634" i="12" a="1"/>
  <c r="G2660" i="12"/>
  <c r="G2816" i="12"/>
  <c r="G4769" i="12"/>
  <c r="G2227" i="12"/>
  <c r="H2841" i="12" a="1"/>
  <c r="F3983" i="12"/>
  <c r="H3199" i="12" a="1"/>
  <c r="F147" i="12"/>
  <c r="H2972" i="12" a="1"/>
  <c r="G3374" i="12"/>
  <c r="F83" i="12"/>
  <c r="G212" i="12"/>
  <c r="H3721" i="12" a="1"/>
  <c r="H3286" i="12" a="1"/>
  <c r="G4331" i="12"/>
  <c r="G3548" i="12"/>
  <c r="G4506" i="12"/>
  <c r="G607" i="12"/>
  <c r="F2607" i="12"/>
  <c r="F2893" i="12"/>
  <c r="G2608" i="12"/>
  <c r="H339" i="12" a="1"/>
  <c r="G2894" i="12"/>
  <c r="G3983" i="12"/>
  <c r="F467" i="12"/>
  <c r="G697" i="12"/>
  <c r="H3547" i="12" a="1"/>
  <c r="F2425" i="12"/>
  <c r="G1237" i="12"/>
  <c r="F3635" i="12"/>
  <c r="H3373" i="12" a="1"/>
  <c r="F2919" i="12"/>
  <c r="G468" i="12"/>
  <c r="F3548" i="12"/>
  <c r="G2738" i="12"/>
  <c r="G340" i="12"/>
  <c r="G404" i="12"/>
  <c r="G2634" i="12"/>
  <c r="F3722" i="12"/>
  <c r="G967" i="12"/>
  <c r="G3287" i="12"/>
  <c r="F2970" i="12"/>
  <c r="H3808" i="12" a="1"/>
  <c r="F532" i="12"/>
  <c r="G3050" i="12"/>
  <c r="F339" i="12"/>
  <c r="G4157" i="12"/>
  <c r="G3200" i="12"/>
  <c r="G1777" i="12"/>
  <c r="H605" i="12" a="1"/>
  <c r="G148" i="12"/>
  <c r="F3287" i="12"/>
  <c r="F2659" i="12"/>
  <c r="G1417" i="12"/>
  <c r="H2711" i="12" a="1"/>
  <c r="F2711" i="12"/>
  <c r="G3896" i="12"/>
  <c r="G877" i="12"/>
  <c r="F4070" i="12"/>
  <c r="G2790" i="12"/>
  <c r="H4418" i="12" a="1"/>
  <c r="G2712" i="12"/>
  <c r="G4244" i="12"/>
  <c r="H2919" i="12" a="1"/>
  <c r="F4505" i="12"/>
  <c r="G2920" i="12"/>
  <c r="G1687" i="12"/>
  <c r="H403" i="12" a="1"/>
  <c r="G3809" i="12"/>
  <c r="F211" i="12"/>
  <c r="G1327" i="12"/>
  <c r="F605" i="12"/>
  <c r="H147" i="12" a="1"/>
  <c r="F2685" i="12"/>
  <c r="H3895" i="12" a="1"/>
  <c r="F2867" i="12"/>
  <c r="F4244" i="12"/>
  <c r="G3722" i="12"/>
  <c r="G1867" i="12"/>
  <c r="G1507" i="12"/>
  <c r="H20" i="12" a="1"/>
  <c r="F3200" i="12"/>
  <c r="F2996" i="12"/>
  <c r="G3052" i="12"/>
  <c r="H532" i="12" a="1"/>
  <c r="G21" i="12"/>
  <c r="H2972" i="12" l="1"/>
  <c r="H532" i="12"/>
  <c r="H4243" i="12"/>
  <c r="H147" i="12"/>
  <c r="H339" i="12"/>
  <c r="H2998" i="12"/>
  <c r="H2633" i="12"/>
  <c r="H3721" i="12"/>
  <c r="H211" i="12"/>
  <c r="H2711" i="12"/>
  <c r="H531" i="12"/>
  <c r="H4156" i="12"/>
  <c r="H2815" i="12"/>
  <c r="H2789" i="12"/>
  <c r="H3373" i="12"/>
  <c r="H83" i="12"/>
  <c r="H3808" i="12"/>
  <c r="H3460" i="12"/>
  <c r="H2659" i="12"/>
  <c r="H3547" i="12"/>
  <c r="H4505" i="12"/>
  <c r="H3286" i="12"/>
  <c r="H2919" i="12"/>
  <c r="H2943" i="12"/>
  <c r="H2841" i="12"/>
  <c r="H2763" i="12"/>
  <c r="H605" i="12"/>
  <c r="H2685" i="12"/>
  <c r="H3895" i="12"/>
  <c r="H2893" i="12"/>
  <c r="H2607" i="12"/>
  <c r="H275" i="12"/>
  <c r="H2737" i="12"/>
  <c r="H4418" i="12"/>
  <c r="H467" i="12"/>
  <c r="H20" i="12"/>
  <c r="H3199" i="12"/>
  <c r="H2996" i="12"/>
  <c r="H4069" i="12"/>
  <c r="H3634" i="12"/>
  <c r="H403" i="12"/>
  <c r="H3982" i="12"/>
  <c r="H2867" i="12"/>
  <c r="B3463" i="12"/>
  <c r="C2714" i="12"/>
  <c r="C969" i="12"/>
  <c r="C3985" i="12"/>
  <c r="C1149" i="12"/>
  <c r="B607" i="12"/>
  <c r="C4682" i="12"/>
  <c r="C23" i="12"/>
  <c r="B2516" i="12"/>
  <c r="C2792" i="12"/>
  <c r="C789" i="12"/>
  <c r="C342" i="12"/>
  <c r="C3376" i="12"/>
  <c r="B4072" i="12"/>
  <c r="B3052" i="12"/>
  <c r="B2973" i="12"/>
  <c r="C3637" i="12"/>
  <c r="C278" i="12"/>
  <c r="B3050" i="12"/>
  <c r="C3463" i="12"/>
  <c r="C2740" i="12"/>
  <c r="B4507" i="12"/>
  <c r="B2765" i="12"/>
  <c r="B533" i="12"/>
  <c r="C4333" i="12"/>
  <c r="C4507" i="12"/>
  <c r="B3985" i="12"/>
  <c r="B4682" i="12"/>
  <c r="C4159" i="12"/>
  <c r="B405" i="12"/>
  <c r="C214" i="12"/>
  <c r="C1956" i="12"/>
  <c r="C3289" i="12"/>
  <c r="C3202" i="12"/>
  <c r="C1869" i="12"/>
  <c r="C2048" i="12"/>
  <c r="B149" i="12"/>
  <c r="B85" i="12"/>
  <c r="C2896" i="12"/>
  <c r="C2610" i="12"/>
  <c r="C2636" i="12"/>
  <c r="C2409" i="12"/>
  <c r="C2974" i="12"/>
  <c r="B2869" i="12"/>
  <c r="B213" i="12"/>
  <c r="B2843" i="12"/>
  <c r="B3024" i="12"/>
  <c r="B4333" i="12"/>
  <c r="B277" i="12"/>
  <c r="B2713" i="12"/>
  <c r="B3898" i="12"/>
  <c r="C1689" i="12"/>
  <c r="C2049" i="12"/>
  <c r="C1239" i="12"/>
  <c r="C2818" i="12"/>
  <c r="C1779" i="12"/>
  <c r="B3289" i="12"/>
  <c r="B3202" i="12"/>
  <c r="B2921" i="12"/>
  <c r="C3000" i="12"/>
  <c r="C2844" i="12"/>
  <c r="C1059" i="12"/>
  <c r="C534" i="12"/>
  <c r="C3024" i="12"/>
  <c r="C1419" i="12"/>
  <c r="B23" i="12"/>
  <c r="B2895" i="12"/>
  <c r="C470" i="12"/>
  <c r="C3106" i="12"/>
  <c r="C879" i="12"/>
  <c r="B3724" i="12"/>
  <c r="B2427" i="12"/>
  <c r="B2947" i="12"/>
  <c r="C4420" i="12"/>
  <c r="C2870" i="12"/>
  <c r="B341" i="12"/>
  <c r="C2688" i="12"/>
  <c r="C3898" i="12"/>
  <c r="C1959" i="12"/>
  <c r="C3104" i="12"/>
  <c r="C4246" i="12"/>
  <c r="C2922" i="12"/>
  <c r="C699" i="12"/>
  <c r="C609" i="12"/>
  <c r="C2662" i="12"/>
  <c r="C3724" i="12"/>
  <c r="B2687" i="12"/>
  <c r="B4681" i="12"/>
  <c r="C2766" i="12"/>
  <c r="B2739" i="12"/>
  <c r="B2791" i="12"/>
  <c r="B4246" i="12"/>
  <c r="B469" i="12"/>
  <c r="B3811" i="12"/>
  <c r="B3550" i="12"/>
  <c r="C3811" i="12"/>
  <c r="C150" i="12"/>
  <c r="C86" i="12"/>
  <c r="B2661" i="12"/>
  <c r="C1955" i="12"/>
  <c r="B4159" i="12"/>
  <c r="C1329" i="12"/>
  <c r="B4420" i="12"/>
  <c r="C3053" i="12"/>
  <c r="C1599" i="12"/>
  <c r="B2817" i="12"/>
  <c r="C406" i="12"/>
  <c r="B2609" i="12"/>
  <c r="B2635" i="12"/>
  <c r="C4072" i="12"/>
  <c r="C1509" i="12"/>
  <c r="B2999" i="12"/>
  <c r="B3376" i="12"/>
  <c r="C2948" i="12"/>
  <c r="B3637" i="12"/>
  <c r="C3550" i="12"/>
  <c r="C4945" i="12"/>
  <c r="F12" i="3"/>
  <c r="F4" i="3"/>
  <c r="F7" i="3"/>
  <c r="F6" i="3"/>
  <c r="F11" i="3"/>
  <c r="F3" i="3"/>
  <c r="F10" i="3"/>
  <c r="F15" i="3"/>
  <c r="F14" i="3"/>
  <c r="F5" i="3"/>
  <c r="F9" i="3"/>
  <c r="F13" i="3"/>
  <c r="F8" i="3"/>
  <c r="B4" i="1"/>
  <c r="G4245" i="12"/>
  <c r="G2713" i="12"/>
  <c r="G277" i="12"/>
  <c r="G4332" i="12"/>
  <c r="H3722" i="12" a="1"/>
  <c r="G2687" i="12"/>
  <c r="G2843" i="12"/>
  <c r="G878" i="12"/>
  <c r="F606" i="12"/>
  <c r="H2790" i="12" a="1"/>
  <c r="G2765" i="12"/>
  <c r="G341" i="12"/>
  <c r="F533" i="12"/>
  <c r="G1957" i="12"/>
  <c r="H3548" i="12" a="1"/>
  <c r="H84" i="12" a="1"/>
  <c r="H4593" i="12" a="1"/>
  <c r="G2997" i="12"/>
  <c r="G2635" i="12"/>
  <c r="H2738" i="12" a="1"/>
  <c r="F2738" i="12"/>
  <c r="H3374" i="12" a="1"/>
  <c r="G4419" i="12"/>
  <c r="G1418" i="12"/>
  <c r="G3201" i="12"/>
  <c r="F3549" i="12"/>
  <c r="H3896" i="12" a="1"/>
  <c r="F4071" i="12"/>
  <c r="F4158" i="12"/>
  <c r="H2712" i="12" a="1"/>
  <c r="G3462" i="12"/>
  <c r="H2608" i="12" a="1"/>
  <c r="G1328" i="12"/>
  <c r="G85" i="12"/>
  <c r="F3462" i="12"/>
  <c r="F2426" i="12"/>
  <c r="F3375" i="12"/>
  <c r="G2921" i="12"/>
  <c r="H3635" i="12" a="1"/>
  <c r="G788" i="12"/>
  <c r="F3201" i="12"/>
  <c r="G1958" i="12"/>
  <c r="G405" i="12"/>
  <c r="G3636" i="12"/>
  <c r="H2868" i="12" a="1"/>
  <c r="G22" i="12"/>
  <c r="F3723" i="12"/>
  <c r="G3984" i="12"/>
  <c r="F3023" i="12"/>
  <c r="F212" i="12"/>
  <c r="G3288" i="12"/>
  <c r="F2868" i="12"/>
  <c r="H2946" i="12" a="1"/>
  <c r="F3636" i="12"/>
  <c r="G2895" i="12"/>
  <c r="F22" i="12"/>
  <c r="G3897" i="12"/>
  <c r="F2946" i="12"/>
  <c r="F2972" i="12"/>
  <c r="H2816" i="12" a="1"/>
  <c r="H21" i="12" a="1"/>
  <c r="F340" i="12"/>
  <c r="G2869" i="12"/>
  <c r="G1865" i="12"/>
  <c r="F3810" i="12"/>
  <c r="G469" i="12"/>
  <c r="F2686" i="12"/>
  <c r="H212" i="12" a="1"/>
  <c r="G4071" i="12"/>
  <c r="G968" i="12"/>
  <c r="G3810" i="12"/>
  <c r="H404" i="12" a="1"/>
  <c r="F2842" i="12"/>
  <c r="G608" i="12"/>
  <c r="F2816" i="12"/>
  <c r="G2817" i="12"/>
  <c r="G2661" i="12"/>
  <c r="F2515" i="12"/>
  <c r="G1598" i="12"/>
  <c r="F3984" i="12"/>
  <c r="F2997" i="12"/>
  <c r="H3461" i="12" a="1"/>
  <c r="G1508" i="12"/>
  <c r="G4857" i="12"/>
  <c r="G1688" i="12"/>
  <c r="H2764" i="12" a="1"/>
  <c r="F4593" i="12"/>
  <c r="F3897" i="12"/>
  <c r="G698" i="12"/>
  <c r="G3077" i="12"/>
  <c r="G4158" i="12"/>
  <c r="H2634" i="12" a="1"/>
  <c r="G3549" i="12"/>
  <c r="H468" i="12" a="1"/>
  <c r="H4070" i="12" a="1"/>
  <c r="H2660" i="12" a="1"/>
  <c r="H3809" i="12" a="1"/>
  <c r="F3025" i="12"/>
  <c r="F2920" i="12"/>
  <c r="G3026" i="12"/>
  <c r="H4506" i="12" a="1"/>
  <c r="G213" i="12"/>
  <c r="F2608" i="12"/>
  <c r="H148" i="12" a="1"/>
  <c r="F84" i="12"/>
  <c r="G1058" i="12"/>
  <c r="H3983" i="12" a="1"/>
  <c r="H3200" i="12" a="1"/>
  <c r="H3023" i="12" a="1"/>
  <c r="G2947" i="12"/>
  <c r="G2318" i="12"/>
  <c r="F468" i="12"/>
  <c r="H533" i="12" a="1"/>
  <c r="G2739" i="12"/>
  <c r="F404" i="12"/>
  <c r="G4594" i="12"/>
  <c r="G3079" i="12"/>
  <c r="F2790" i="12"/>
  <c r="H607" i="12" a="1"/>
  <c r="H276" i="12" a="1"/>
  <c r="G2791" i="12"/>
  <c r="F4332" i="12"/>
  <c r="F2712" i="12"/>
  <c r="H2842" i="12" a="1"/>
  <c r="G2973" i="12"/>
  <c r="H2894" i="12" a="1"/>
  <c r="G534" i="12"/>
  <c r="F2634" i="12"/>
  <c r="G1868" i="12"/>
  <c r="H3287" i="12" a="1"/>
  <c r="F2764" i="12"/>
  <c r="H4157" i="12" a="1"/>
  <c r="H2686" i="12" a="1"/>
  <c r="H4331" i="12" a="1"/>
  <c r="F3288" i="12"/>
  <c r="G2609" i="12"/>
  <c r="H4244" i="12" a="1"/>
  <c r="G3375" i="12"/>
  <c r="F4594" i="12"/>
  <c r="H3025" i="12" a="1"/>
  <c r="G1864" i="12"/>
  <c r="F4245" i="12"/>
  <c r="F2660" i="12"/>
  <c r="G149" i="12"/>
  <c r="G1778" i="12"/>
  <c r="F4419" i="12"/>
  <c r="H606" i="12" a="1"/>
  <c r="F2894" i="12"/>
  <c r="H2970" i="12" a="1"/>
  <c r="H2920" i="12" a="1"/>
  <c r="G1238" i="12"/>
  <c r="H340" i="12" a="1"/>
  <c r="G3723" i="12"/>
  <c r="G1148" i="12"/>
  <c r="F148" i="12"/>
  <c r="F276" i="12"/>
  <c r="H2868" i="12" l="1"/>
  <c r="H4157" i="12"/>
  <c r="H606" i="12"/>
  <c r="H4593" i="12"/>
  <c r="H2946" i="12"/>
  <c r="H533" i="12"/>
  <c r="H2816" i="12"/>
  <c r="H2764" i="12"/>
  <c r="H2608" i="12"/>
  <c r="H3200" i="12"/>
  <c r="H2738" i="12"/>
  <c r="H404" i="12"/>
  <c r="H148" i="12"/>
  <c r="H4244" i="12"/>
  <c r="H3809" i="12"/>
  <c r="H4070" i="12"/>
  <c r="H276" i="12"/>
  <c r="H3023" i="12"/>
  <c r="H3025" i="12"/>
  <c r="H4331" i="12"/>
  <c r="H3896" i="12"/>
  <c r="H4506" i="12"/>
  <c r="H84" i="12"/>
  <c r="H3635" i="12"/>
  <c r="H2920" i="12"/>
  <c r="H2712" i="12"/>
  <c r="H3287" i="12"/>
  <c r="H3722" i="12"/>
  <c r="H3983" i="12"/>
  <c r="H3374" i="12"/>
  <c r="H3461" i="12"/>
  <c r="H2894" i="12"/>
  <c r="H468" i="12"/>
  <c r="H607" i="12"/>
  <c r="H212" i="12"/>
  <c r="H2634" i="12"/>
  <c r="H2790" i="12"/>
  <c r="H2686" i="12"/>
  <c r="H21" i="12"/>
  <c r="H2660" i="12"/>
  <c r="H3548" i="12"/>
  <c r="H2970" i="12"/>
  <c r="H2842" i="12"/>
  <c r="H340" i="12"/>
  <c r="B2974" i="12"/>
  <c r="B342" i="12"/>
  <c r="C3551" i="12"/>
  <c r="C1510" i="12"/>
  <c r="C2663" i="12"/>
  <c r="C880" i="12"/>
  <c r="C535" i="12"/>
  <c r="C1780" i="12"/>
  <c r="B4421" i="12"/>
  <c r="B2896" i="12"/>
  <c r="C2637" i="12"/>
  <c r="C2611" i="12"/>
  <c r="C1960" i="12"/>
  <c r="B4073" i="12"/>
  <c r="B3079" i="12"/>
  <c r="B3026" i="12"/>
  <c r="B4769" i="12"/>
  <c r="C790" i="12"/>
  <c r="C3051" i="12"/>
  <c r="C3027" i="12"/>
  <c r="B470" i="12"/>
  <c r="C1600" i="12"/>
  <c r="B2688" i="12"/>
  <c r="C3001" i="12"/>
  <c r="C2923" i="12"/>
  <c r="C4595" i="12"/>
  <c r="C343" i="12"/>
  <c r="B4508" i="12"/>
  <c r="B2948" i="12"/>
  <c r="B3051" i="12"/>
  <c r="C1240" i="12"/>
  <c r="B3551" i="12"/>
  <c r="C2975" i="12"/>
  <c r="C4160" i="12"/>
  <c r="B2844" i="12"/>
  <c r="C87" i="12"/>
  <c r="C151" i="12"/>
  <c r="B3899" i="12"/>
  <c r="B2766" i="12"/>
  <c r="C2949" i="12"/>
  <c r="C4508" i="12"/>
  <c r="C970" i="12"/>
  <c r="B24" i="12"/>
  <c r="C1150" i="12"/>
  <c r="C1330" i="12"/>
  <c r="B214" i="12"/>
  <c r="C3377" i="12"/>
  <c r="C4247" i="12"/>
  <c r="C4421" i="12"/>
  <c r="C3725" i="12"/>
  <c r="C3464" i="12"/>
  <c r="B2517" i="12"/>
  <c r="C1690" i="12"/>
  <c r="C2689" i="12"/>
  <c r="C2715" i="12"/>
  <c r="C2871" i="12"/>
  <c r="B3377" i="12"/>
  <c r="C4073" i="12"/>
  <c r="C5033" i="12"/>
  <c r="B3464" i="12"/>
  <c r="B2662" i="12"/>
  <c r="B4247" i="12"/>
  <c r="B4334" i="12"/>
  <c r="B406" i="12"/>
  <c r="B278" i="12"/>
  <c r="C2139" i="12"/>
  <c r="C279" i="12"/>
  <c r="B2792" i="12"/>
  <c r="B3077" i="12"/>
  <c r="C3638" i="12"/>
  <c r="B2636" i="12"/>
  <c r="B2610" i="12"/>
  <c r="C3899" i="12"/>
  <c r="C700" i="12"/>
  <c r="C610" i="12"/>
  <c r="C3131" i="12"/>
  <c r="B2428" i="12"/>
  <c r="C1870" i="12"/>
  <c r="C4770" i="12"/>
  <c r="C1060" i="12"/>
  <c r="C3080" i="12"/>
  <c r="C2046" i="12"/>
  <c r="B3638" i="12"/>
  <c r="C2897" i="12"/>
  <c r="B3812" i="12"/>
  <c r="B4595" i="12"/>
  <c r="B3725" i="12"/>
  <c r="C471" i="12"/>
  <c r="B2818" i="12"/>
  <c r="C2050" i="12"/>
  <c r="B2922" i="12"/>
  <c r="C2845" i="12"/>
  <c r="B3986" i="12"/>
  <c r="B4160" i="12"/>
  <c r="C2819" i="12"/>
  <c r="B608" i="12"/>
  <c r="C2741" i="12"/>
  <c r="B2714" i="12"/>
  <c r="C3986" i="12"/>
  <c r="B150" i="12"/>
  <c r="B86" i="12"/>
  <c r="C3290" i="12"/>
  <c r="C3203" i="12"/>
  <c r="C2767" i="12"/>
  <c r="C1420" i="12"/>
  <c r="C215" i="12"/>
  <c r="B534" i="12"/>
  <c r="C2793" i="12"/>
  <c r="C3812" i="12"/>
  <c r="C4334" i="12"/>
  <c r="C3133" i="12"/>
  <c r="B3290" i="12"/>
  <c r="B3203" i="12"/>
  <c r="C2140" i="12"/>
  <c r="B2740" i="12"/>
  <c r="B2870" i="12"/>
  <c r="C2500" i="12"/>
  <c r="C2047" i="12"/>
  <c r="B4770" i="12"/>
  <c r="B3000" i="12"/>
  <c r="C407" i="12"/>
  <c r="C24" i="12"/>
  <c r="B5" i="1"/>
  <c r="G1509" i="12"/>
  <c r="H2973" i="12" a="1"/>
  <c r="H3288" i="12" a="1"/>
  <c r="F2609" i="12"/>
  <c r="H2791" i="12" a="1"/>
  <c r="F3463" i="12"/>
  <c r="G406" i="12"/>
  <c r="G342" i="12"/>
  <c r="F2516" i="12"/>
  <c r="H3052" i="12" a="1"/>
  <c r="H2999" i="12" a="1"/>
  <c r="F85" i="12"/>
  <c r="G2049" i="12"/>
  <c r="G1689" i="12"/>
  <c r="H4332" i="12" a="1"/>
  <c r="G3104" i="12"/>
  <c r="G2409" i="12"/>
  <c r="G535" i="12"/>
  <c r="F2661" i="12"/>
  <c r="H3050" i="12" a="1"/>
  <c r="F4507" i="12"/>
  <c r="G214" i="12"/>
  <c r="H4681" i="12" a="1"/>
  <c r="F2739" i="12"/>
  <c r="G1149" i="12"/>
  <c r="F3550" i="12"/>
  <c r="G2974" i="12"/>
  <c r="F4159" i="12"/>
  <c r="F534" i="12"/>
  <c r="H2843" i="12" a="1"/>
  <c r="H3723" i="12" a="1"/>
  <c r="H2635" i="12" a="1"/>
  <c r="H341" i="12" a="1"/>
  <c r="H277" i="12" a="1"/>
  <c r="H3810" i="12" a="1"/>
  <c r="H2997" i="12" a="1"/>
  <c r="G3202" i="12"/>
  <c r="G3376" i="12"/>
  <c r="G789" i="12"/>
  <c r="G1779" i="12"/>
  <c r="G3289" i="12"/>
  <c r="H4071" i="12" a="1"/>
  <c r="F2921" i="12"/>
  <c r="F2765" i="12"/>
  <c r="H3201" i="12" a="1"/>
  <c r="F3376" i="12"/>
  <c r="H405" i="12" a="1"/>
  <c r="G23" i="12"/>
  <c r="F2687" i="12"/>
  <c r="G2636" i="12"/>
  <c r="G2870" i="12"/>
  <c r="G470" i="12"/>
  <c r="G2948" i="12"/>
  <c r="H2817" i="12" a="1"/>
  <c r="G1869" i="12"/>
  <c r="G2818" i="12"/>
  <c r="F607" i="12"/>
  <c r="G1329" i="12"/>
  <c r="H2921" i="12" a="1"/>
  <c r="H4245" i="12" a="1"/>
  <c r="G2740" i="12"/>
  <c r="G1599" i="12"/>
  <c r="F149" i="12"/>
  <c r="F23" i="12"/>
  <c r="F3637" i="12"/>
  <c r="G2766" i="12"/>
  <c r="G2714" i="12"/>
  <c r="G4246" i="12"/>
  <c r="G3550" i="12"/>
  <c r="G1419" i="12"/>
  <c r="G4945" i="12"/>
  <c r="G5033" i="12"/>
  <c r="G278" i="12"/>
  <c r="F3985" i="12"/>
  <c r="G2500" i="12"/>
  <c r="H2869" i="12" a="1"/>
  <c r="F3050" i="12"/>
  <c r="G2688" i="12"/>
  <c r="G2792" i="12"/>
  <c r="F3024" i="12"/>
  <c r="H3549" i="12" a="1"/>
  <c r="F4333" i="12"/>
  <c r="G3053" i="12"/>
  <c r="H2947" i="12" a="1"/>
  <c r="F2817" i="12"/>
  <c r="F2635" i="12"/>
  <c r="F469" i="12"/>
  <c r="G150" i="12"/>
  <c r="F2947" i="12"/>
  <c r="H469" i="12" a="1"/>
  <c r="H85" i="12" a="1"/>
  <c r="H4419" i="12" a="1"/>
  <c r="H534" i="12" a="1"/>
  <c r="F4681" i="12"/>
  <c r="F405" i="12"/>
  <c r="G4420" i="12"/>
  <c r="G4333" i="12"/>
  <c r="F3898" i="12"/>
  <c r="H3984" i="12" a="1"/>
  <c r="H4594" i="12" a="1"/>
  <c r="H2765" i="12" a="1"/>
  <c r="G3637" i="12"/>
  <c r="G86" i="12"/>
  <c r="F4072" i="12"/>
  <c r="H2661" i="12" a="1"/>
  <c r="F2843" i="12"/>
  <c r="H3462" i="12" a="1"/>
  <c r="F4420" i="12"/>
  <c r="F277" i="12"/>
  <c r="G699" i="12"/>
  <c r="G4507" i="12"/>
  <c r="H2687" i="12" a="1"/>
  <c r="G4159" i="12"/>
  <c r="H2609" i="12" a="1"/>
  <c r="F3811" i="12"/>
  <c r="G3000" i="12"/>
  <c r="G4682" i="12"/>
  <c r="G1955" i="12"/>
  <c r="G2662" i="12"/>
  <c r="H2713" i="12" a="1"/>
  <c r="G879" i="12"/>
  <c r="F2427" i="12"/>
  <c r="G3724" i="12"/>
  <c r="H4158" i="12" a="1"/>
  <c r="H2739" i="12" a="1"/>
  <c r="F3289" i="12"/>
  <c r="F2791" i="12"/>
  <c r="G2896" i="12"/>
  <c r="F3052" i="12"/>
  <c r="H3375" i="12" a="1"/>
  <c r="G3811" i="12"/>
  <c r="G1956" i="12"/>
  <c r="G1959" i="12"/>
  <c r="G3024" i="12"/>
  <c r="G3106" i="12"/>
  <c r="G1059" i="12"/>
  <c r="G4072" i="12"/>
  <c r="H2895" i="12" a="1"/>
  <c r="H3897" i="12" a="1"/>
  <c r="G3463" i="12"/>
  <c r="F2895" i="12"/>
  <c r="H3636" i="12" a="1"/>
  <c r="F2869" i="12"/>
  <c r="G2048" i="12"/>
  <c r="F4682" i="12"/>
  <c r="F341" i="12"/>
  <c r="F2973" i="12"/>
  <c r="G3898" i="12"/>
  <c r="F3202" i="12"/>
  <c r="G1239" i="12"/>
  <c r="G2844" i="12"/>
  <c r="H149" i="12" a="1"/>
  <c r="G969" i="12"/>
  <c r="F213" i="12"/>
  <c r="G3985" i="12"/>
  <c r="G609" i="12"/>
  <c r="G2610" i="12"/>
  <c r="F2999" i="12"/>
  <c r="H213" i="12" a="1"/>
  <c r="F3724" i="12"/>
  <c r="F2713" i="12"/>
  <c r="F4246" i="12"/>
  <c r="G2922" i="12"/>
  <c r="H22" i="12" a="1"/>
  <c r="H3288" i="12" l="1"/>
  <c r="H4419" i="12"/>
  <c r="H2817" i="12"/>
  <c r="H85" i="12"/>
  <c r="H2765" i="12"/>
  <c r="H4681" i="12"/>
  <c r="H4245" i="12"/>
  <c r="H149" i="12"/>
  <c r="H3810" i="12"/>
  <c r="H213" i="12"/>
  <c r="H3052" i="12"/>
  <c r="H2947" i="12"/>
  <c r="H2791" i="12"/>
  <c r="H2635" i="12"/>
  <c r="H4332" i="12"/>
  <c r="H3723" i="12"/>
  <c r="H3462" i="12"/>
  <c r="H469" i="12"/>
  <c r="H22" i="12"/>
  <c r="H2609" i="12"/>
  <c r="H3897" i="12"/>
  <c r="H4594" i="12"/>
  <c r="H3549" i="12"/>
  <c r="H2973" i="12"/>
  <c r="H2661" i="12"/>
  <c r="H2869" i="12"/>
  <c r="H405" i="12"/>
  <c r="H534" i="12"/>
  <c r="H3201" i="12"/>
  <c r="H2997" i="12"/>
  <c r="H3636" i="12"/>
  <c r="H2843" i="12"/>
  <c r="H277" i="12"/>
  <c r="H2999" i="12"/>
  <c r="H3984" i="12"/>
  <c r="H2895" i="12"/>
  <c r="H2921" i="12"/>
  <c r="H341" i="12"/>
  <c r="H3050" i="12"/>
  <c r="H3375" i="12"/>
  <c r="H2739" i="12"/>
  <c r="H2713" i="12"/>
  <c r="H4071" i="12"/>
  <c r="H2687" i="12"/>
  <c r="H4158" i="12"/>
  <c r="B4248" i="12"/>
  <c r="C2137" i="12"/>
  <c r="C1961" i="12"/>
  <c r="B343" i="12"/>
  <c r="B2689" i="12"/>
  <c r="C1781" i="12"/>
  <c r="C3813" i="12"/>
  <c r="B279" i="12"/>
  <c r="C4248" i="12"/>
  <c r="C1691" i="12"/>
  <c r="B4161" i="12"/>
  <c r="B2923" i="12"/>
  <c r="C971" i="12"/>
  <c r="B2767" i="12"/>
  <c r="C280" i="12"/>
  <c r="C3378" i="12"/>
  <c r="B2845" i="12"/>
  <c r="C3107" i="12"/>
  <c r="B2429" i="12"/>
  <c r="C3987" i="12"/>
  <c r="B3104" i="12"/>
  <c r="B3465" i="12"/>
  <c r="C1061" i="12"/>
  <c r="B3987" i="12"/>
  <c r="C3002" i="12"/>
  <c r="C2690" i="12"/>
  <c r="B3001" i="12"/>
  <c r="C2231" i="12"/>
  <c r="C4422" i="12"/>
  <c r="B3900" i="12"/>
  <c r="B4509" i="12"/>
  <c r="C2138" i="12"/>
  <c r="C1151" i="12"/>
  <c r="C4509" i="12"/>
  <c r="C4596" i="12"/>
  <c r="C152" i="12"/>
  <c r="C88" i="12"/>
  <c r="B4857" i="12"/>
  <c r="B3204" i="12"/>
  <c r="B3291" i="12"/>
  <c r="C3900" i="12"/>
  <c r="C2924" i="12"/>
  <c r="C3158" i="12"/>
  <c r="C344" i="12"/>
  <c r="B2518" i="12"/>
  <c r="B3639" i="12"/>
  <c r="B4596" i="12"/>
  <c r="C3028" i="12"/>
  <c r="C1601" i="12"/>
  <c r="C2794" i="12"/>
  <c r="B2949" i="12"/>
  <c r="C4335" i="12"/>
  <c r="C2976" i="12"/>
  <c r="C408" i="12"/>
  <c r="C3639" i="12"/>
  <c r="B2897" i="12"/>
  <c r="B3378" i="12"/>
  <c r="C2820" i="12"/>
  <c r="C4074" i="12"/>
  <c r="C4858" i="12"/>
  <c r="C611" i="12"/>
  <c r="C701" i="12"/>
  <c r="C4161" i="12"/>
  <c r="C3552" i="12"/>
  <c r="B25" i="12"/>
  <c r="B2793" i="12"/>
  <c r="B2871" i="12"/>
  <c r="C1331" i="12"/>
  <c r="B2715" i="12"/>
  <c r="B3106" i="12"/>
  <c r="C2664" i="12"/>
  <c r="B4858" i="12"/>
  <c r="B3078" i="12"/>
  <c r="C2950" i="12"/>
  <c r="B535" i="12"/>
  <c r="C25" i="12"/>
  <c r="B151" i="12"/>
  <c r="B87" i="12"/>
  <c r="C2768" i="12"/>
  <c r="B4074" i="12"/>
  <c r="B3552" i="12"/>
  <c r="C2898" i="12"/>
  <c r="C216" i="12"/>
  <c r="B2975" i="12"/>
  <c r="C1511" i="12"/>
  <c r="B215" i="12"/>
  <c r="B609" i="12"/>
  <c r="C536" i="12"/>
  <c r="B2611" i="12"/>
  <c r="B2637" i="12"/>
  <c r="B2819" i="12"/>
  <c r="B471" i="12"/>
  <c r="C1421" i="12"/>
  <c r="C3054" i="12"/>
  <c r="C2051" i="12"/>
  <c r="C1871" i="12"/>
  <c r="C472" i="12"/>
  <c r="C2872" i="12"/>
  <c r="B2663" i="12"/>
  <c r="C2742" i="12"/>
  <c r="B3053" i="12"/>
  <c r="C2638" i="12"/>
  <c r="C2612" i="12"/>
  <c r="C2846" i="12"/>
  <c r="B3813" i="12"/>
  <c r="B3726" i="12"/>
  <c r="C3726" i="12"/>
  <c r="B4422" i="12"/>
  <c r="C1241" i="12"/>
  <c r="C3078" i="12"/>
  <c r="B3027" i="12"/>
  <c r="C3160" i="12"/>
  <c r="C3291" i="12"/>
  <c r="C3204" i="12"/>
  <c r="B2741" i="12"/>
  <c r="C2141" i="12"/>
  <c r="B4683" i="12"/>
  <c r="C791" i="12"/>
  <c r="C2230" i="12"/>
  <c r="B4335" i="12"/>
  <c r="C2716" i="12"/>
  <c r="C3465" i="12"/>
  <c r="C4683" i="12"/>
  <c r="C881" i="12"/>
  <c r="B407" i="12"/>
  <c r="B6" i="1"/>
  <c r="G880" i="12"/>
  <c r="H4072" i="12" a="1"/>
  <c r="H3376" i="12" a="1"/>
  <c r="H2792" i="12" a="1"/>
  <c r="G4334" i="12"/>
  <c r="G3290" i="12"/>
  <c r="H608" i="12" a="1"/>
  <c r="G2871" i="12"/>
  <c r="G2897" i="12"/>
  <c r="F4421" i="12"/>
  <c r="G2050" i="12"/>
  <c r="G2845" i="12"/>
  <c r="G4160" i="12"/>
  <c r="H3985" i="12" a="1"/>
  <c r="F470" i="12"/>
  <c r="G3203" i="12"/>
  <c r="F2870" i="12"/>
  <c r="G3160" i="12"/>
  <c r="H2688" i="12" a="1"/>
  <c r="H2740" i="12" a="1"/>
  <c r="H4682" i="12" a="1"/>
  <c r="G3377" i="12"/>
  <c r="G1060" i="12"/>
  <c r="G2949" i="12"/>
  <c r="G1690" i="12"/>
  <c r="H2818" i="12" a="1"/>
  <c r="F608" i="12"/>
  <c r="H3202" i="12" a="1"/>
  <c r="G970" i="12"/>
  <c r="G471" i="12"/>
  <c r="H3079" i="12" a="1"/>
  <c r="G4073" i="12"/>
  <c r="F2792" i="12"/>
  <c r="H406" i="12" a="1"/>
  <c r="G407" i="12"/>
  <c r="G2611" i="12"/>
  <c r="F342" i="12"/>
  <c r="F406" i="12"/>
  <c r="F86" i="12"/>
  <c r="H2409" i="12" a="1"/>
  <c r="F4595" i="12"/>
  <c r="G700" i="12"/>
  <c r="G215" i="12"/>
  <c r="G2819" i="12"/>
  <c r="G1600" i="12"/>
  <c r="G2715" i="12"/>
  <c r="H4769" i="12" a="1"/>
  <c r="F2688" i="12"/>
  <c r="H342" i="12" a="1"/>
  <c r="F4073" i="12"/>
  <c r="F2636" i="12"/>
  <c r="F3079" i="12"/>
  <c r="G3638" i="12"/>
  <c r="F2974" i="12"/>
  <c r="F4334" i="12"/>
  <c r="G2923" i="12"/>
  <c r="H3637" i="12" a="1"/>
  <c r="G2637" i="12"/>
  <c r="F4160" i="12"/>
  <c r="F3638" i="12"/>
  <c r="G4247" i="12"/>
  <c r="H3024" i="12" a="1"/>
  <c r="H2948" i="12" a="1"/>
  <c r="F278" i="12"/>
  <c r="F3203" i="12"/>
  <c r="G2767" i="12"/>
  <c r="H3000" i="12" a="1"/>
  <c r="G3001" i="12"/>
  <c r="G3986" i="12"/>
  <c r="G790" i="12"/>
  <c r="H2922" i="12" a="1"/>
  <c r="G4508" i="12"/>
  <c r="F2948" i="12"/>
  <c r="F4769" i="12"/>
  <c r="G1240" i="12"/>
  <c r="F2428" i="12"/>
  <c r="G2689" i="12"/>
  <c r="G1960" i="12"/>
  <c r="G2663" i="12"/>
  <c r="F2662" i="12"/>
  <c r="G3899" i="12"/>
  <c r="G3133" i="12"/>
  <c r="G3131" i="12"/>
  <c r="G536" i="12"/>
  <c r="H2766" i="12" a="1"/>
  <c r="G1510" i="12"/>
  <c r="F3290" i="12"/>
  <c r="G3464" i="12"/>
  <c r="H4507" i="12" a="1"/>
  <c r="F2818" i="12"/>
  <c r="H4159" i="12" a="1"/>
  <c r="H4420" i="12" a="1"/>
  <c r="H278" i="12" a="1"/>
  <c r="G24" i="12"/>
  <c r="G343" i="12"/>
  <c r="F2714" i="12"/>
  <c r="F3986" i="12"/>
  <c r="F3812" i="12"/>
  <c r="F2610" i="12"/>
  <c r="G3158" i="12"/>
  <c r="G4595" i="12"/>
  <c r="F150" i="12"/>
  <c r="F535" i="12"/>
  <c r="G3027" i="12"/>
  <c r="H2714" i="12" a="1"/>
  <c r="G1780" i="12"/>
  <c r="F214" i="12"/>
  <c r="G1420" i="12"/>
  <c r="G3725" i="12"/>
  <c r="G151" i="12"/>
  <c r="G1870" i="12"/>
  <c r="F3026" i="12"/>
  <c r="F4508" i="12"/>
  <c r="G1150" i="12"/>
  <c r="H23" i="12" a="1"/>
  <c r="H2636" i="12" a="1"/>
  <c r="H2974" i="12" a="1"/>
  <c r="F2896" i="12"/>
  <c r="H2610" i="12" a="1"/>
  <c r="H150" i="12" a="1"/>
  <c r="H2896" i="12" a="1"/>
  <c r="H4333" i="12" a="1"/>
  <c r="G2793" i="12"/>
  <c r="H2844" i="12" a="1"/>
  <c r="H3724" i="12" a="1"/>
  <c r="H3463" i="12" a="1"/>
  <c r="F2740" i="12"/>
  <c r="G3812" i="12"/>
  <c r="H3550" i="12" a="1"/>
  <c r="H3811" i="12" a="1"/>
  <c r="G3080" i="12"/>
  <c r="H3898" i="12" a="1"/>
  <c r="F2517" i="12"/>
  <c r="H86" i="12" a="1"/>
  <c r="F3551" i="12"/>
  <c r="F3899" i="12"/>
  <c r="H3026" i="12" a="1"/>
  <c r="F4770" i="12"/>
  <c r="G2741" i="12"/>
  <c r="G279" i="12"/>
  <c r="H4246" i="12" a="1"/>
  <c r="H3077" i="12" a="1"/>
  <c r="H2870" i="12" a="1"/>
  <c r="H470" i="12" a="1"/>
  <c r="H2662" i="12" a="1"/>
  <c r="G3051" i="12"/>
  <c r="F3051" i="12"/>
  <c r="G2047" i="12"/>
  <c r="F3000" i="12"/>
  <c r="H3289" i="12" a="1"/>
  <c r="F3464" i="12"/>
  <c r="G87" i="12"/>
  <c r="F4247" i="12"/>
  <c r="G4770" i="12"/>
  <c r="G2139" i="12"/>
  <c r="G2046" i="12"/>
  <c r="G4421" i="12"/>
  <c r="H2500" i="12" a="1"/>
  <c r="G1330" i="12"/>
  <c r="F2766" i="12"/>
  <c r="H3106" i="12" a="1"/>
  <c r="G610" i="12"/>
  <c r="G2140" i="12"/>
  <c r="F3377" i="12"/>
  <c r="H214" i="12" a="1"/>
  <c r="F2922" i="12"/>
  <c r="G3551" i="12"/>
  <c r="F24" i="12"/>
  <c r="F3077" i="12"/>
  <c r="F3725" i="12"/>
  <c r="F2844" i="12"/>
  <c r="G2975" i="12"/>
  <c r="H3898" i="12" l="1"/>
  <c r="H150" i="12"/>
  <c r="H3024" i="12"/>
  <c r="H4769" i="12"/>
  <c r="H3106" i="12"/>
  <c r="H278" i="12"/>
  <c r="H2974" i="12"/>
  <c r="H3289" i="12"/>
  <c r="H2844" i="12"/>
  <c r="H3077" i="12"/>
  <c r="H2636" i="12"/>
  <c r="H2896" i="12"/>
  <c r="H3000" i="12"/>
  <c r="H2500" i="12"/>
  <c r="H2818" i="12"/>
  <c r="H4072" i="12"/>
  <c r="H86" i="12"/>
  <c r="H4420" i="12"/>
  <c r="H2409" i="12"/>
  <c r="H3637" i="12"/>
  <c r="H3376" i="12"/>
  <c r="H214" i="12"/>
  <c r="H4159" i="12"/>
  <c r="H4333" i="12"/>
  <c r="H3811" i="12"/>
  <c r="H3463" i="12"/>
  <c r="H2792" i="12"/>
  <c r="H23" i="12"/>
  <c r="H3079" i="12"/>
  <c r="H3202" i="12"/>
  <c r="H2610" i="12"/>
  <c r="H4246" i="12"/>
  <c r="H342" i="12"/>
  <c r="H2922" i="12"/>
  <c r="H4682" i="12"/>
  <c r="H2662" i="12"/>
  <c r="H2766" i="12"/>
  <c r="H2870" i="12"/>
  <c r="H406" i="12"/>
  <c r="H2948" i="12"/>
  <c r="H3026" i="12"/>
  <c r="H2688" i="12"/>
  <c r="H3550" i="12"/>
  <c r="H3724" i="12"/>
  <c r="H608" i="12"/>
  <c r="H3985" i="12"/>
  <c r="H470" i="12"/>
  <c r="H2740" i="12"/>
  <c r="H2714" i="12"/>
  <c r="H4507" i="12"/>
  <c r="B4423" i="12"/>
  <c r="C2232" i="12"/>
  <c r="B4510" i="12"/>
  <c r="C2873" i="12"/>
  <c r="B2976" i="12"/>
  <c r="B4597" i="12"/>
  <c r="C3901" i="12"/>
  <c r="C1962" i="12"/>
  <c r="C4597" i="12"/>
  <c r="B3988" i="12"/>
  <c r="C4771" i="12"/>
  <c r="B2768" i="12"/>
  <c r="C2613" i="12"/>
  <c r="C2639" i="12"/>
  <c r="B2690" i="12"/>
  <c r="C2847" i="12"/>
  <c r="C473" i="12"/>
  <c r="B3553" i="12"/>
  <c r="C3134" i="12"/>
  <c r="B2794" i="12"/>
  <c r="C1782" i="12"/>
  <c r="B280" i="12"/>
  <c r="C792" i="12"/>
  <c r="C2821" i="12"/>
  <c r="B3131" i="12"/>
  <c r="B2872" i="12"/>
  <c r="C3205" i="12"/>
  <c r="C3292" i="12"/>
  <c r="C3105" i="12"/>
  <c r="B3814" i="12"/>
  <c r="C2899" i="12"/>
  <c r="C3081" i="12"/>
  <c r="B2664" i="12"/>
  <c r="B216" i="12"/>
  <c r="B3105" i="12"/>
  <c r="B2820" i="12"/>
  <c r="C4510" i="12"/>
  <c r="C882" i="12"/>
  <c r="B26" i="12"/>
  <c r="B3466" i="12"/>
  <c r="C3003" i="12"/>
  <c r="C1692" i="12"/>
  <c r="C3988" i="12"/>
  <c r="C217" i="12"/>
  <c r="C2229" i="12"/>
  <c r="B4771" i="12"/>
  <c r="C3379" i="12"/>
  <c r="B3901" i="12"/>
  <c r="C1512" i="12"/>
  <c r="C1602" i="12"/>
  <c r="B3640" i="12"/>
  <c r="C26" i="12"/>
  <c r="B2742" i="12"/>
  <c r="C4946" i="12"/>
  <c r="C3055" i="12"/>
  <c r="C409" i="12"/>
  <c r="B3379" i="12"/>
  <c r="C2322" i="12"/>
  <c r="B4075" i="12"/>
  <c r="C4075" i="12"/>
  <c r="C3466" i="12"/>
  <c r="B2950" i="12"/>
  <c r="B3002" i="12"/>
  <c r="B4162" i="12"/>
  <c r="C1422" i="12"/>
  <c r="C4162" i="12"/>
  <c r="C3727" i="12"/>
  <c r="B3028" i="12"/>
  <c r="B4249" i="12"/>
  <c r="C972" i="12"/>
  <c r="B536" i="12"/>
  <c r="B610" i="12"/>
  <c r="C281" i="12"/>
  <c r="C4249" i="12"/>
  <c r="B4684" i="12"/>
  <c r="C1872" i="12"/>
  <c r="C2228" i="12"/>
  <c r="B3054" i="12"/>
  <c r="C3814" i="12"/>
  <c r="C2795" i="12"/>
  <c r="C2977" i="12"/>
  <c r="C2691" i="12"/>
  <c r="B2898" i="12"/>
  <c r="B3727" i="12"/>
  <c r="C2951" i="12"/>
  <c r="C2717" i="12"/>
  <c r="C2321" i="12"/>
  <c r="C2665" i="12"/>
  <c r="C2142" i="12"/>
  <c r="B2846" i="12"/>
  <c r="B152" i="12"/>
  <c r="B88" i="12"/>
  <c r="B4945" i="12"/>
  <c r="C4336" i="12"/>
  <c r="C3553" i="12"/>
  <c r="C2925" i="12"/>
  <c r="B3133" i="12"/>
  <c r="C612" i="12"/>
  <c r="C702" i="12"/>
  <c r="B2519" i="12"/>
  <c r="C153" i="12"/>
  <c r="C89" i="12"/>
  <c r="C1242" i="12"/>
  <c r="C3029" i="12"/>
  <c r="C1062" i="12"/>
  <c r="B2716" i="12"/>
  <c r="B4336" i="12"/>
  <c r="B3080" i="12"/>
  <c r="C537" i="12"/>
  <c r="B2612" i="12"/>
  <c r="B2638" i="12"/>
  <c r="B344" i="12"/>
  <c r="B408" i="12"/>
  <c r="B472" i="12"/>
  <c r="C2743" i="12"/>
  <c r="C1332" i="12"/>
  <c r="C2769" i="12"/>
  <c r="B4946" i="12"/>
  <c r="C3640" i="12"/>
  <c r="B2924" i="12"/>
  <c r="C4423" i="12"/>
  <c r="B3292" i="12"/>
  <c r="B3205" i="12"/>
  <c r="C4684" i="12"/>
  <c r="C1152" i="12"/>
  <c r="B2430" i="12"/>
  <c r="C345" i="12"/>
  <c r="C2052" i="12"/>
  <c r="B7" i="1"/>
  <c r="G1961" i="12"/>
  <c r="F4858" i="12"/>
  <c r="H536" i="12" a="1"/>
  <c r="H4595" i="12" a="1"/>
  <c r="F3078" i="12"/>
  <c r="G3204" i="12"/>
  <c r="F2767" i="12"/>
  <c r="G881" i="12"/>
  <c r="G2768" i="12"/>
  <c r="F4422" i="12"/>
  <c r="G2690" i="12"/>
  <c r="H2897" i="12" a="1"/>
  <c r="G2794" i="12"/>
  <c r="G4509" i="12"/>
  <c r="F25" i="12"/>
  <c r="F2663" i="12"/>
  <c r="H3812" i="12" a="1"/>
  <c r="H3051" i="12" a="1"/>
  <c r="F3106" i="12"/>
  <c r="F3053" i="12"/>
  <c r="F3813" i="12"/>
  <c r="F4248" i="12"/>
  <c r="H2871" i="12" a="1"/>
  <c r="F4509" i="12"/>
  <c r="G2612" i="12"/>
  <c r="G2138" i="12"/>
  <c r="F407" i="12"/>
  <c r="G1241" i="12"/>
  <c r="F4683" i="12"/>
  <c r="F2741" i="12"/>
  <c r="F3001" i="12"/>
  <c r="H215" i="12" a="1"/>
  <c r="H3053" i="12" a="1"/>
  <c r="F4335" i="12"/>
  <c r="G1151" i="12"/>
  <c r="H2819" i="12" a="1"/>
  <c r="H3638" i="12" a="1"/>
  <c r="G3028" i="12"/>
  <c r="G3813" i="12"/>
  <c r="F2923" i="12"/>
  <c r="G3107" i="12"/>
  <c r="H3377" i="12" a="1"/>
  <c r="G701" i="12"/>
  <c r="H4160" i="12" a="1"/>
  <c r="H4857" i="12" a="1"/>
  <c r="G1601" i="12"/>
  <c r="F4857" i="12"/>
  <c r="G537" i="12"/>
  <c r="G3054" i="12"/>
  <c r="G3987" i="12"/>
  <c r="G4596" i="12"/>
  <c r="H3027" i="12" a="1"/>
  <c r="H3551" i="12" a="1"/>
  <c r="H4770" i="12" a="1"/>
  <c r="G971" i="12"/>
  <c r="G4858" i="12"/>
  <c r="H3899" i="12" a="1"/>
  <c r="G4422" i="12"/>
  <c r="H2663" i="12" a="1"/>
  <c r="F609" i="12"/>
  <c r="G2231" i="12"/>
  <c r="F4161" i="12"/>
  <c r="G3291" i="12"/>
  <c r="F3104" i="12"/>
  <c r="G2141" i="12"/>
  <c r="G3552" i="12"/>
  <c r="H2689" i="12" a="1"/>
  <c r="H407" i="12" a="1"/>
  <c r="H3725" i="12" a="1"/>
  <c r="F343" i="12"/>
  <c r="H2975" i="12" a="1"/>
  <c r="G3465" i="12"/>
  <c r="F3027" i="12"/>
  <c r="F2949" i="12"/>
  <c r="G2976" i="12"/>
  <c r="F3465" i="12"/>
  <c r="G2230" i="12"/>
  <c r="F151" i="12"/>
  <c r="G2137" i="12"/>
  <c r="F279" i="12"/>
  <c r="F2845" i="12"/>
  <c r="G216" i="12"/>
  <c r="G2898" i="12"/>
  <c r="F3987" i="12"/>
  <c r="H3001" i="12" a="1"/>
  <c r="H279" i="12" a="1"/>
  <c r="G2820" i="12"/>
  <c r="F2637" i="12"/>
  <c r="F3639" i="12"/>
  <c r="H4247" i="12" a="1"/>
  <c r="F2429" i="12"/>
  <c r="H3131" i="12" a="1"/>
  <c r="G1061" i="12"/>
  <c r="H2845" i="12" a="1"/>
  <c r="H24" i="12" a="1"/>
  <c r="G3639" i="12"/>
  <c r="G3726" i="12"/>
  <c r="G3900" i="12"/>
  <c r="G472" i="12"/>
  <c r="F3204" i="12"/>
  <c r="G2742" i="12"/>
  <c r="G2846" i="12"/>
  <c r="H2793" i="12" a="1"/>
  <c r="G3002" i="12"/>
  <c r="G4683" i="12"/>
  <c r="G2950" i="12"/>
  <c r="H3104" i="12" a="1"/>
  <c r="G1331" i="12"/>
  <c r="G4335" i="12"/>
  <c r="G25" i="12"/>
  <c r="H535" i="12" a="1"/>
  <c r="G2924" i="12"/>
  <c r="G2716" i="12"/>
  <c r="G344" i="12"/>
  <c r="G3378" i="12"/>
  <c r="H2767" i="12" a="1"/>
  <c r="F2897" i="12"/>
  <c r="H343" i="12" a="1"/>
  <c r="G2051" i="12"/>
  <c r="G88" i="12"/>
  <c r="H2741" i="12" a="1"/>
  <c r="F471" i="12"/>
  <c r="G4074" i="12"/>
  <c r="H4073" i="12" a="1"/>
  <c r="G4248" i="12"/>
  <c r="H3203" i="12" a="1"/>
  <c r="H3464" i="12" a="1"/>
  <c r="H2949" i="12" a="1"/>
  <c r="F87" i="12"/>
  <c r="G2872" i="12"/>
  <c r="G2664" i="12"/>
  <c r="G1871" i="12"/>
  <c r="G2638" i="12"/>
  <c r="G1511" i="12"/>
  <c r="F2518" i="12"/>
  <c r="G280" i="12"/>
  <c r="F3726" i="12"/>
  <c r="F4074" i="12"/>
  <c r="H2611" i="12" a="1"/>
  <c r="H4421" i="12" a="1"/>
  <c r="G152" i="12"/>
  <c r="H3133" i="12" a="1"/>
  <c r="H4334" i="12" a="1"/>
  <c r="H609" i="12" a="1"/>
  <c r="F4596" i="12"/>
  <c r="F2689" i="12"/>
  <c r="H151" i="12" a="1"/>
  <c r="F2715" i="12"/>
  <c r="G611" i="12"/>
  <c r="G1691" i="12"/>
  <c r="F3378" i="12"/>
  <c r="H4508" i="12" a="1"/>
  <c r="H2637" i="12" a="1"/>
  <c r="H610" i="12" a="1"/>
  <c r="F3291" i="12"/>
  <c r="F3552" i="12"/>
  <c r="G4161" i="12"/>
  <c r="F2975" i="12"/>
  <c r="F2819" i="12"/>
  <c r="G3078" i="12"/>
  <c r="H2715" i="12" a="1"/>
  <c r="F2793" i="12"/>
  <c r="G408" i="12"/>
  <c r="H3986" i="12" a="1"/>
  <c r="G791" i="12"/>
  <c r="G1781" i="12"/>
  <c r="H471" i="12" a="1"/>
  <c r="F2871" i="12"/>
  <c r="F2611" i="12"/>
  <c r="H2923" i="12" a="1"/>
  <c r="F215" i="12"/>
  <c r="H87" i="12" a="1"/>
  <c r="H3290" i="12" a="1"/>
  <c r="G1421" i="12"/>
  <c r="F536" i="12"/>
  <c r="F3900" i="12"/>
  <c r="H610" i="12" l="1"/>
  <c r="H536" i="12"/>
  <c r="H2871" i="12"/>
  <c r="H3377" i="12"/>
  <c r="H3899" i="12"/>
  <c r="H2611" i="12"/>
  <c r="H609" i="12"/>
  <c r="H471" i="12"/>
  <c r="H2975" i="12"/>
  <c r="H3104" i="12"/>
  <c r="H2663" i="12"/>
  <c r="H4247" i="12"/>
  <c r="H215" i="12"/>
  <c r="H3203" i="12"/>
  <c r="H3131" i="12"/>
  <c r="H407" i="12"/>
  <c r="H4160" i="12"/>
  <c r="H279" i="12"/>
  <c r="H3551" i="12"/>
  <c r="H3812" i="12"/>
  <c r="H4073" i="12"/>
  <c r="H2637" i="12"/>
  <c r="H3001" i="12"/>
  <c r="H4334" i="12"/>
  <c r="H2689" i="12"/>
  <c r="H3027" i="12"/>
  <c r="H2949" i="12"/>
  <c r="H2923" i="12"/>
  <c r="H151" i="12"/>
  <c r="H2741" i="12"/>
  <c r="H3053" i="12"/>
  <c r="H24" i="12"/>
  <c r="H3638" i="12"/>
  <c r="H4595" i="12"/>
  <c r="H87" i="12"/>
  <c r="H4508" i="12"/>
  <c r="H535" i="12"/>
  <c r="H3725" i="12"/>
  <c r="H4421" i="12"/>
  <c r="H3290" i="12"/>
  <c r="H2897" i="12"/>
  <c r="H3986" i="12"/>
  <c r="H3133" i="12"/>
  <c r="H2767" i="12"/>
  <c r="H2793" i="12"/>
  <c r="H3464" i="12"/>
  <c r="H4857" i="12"/>
  <c r="H4770" i="12"/>
  <c r="H343" i="12"/>
  <c r="H2715" i="12"/>
  <c r="H3051" i="12"/>
  <c r="H2845" i="12"/>
  <c r="H2819" i="12"/>
  <c r="C218" i="12"/>
  <c r="C2233" i="12"/>
  <c r="B4337" i="12"/>
  <c r="C3554" i="12"/>
  <c r="B3467" i="12"/>
  <c r="C1603" i="12"/>
  <c r="C4598" i="12"/>
  <c r="C2900" i="12"/>
  <c r="B3989" i="12"/>
  <c r="C2848" i="12"/>
  <c r="C4859" i="12"/>
  <c r="B4598" i="12"/>
  <c r="C1423" i="12"/>
  <c r="B3107" i="12"/>
  <c r="C1963" i="12"/>
  <c r="B3055" i="12"/>
  <c r="C474" i="12"/>
  <c r="B3554" i="12"/>
  <c r="C3108" i="12"/>
  <c r="C3293" i="12"/>
  <c r="C3206" i="12"/>
  <c r="B2951" i="12"/>
  <c r="C793" i="12"/>
  <c r="B89" i="12"/>
  <c r="B153" i="12"/>
  <c r="C2412" i="12"/>
  <c r="C3902" i="12"/>
  <c r="B4772" i="12"/>
  <c r="C3082" i="12"/>
  <c r="C2926" i="12"/>
  <c r="C703" i="12"/>
  <c r="C613" i="12"/>
  <c r="B217" i="12"/>
  <c r="C3467" i="12"/>
  <c r="C4076" i="12"/>
  <c r="C2666" i="12"/>
  <c r="B4685" i="12"/>
  <c r="C2323" i="12"/>
  <c r="B3293" i="12"/>
  <c r="B3206" i="12"/>
  <c r="C3728" i="12"/>
  <c r="B2639" i="12"/>
  <c r="B2613" i="12"/>
  <c r="B4424" i="12"/>
  <c r="C1333" i="12"/>
  <c r="C2718" i="12"/>
  <c r="C4337" i="12"/>
  <c r="B2977" i="12"/>
  <c r="C5034" i="12"/>
  <c r="B2899" i="12"/>
  <c r="B3641" i="12"/>
  <c r="C410" i="12"/>
  <c r="B3380" i="12"/>
  <c r="B3160" i="12"/>
  <c r="C2744" i="12"/>
  <c r="C4250" i="12"/>
  <c r="C2413" i="12"/>
  <c r="C1693" i="12"/>
  <c r="B4859" i="12"/>
  <c r="C1783" i="12"/>
  <c r="B281" i="12"/>
  <c r="C4685" i="12"/>
  <c r="B3003" i="12"/>
  <c r="C4511" i="12"/>
  <c r="C3004" i="12"/>
  <c r="C346" i="12"/>
  <c r="C1513" i="12"/>
  <c r="B2691" i="12"/>
  <c r="B2821" i="12"/>
  <c r="C2874" i="12"/>
  <c r="B2795" i="12"/>
  <c r="C2796" i="12"/>
  <c r="B473" i="12"/>
  <c r="C1153" i="12"/>
  <c r="B2520" i="12"/>
  <c r="C2952" i="12"/>
  <c r="B5033" i="12"/>
  <c r="C2822" i="12"/>
  <c r="B611" i="12"/>
  <c r="C27" i="12"/>
  <c r="C3380" i="12"/>
  <c r="C1243" i="12"/>
  <c r="C2692" i="12"/>
  <c r="B3815" i="12"/>
  <c r="B4250" i="12"/>
  <c r="C4163" i="12"/>
  <c r="C282" i="12"/>
  <c r="B2847" i="12"/>
  <c r="C3161" i="12"/>
  <c r="B2717" i="12"/>
  <c r="C3989" i="12"/>
  <c r="C2143" i="12"/>
  <c r="C4772" i="12"/>
  <c r="B409" i="12"/>
  <c r="C3056" i="12"/>
  <c r="C3641" i="12"/>
  <c r="B2925" i="12"/>
  <c r="C3815" i="12"/>
  <c r="B3029" i="12"/>
  <c r="B3132" i="12"/>
  <c r="C883" i="12"/>
  <c r="C2770" i="12"/>
  <c r="B2665" i="12"/>
  <c r="B4163" i="12"/>
  <c r="B3728" i="12"/>
  <c r="B27" i="12"/>
  <c r="B4076" i="12"/>
  <c r="C4424" i="12"/>
  <c r="B2873" i="12"/>
  <c r="B3081" i="12"/>
  <c r="C1063" i="12"/>
  <c r="C973" i="12"/>
  <c r="B3902" i="12"/>
  <c r="B345" i="12"/>
  <c r="C2640" i="12"/>
  <c r="C2614" i="12"/>
  <c r="B4511" i="12"/>
  <c r="B2431" i="12"/>
  <c r="B5034" i="12"/>
  <c r="B537" i="12"/>
  <c r="B2743" i="12"/>
  <c r="C154" i="12"/>
  <c r="C90" i="12"/>
  <c r="C2978" i="12"/>
  <c r="C2319" i="12"/>
  <c r="B2769" i="12"/>
  <c r="C2320" i="12"/>
  <c r="C3030" i="12"/>
  <c r="C3132" i="12"/>
  <c r="B3158" i="12"/>
  <c r="C1873" i="12"/>
  <c r="C538" i="12"/>
  <c r="C2053" i="12"/>
  <c r="F3292" i="12"/>
  <c r="H2716" i="12" a="1"/>
  <c r="F3466" i="12"/>
  <c r="H4074" i="12" a="1"/>
  <c r="G882" i="12"/>
  <c r="H2872" i="12" a="1"/>
  <c r="G3988" i="12"/>
  <c r="G792" i="12"/>
  <c r="G89" i="12"/>
  <c r="H4248" i="12" a="1"/>
  <c r="F472" i="12"/>
  <c r="H472" i="12" a="1"/>
  <c r="H216" i="12" a="1"/>
  <c r="H537" i="12" a="1"/>
  <c r="F2664" i="12"/>
  <c r="F3640" i="12"/>
  <c r="F216" i="12"/>
  <c r="F3054" i="12"/>
  <c r="F4945" i="12"/>
  <c r="F3205" i="12"/>
  <c r="G1692" i="12"/>
  <c r="F4946" i="12"/>
  <c r="F2846" i="12"/>
  <c r="G2228" i="12"/>
  <c r="F88" i="12"/>
  <c r="G1872" i="12"/>
  <c r="G4336" i="12"/>
  <c r="H3900" i="12" a="1"/>
  <c r="H3639" i="12" a="1"/>
  <c r="F4684" i="12"/>
  <c r="H4335" i="12" a="1"/>
  <c r="G2717" i="12"/>
  <c r="H2820" i="12" a="1"/>
  <c r="G2899" i="12"/>
  <c r="F3988" i="12"/>
  <c r="F4597" i="12"/>
  <c r="H25" i="12" a="1"/>
  <c r="F4771" i="12"/>
  <c r="H4161" i="12" a="1"/>
  <c r="F4510" i="12"/>
  <c r="G3553" i="12"/>
  <c r="G1782" i="12"/>
  <c r="H3291" i="12" a="1"/>
  <c r="H3204" i="12" a="1"/>
  <c r="F408" i="12"/>
  <c r="F4162" i="12"/>
  <c r="F2820" i="12"/>
  <c r="H3465" i="12" a="1"/>
  <c r="F2430" i="12"/>
  <c r="G4162" i="12"/>
  <c r="H2664" i="12" a="1"/>
  <c r="F3105" i="12"/>
  <c r="H3378" i="12" a="1"/>
  <c r="H3078" i="12" a="1"/>
  <c r="G345" i="12"/>
  <c r="F3080" i="12"/>
  <c r="H3813" i="12" a="1"/>
  <c r="G3901" i="12"/>
  <c r="G3081" i="12"/>
  <c r="H408" i="12" a="1"/>
  <c r="F3553" i="12"/>
  <c r="G1422" i="12"/>
  <c r="G3161" i="12"/>
  <c r="G3640" i="12"/>
  <c r="G2743" i="12"/>
  <c r="F152" i="12"/>
  <c r="H3080" i="12" a="1"/>
  <c r="H4945" i="12" a="1"/>
  <c r="F2898" i="12"/>
  <c r="G5034" i="12"/>
  <c r="F26" i="12"/>
  <c r="H2846" i="12" a="1"/>
  <c r="G1242" i="12"/>
  <c r="G2052" i="12"/>
  <c r="G3814" i="12"/>
  <c r="G3205" i="12"/>
  <c r="G2769" i="12"/>
  <c r="G4684" i="12"/>
  <c r="F2872" i="12"/>
  <c r="G3134" i="12"/>
  <c r="H88" i="12" a="1"/>
  <c r="H2690" i="12" a="1"/>
  <c r="F2690" i="12"/>
  <c r="G4075" i="12"/>
  <c r="H2768" i="12" a="1"/>
  <c r="H344" i="12" a="1"/>
  <c r="G2665" i="12"/>
  <c r="G2142" i="12"/>
  <c r="G2232" i="12"/>
  <c r="F5034" i="12"/>
  <c r="H3552" i="12" a="1"/>
  <c r="G3292" i="12"/>
  <c r="G2639" i="12"/>
  <c r="F344" i="12"/>
  <c r="H611" i="12" a="1"/>
  <c r="F2519" i="12"/>
  <c r="F4423" i="12"/>
  <c r="H4858" i="12" a="1"/>
  <c r="F3901" i="12"/>
  <c r="G4597" i="12"/>
  <c r="G4946" i="12"/>
  <c r="G3727" i="12"/>
  <c r="G3105" i="12"/>
  <c r="H2976" i="12" a="1"/>
  <c r="G4510" i="12"/>
  <c r="G972" i="12"/>
  <c r="G4249" i="12"/>
  <c r="H152" i="12" a="1"/>
  <c r="G26" i="12"/>
  <c r="G2321" i="12"/>
  <c r="G612" i="12"/>
  <c r="G473" i="12"/>
  <c r="H3028" i="12" a="1"/>
  <c r="H3726" i="12" a="1"/>
  <c r="F2612" i="12"/>
  <c r="G2873" i="12"/>
  <c r="F280" i="12"/>
  <c r="F537" i="12"/>
  <c r="G538" i="12"/>
  <c r="H280" i="12" a="1"/>
  <c r="G409" i="12"/>
  <c r="H2898" i="12" a="1"/>
  <c r="G3029" i="12"/>
  <c r="G2795" i="12"/>
  <c r="F2924" i="12"/>
  <c r="F2716" i="12"/>
  <c r="G702" i="12"/>
  <c r="G2847" i="12"/>
  <c r="F2638" i="12"/>
  <c r="G1152" i="12"/>
  <c r="F4336" i="12"/>
  <c r="F4249" i="12"/>
  <c r="H3002" i="12" a="1"/>
  <c r="H4683" i="12" a="1"/>
  <c r="F2794" i="12"/>
  <c r="G3055" i="12"/>
  <c r="H3987" i="12" a="1"/>
  <c r="G2925" i="12"/>
  <c r="F3002" i="12"/>
  <c r="F610" i="12"/>
  <c r="G2229" i="12"/>
  <c r="F2742" i="12"/>
  <c r="G2951" i="12"/>
  <c r="G2322" i="12"/>
  <c r="F3133" i="12"/>
  <c r="G3379" i="12"/>
  <c r="G1332" i="12"/>
  <c r="F3028" i="12"/>
  <c r="F2768" i="12"/>
  <c r="G2691" i="12"/>
  <c r="G4423" i="12"/>
  <c r="F3727" i="12"/>
  <c r="G1062" i="12"/>
  <c r="H2794" i="12" a="1"/>
  <c r="G153" i="12"/>
  <c r="G1512" i="12"/>
  <c r="F3131" i="12"/>
  <c r="H3054" i="12" a="1"/>
  <c r="F2950" i="12"/>
  <c r="G281" i="12"/>
  <c r="H2924" i="12" a="1"/>
  <c r="G2821" i="12"/>
  <c r="H2742" i="12" a="1"/>
  <c r="F4075" i="12"/>
  <c r="H4509" i="12" a="1"/>
  <c r="G3003" i="12"/>
  <c r="H2612" i="12" a="1"/>
  <c r="G1962" i="12"/>
  <c r="H4422" i="12" a="1"/>
  <c r="F3814" i="12"/>
  <c r="G1602" i="12"/>
  <c r="G4771" i="12"/>
  <c r="F3379" i="12"/>
  <c r="G2613" i="12"/>
  <c r="H2950" i="12" a="1"/>
  <c r="G217" i="12"/>
  <c r="G3466" i="12"/>
  <c r="H4596" i="12" a="1"/>
  <c r="G2977" i="12"/>
  <c r="H2638" i="12" a="1"/>
  <c r="F2976" i="12"/>
  <c r="H537" i="12" l="1"/>
  <c r="H611" i="12"/>
  <c r="H3054" i="12"/>
  <c r="H3080" i="12"/>
  <c r="H2794" i="12"/>
  <c r="H4683" i="12"/>
  <c r="H2846" i="12"/>
  <c r="H3204" i="12"/>
  <c r="H2976" i="12"/>
  <c r="H4858" i="12"/>
  <c r="H2768" i="12"/>
  <c r="H4422" i="12"/>
  <c r="H472" i="12"/>
  <c r="H2872" i="12"/>
  <c r="H3900" i="12"/>
  <c r="H2924" i="12"/>
  <c r="H3002" i="12"/>
  <c r="H2716" i="12"/>
  <c r="H3726" i="12"/>
  <c r="H3813" i="12"/>
  <c r="H2898" i="12"/>
  <c r="H4161" i="12"/>
  <c r="H3028" i="12"/>
  <c r="H2742" i="12"/>
  <c r="H3378" i="12"/>
  <c r="H280" i="12"/>
  <c r="H152" i="12"/>
  <c r="H2664" i="12"/>
  <c r="H4509" i="12"/>
  <c r="H3639" i="12"/>
  <c r="H3291" i="12"/>
  <c r="H216" i="12"/>
  <c r="H3552" i="12"/>
  <c r="H25" i="12"/>
  <c r="H4335" i="12"/>
  <c r="H408" i="12"/>
  <c r="H88" i="12"/>
  <c r="H2690" i="12"/>
  <c r="H4596" i="12"/>
  <c r="H2820" i="12"/>
  <c r="H2950" i="12"/>
  <c r="H3465" i="12"/>
  <c r="H3078" i="12"/>
  <c r="H344" i="12"/>
  <c r="H2638" i="12"/>
  <c r="H4945" i="12"/>
  <c r="H3987" i="12"/>
  <c r="H2612" i="12"/>
  <c r="H4248" i="12"/>
  <c r="H4074" i="12"/>
  <c r="C3057" i="12"/>
  <c r="B3056" i="12"/>
  <c r="B2874" i="12"/>
  <c r="C2823" i="12"/>
  <c r="C4599" i="12"/>
  <c r="C475" i="12"/>
  <c r="B3294" i="12"/>
  <c r="B3207" i="12"/>
  <c r="C794" i="12"/>
  <c r="B3134" i="12"/>
  <c r="C2875" i="12"/>
  <c r="C3005" i="12"/>
  <c r="C1154" i="12"/>
  <c r="C3083" i="12"/>
  <c r="B2718" i="12"/>
  <c r="C1874" i="12"/>
  <c r="B4512" i="12"/>
  <c r="B3381" i="12"/>
  <c r="C4164" i="12"/>
  <c r="C2953" i="12"/>
  <c r="B2978" i="12"/>
  <c r="B4077" i="12"/>
  <c r="C1964" i="12"/>
  <c r="C3903" i="12"/>
  <c r="C4077" i="12"/>
  <c r="C2719" i="12"/>
  <c r="B2521" i="12"/>
  <c r="C4425" i="12"/>
  <c r="B2640" i="12"/>
  <c r="B2614" i="12"/>
  <c r="C2503" i="12"/>
  <c r="C3294" i="12"/>
  <c r="C3207" i="12"/>
  <c r="C539" i="12"/>
  <c r="C1514" i="12"/>
  <c r="B3555" i="12"/>
  <c r="C283" i="12"/>
  <c r="C2411" i="12"/>
  <c r="B2432" i="12"/>
  <c r="B28" i="12"/>
  <c r="C2797" i="12"/>
  <c r="C1334" i="12"/>
  <c r="C2849" i="12"/>
  <c r="B2822" i="12"/>
  <c r="B3030" i="12"/>
  <c r="C2771" i="12"/>
  <c r="C2414" i="12"/>
  <c r="C3381" i="12"/>
  <c r="C219" i="12"/>
  <c r="B3990" i="12"/>
  <c r="B3816" i="12"/>
  <c r="B2952" i="12"/>
  <c r="C4251" i="12"/>
  <c r="C4773" i="12"/>
  <c r="C1784" i="12"/>
  <c r="C2745" i="12"/>
  <c r="B2666" i="12"/>
  <c r="B4773" i="12"/>
  <c r="C3109" i="12"/>
  <c r="B218" i="12"/>
  <c r="B3082" i="12"/>
  <c r="B4686" i="12"/>
  <c r="C3642" i="12"/>
  <c r="C2144" i="12"/>
  <c r="B2770" i="12"/>
  <c r="C1064" i="12"/>
  <c r="C4512" i="12"/>
  <c r="C3729" i="12"/>
  <c r="C3468" i="12"/>
  <c r="B2848" i="12"/>
  <c r="C3031" i="12"/>
  <c r="C2504" i="12"/>
  <c r="B3468" i="12"/>
  <c r="C1424" i="12"/>
  <c r="B4860" i="12"/>
  <c r="C3135" i="12"/>
  <c r="C2054" i="12"/>
  <c r="C4947" i="12"/>
  <c r="C4686" i="12"/>
  <c r="C3159" i="12"/>
  <c r="C2410" i="12"/>
  <c r="C2641" i="12"/>
  <c r="C2615" i="12"/>
  <c r="B4251" i="12"/>
  <c r="B3159" i="12"/>
  <c r="C2234" i="12"/>
  <c r="B3903" i="12"/>
  <c r="B538" i="12"/>
  <c r="B346" i="12"/>
  <c r="C2693" i="12"/>
  <c r="C704" i="12"/>
  <c r="C614" i="12"/>
  <c r="C3990" i="12"/>
  <c r="C884" i="12"/>
  <c r="C2324" i="12"/>
  <c r="C28" i="12"/>
  <c r="B3642" i="12"/>
  <c r="C1694" i="12"/>
  <c r="C2667" i="12"/>
  <c r="B4164" i="12"/>
  <c r="B2692" i="12"/>
  <c r="C347" i="12"/>
  <c r="B612" i="12"/>
  <c r="C2979" i="12"/>
  <c r="C4338" i="12"/>
  <c r="B3004" i="12"/>
  <c r="C91" i="12"/>
  <c r="C155" i="12"/>
  <c r="B410" i="12"/>
  <c r="B3108" i="12"/>
  <c r="B474" i="12"/>
  <c r="B2744" i="12"/>
  <c r="C1604" i="12"/>
  <c r="B4947" i="12"/>
  <c r="B3729" i="12"/>
  <c r="C3555" i="12"/>
  <c r="C2927" i="12"/>
  <c r="B2796" i="12"/>
  <c r="B4599" i="12"/>
  <c r="B2900" i="12"/>
  <c r="C974" i="12"/>
  <c r="C4860" i="12"/>
  <c r="B4338" i="12"/>
  <c r="C1244" i="12"/>
  <c r="C2901" i="12"/>
  <c r="C411" i="12"/>
  <c r="B2926" i="12"/>
  <c r="C3816" i="12"/>
  <c r="B282" i="12"/>
  <c r="B154" i="12"/>
  <c r="B90" i="12"/>
  <c r="B4425" i="12"/>
  <c r="G973" i="12"/>
  <c r="F3206" i="12"/>
  <c r="H4684" i="12" a="1"/>
  <c r="F3380" i="12"/>
  <c r="F2847" i="12"/>
  <c r="G4511" i="12"/>
  <c r="G2770" i="12"/>
  <c r="H281" i="12" a="1"/>
  <c r="G2640" i="12"/>
  <c r="F3158" i="12"/>
  <c r="F3160" i="12"/>
  <c r="H2795" i="12" a="1"/>
  <c r="G2504" i="12"/>
  <c r="F3815" i="12"/>
  <c r="G3989" i="12"/>
  <c r="H3055" i="12" a="1"/>
  <c r="H3003" i="12" a="1"/>
  <c r="F89" i="12"/>
  <c r="H4510" i="12" a="1"/>
  <c r="F2769" i="12"/>
  <c r="H4771" i="12" a="1"/>
  <c r="F3029" i="12"/>
  <c r="G4772" i="12"/>
  <c r="H3160" i="12" a="1"/>
  <c r="G883" i="12"/>
  <c r="H3901" i="12" a="1"/>
  <c r="G3380" i="12"/>
  <c r="F3554" i="12"/>
  <c r="G2978" i="12"/>
  <c r="H4249" i="12" a="1"/>
  <c r="G1063" i="12"/>
  <c r="F611" i="12"/>
  <c r="F4424" i="12"/>
  <c r="H4597" i="12" a="1"/>
  <c r="H3553" i="12" a="1"/>
  <c r="F4772" i="12"/>
  <c r="H5033" i="12" a="1"/>
  <c r="F2613" i="12"/>
  <c r="F538" i="12"/>
  <c r="F5033" i="12"/>
  <c r="F4598" i="12"/>
  <c r="G1153" i="12"/>
  <c r="F2899" i="12"/>
  <c r="G3082" i="12"/>
  <c r="F4685" i="12"/>
  <c r="H2691" i="12" a="1"/>
  <c r="F2821" i="12"/>
  <c r="F2717" i="12"/>
  <c r="F4511" i="12"/>
  <c r="F4250" i="12"/>
  <c r="F2665" i="12"/>
  <c r="H2951" i="12" a="1"/>
  <c r="G2412" i="12"/>
  <c r="H3466" i="12" a="1"/>
  <c r="G2319" i="12"/>
  <c r="H3105" i="12" a="1"/>
  <c r="G346" i="12"/>
  <c r="H2639" i="12" a="1"/>
  <c r="F2951" i="12"/>
  <c r="H3727" i="12" a="1"/>
  <c r="F409" i="12"/>
  <c r="F3132" i="12"/>
  <c r="F3081" i="12"/>
  <c r="F3728" i="12"/>
  <c r="H4946" i="12" a="1"/>
  <c r="G1693" i="12"/>
  <c r="F2977" i="12"/>
  <c r="H2613" i="12" a="1"/>
  <c r="H345" i="12" a="1"/>
  <c r="H2977" i="12" a="1"/>
  <c r="G90" i="12"/>
  <c r="G2666" i="12"/>
  <c r="G1783" i="12"/>
  <c r="G3206" i="12"/>
  <c r="H3205" i="12" a="1"/>
  <c r="G3902" i="12"/>
  <c r="H3134" i="12" a="1"/>
  <c r="G3293" i="12"/>
  <c r="H3988" i="12" a="1"/>
  <c r="G4337" i="12"/>
  <c r="H2769" i="12" a="1"/>
  <c r="H5034" i="12" a="1"/>
  <c r="G2503" i="12"/>
  <c r="F4859" i="12"/>
  <c r="F3159" i="12"/>
  <c r="G1963" i="12"/>
  <c r="G3815" i="12"/>
  <c r="G2796" i="12"/>
  <c r="G154" i="12"/>
  <c r="G2900" i="12"/>
  <c r="H89" i="12" a="1"/>
  <c r="G703" i="12"/>
  <c r="G1423" i="12"/>
  <c r="F3003" i="12"/>
  <c r="G2848" i="12"/>
  <c r="G1243" i="12"/>
  <c r="G282" i="12"/>
  <c r="H3107" i="12" a="1"/>
  <c r="G2614" i="12"/>
  <c r="F2925" i="12"/>
  <c r="H4075" i="12" a="1"/>
  <c r="G3004" i="12"/>
  <c r="G1603" i="12"/>
  <c r="F2639" i="12"/>
  <c r="H4336" i="12" a="1"/>
  <c r="F3107" i="12"/>
  <c r="G2053" i="12"/>
  <c r="H473" i="12" a="1"/>
  <c r="G2744" i="12"/>
  <c r="F3467" i="12"/>
  <c r="G474" i="12"/>
  <c r="H4162" i="12" a="1"/>
  <c r="G2413" i="12"/>
  <c r="F4337" i="12"/>
  <c r="F2873" i="12"/>
  <c r="H26" i="12" a="1"/>
  <c r="H3158" i="12" a="1"/>
  <c r="F2520" i="12"/>
  <c r="H3029" i="12" a="1"/>
  <c r="G2718" i="12"/>
  <c r="G4859" i="12"/>
  <c r="H2665" i="12" a="1"/>
  <c r="H3814" i="12" a="1"/>
  <c r="F4076" i="12"/>
  <c r="F27" i="12"/>
  <c r="G3728" i="12"/>
  <c r="H3292" i="12" a="1"/>
  <c r="G2952" i="12"/>
  <c r="G4685" i="12"/>
  <c r="G3467" i="12"/>
  <c r="G1513" i="12"/>
  <c r="H4423" i="12" a="1"/>
  <c r="G4598" i="12"/>
  <c r="H2717" i="12" a="1"/>
  <c r="H538" i="12" a="1"/>
  <c r="G539" i="12"/>
  <c r="H3379" i="12" a="1"/>
  <c r="F3989" i="12"/>
  <c r="G3108" i="12"/>
  <c r="G2874" i="12"/>
  <c r="G218" i="12"/>
  <c r="G2926" i="12"/>
  <c r="F3641" i="12"/>
  <c r="G2822" i="12"/>
  <c r="F345" i="12"/>
  <c r="G410" i="12"/>
  <c r="G3554" i="12"/>
  <c r="F281" i="12"/>
  <c r="G2233" i="12"/>
  <c r="G4163" i="12"/>
  <c r="G613" i="12"/>
  <c r="G3132" i="12"/>
  <c r="H3081" i="12" a="1"/>
  <c r="G4250" i="12"/>
  <c r="F2691" i="12"/>
  <c r="G1333" i="12"/>
  <c r="G3641" i="12"/>
  <c r="G2323" i="12"/>
  <c r="G3030" i="12"/>
  <c r="G4076" i="12"/>
  <c r="G3159" i="12"/>
  <c r="F217" i="12"/>
  <c r="G3056" i="12"/>
  <c r="G1873" i="12"/>
  <c r="H2743" i="12" a="1"/>
  <c r="F3902" i="12"/>
  <c r="H2925" i="12" a="1"/>
  <c r="H2821" i="12" a="1"/>
  <c r="H3640" i="12" a="1"/>
  <c r="G2692" i="12"/>
  <c r="F2795" i="12"/>
  <c r="H2873" i="12" a="1"/>
  <c r="G793" i="12"/>
  <c r="F473" i="12"/>
  <c r="H2847" i="12" a="1"/>
  <c r="F2743" i="12"/>
  <c r="H409" i="12" a="1"/>
  <c r="F3293" i="12"/>
  <c r="F153" i="12"/>
  <c r="F3055" i="12"/>
  <c r="F2431" i="12"/>
  <c r="G27" i="12"/>
  <c r="H2899" i="12" a="1"/>
  <c r="G4424" i="12"/>
  <c r="G2143" i="12"/>
  <c r="G2320" i="12"/>
  <c r="H153" i="12" a="1"/>
  <c r="F4163" i="12"/>
  <c r="H217" i="12" a="1"/>
  <c r="H3134" i="12" l="1"/>
  <c r="H538" i="12"/>
  <c r="H3158" i="12"/>
  <c r="H26" i="12"/>
  <c r="H4075" i="12"/>
  <c r="H3727" i="12"/>
  <c r="H3640" i="12"/>
  <c r="H345" i="12"/>
  <c r="H5034" i="12"/>
  <c r="H2769" i="12"/>
  <c r="H2665" i="12"/>
  <c r="H3029" i="12"/>
  <c r="H4684" i="12"/>
  <c r="H217" i="12"/>
  <c r="H3003" i="12"/>
  <c r="H4771" i="12"/>
  <c r="H2847" i="12"/>
  <c r="H3379" i="12"/>
  <c r="H3814" i="12"/>
  <c r="H3081" i="12"/>
  <c r="H4336" i="12"/>
  <c r="H2613" i="12"/>
  <c r="H2821" i="12"/>
  <c r="H2951" i="12"/>
  <c r="H4423" i="12"/>
  <c r="H3160" i="12"/>
  <c r="H3107" i="12"/>
  <c r="H4597" i="12"/>
  <c r="H3901" i="12"/>
  <c r="H4946" i="12"/>
  <c r="H3105" i="12"/>
  <c r="H2873" i="12"/>
  <c r="H3466" i="12"/>
  <c r="H2743" i="12"/>
  <c r="H153" i="12"/>
  <c r="H473" i="12"/>
  <c r="H3205" i="12"/>
  <c r="H3055" i="12"/>
  <c r="H89" i="12"/>
  <c r="H2639" i="12"/>
  <c r="H2925" i="12"/>
  <c r="H3553" i="12"/>
  <c r="H3988" i="12"/>
  <c r="H2795" i="12"/>
  <c r="H2717" i="12"/>
  <c r="H2691" i="12"/>
  <c r="H5033" i="12"/>
  <c r="H4510" i="12"/>
  <c r="H3292" i="12"/>
  <c r="H2977" i="12"/>
  <c r="H281" i="12"/>
  <c r="H4249" i="12"/>
  <c r="H2899" i="12"/>
  <c r="H409" i="12"/>
  <c r="H4162" i="12"/>
  <c r="B3031" i="12"/>
  <c r="C1785" i="12"/>
  <c r="B4774" i="12"/>
  <c r="B4165" i="12"/>
  <c r="B3083" i="12"/>
  <c r="C1065" i="12"/>
  <c r="C4078" i="12"/>
  <c r="B4078" i="12"/>
  <c r="C2876" i="12"/>
  <c r="C3110" i="12"/>
  <c r="B2719" i="12"/>
  <c r="B3730" i="12"/>
  <c r="C3162" i="12"/>
  <c r="C3084" i="12"/>
  <c r="B2927" i="12"/>
  <c r="C4339" i="12"/>
  <c r="B2667" i="12"/>
  <c r="B4600" i="12"/>
  <c r="C885" i="12"/>
  <c r="B2953" i="12"/>
  <c r="B4948" i="12"/>
  <c r="B3057" i="12"/>
  <c r="C3295" i="12"/>
  <c r="C3208" i="12"/>
  <c r="C3991" i="12"/>
  <c r="C1965" i="12"/>
  <c r="C1155" i="12"/>
  <c r="C1875" i="12"/>
  <c r="C2746" i="12"/>
  <c r="B5035" i="12"/>
  <c r="B3135" i="12"/>
  <c r="C4426" i="12"/>
  <c r="B2797" i="12"/>
  <c r="B2693" i="12"/>
  <c r="C2505" i="12"/>
  <c r="C1605" i="12"/>
  <c r="B3469" i="12"/>
  <c r="C4687" i="12"/>
  <c r="C2798" i="12"/>
  <c r="C3904" i="12"/>
  <c r="B475" i="12"/>
  <c r="C3006" i="12"/>
  <c r="B4252" i="12"/>
  <c r="C615" i="12"/>
  <c r="C705" i="12"/>
  <c r="B4339" i="12"/>
  <c r="C3058" i="12"/>
  <c r="C1425" i="12"/>
  <c r="C1245" i="12"/>
  <c r="C2850" i="12"/>
  <c r="C29" i="12"/>
  <c r="C4774" i="12"/>
  <c r="C3817" i="12"/>
  <c r="C2235" i="12"/>
  <c r="B283" i="12"/>
  <c r="C2772" i="12"/>
  <c r="C284" i="12"/>
  <c r="B3208" i="12"/>
  <c r="B3295" i="12"/>
  <c r="B4426" i="12"/>
  <c r="B4687" i="12"/>
  <c r="C3643" i="12"/>
  <c r="B2771" i="12"/>
  <c r="C220" i="12"/>
  <c r="B613" i="12"/>
  <c r="C2694" i="12"/>
  <c r="C2415" i="12"/>
  <c r="C795" i="12"/>
  <c r="B3991" i="12"/>
  <c r="C2616" i="12"/>
  <c r="C2642" i="12"/>
  <c r="C4600" i="12"/>
  <c r="C3730" i="12"/>
  <c r="C3136" i="12"/>
  <c r="C2824" i="12"/>
  <c r="C348" i="12"/>
  <c r="C4513" i="12"/>
  <c r="C2980" i="12"/>
  <c r="C3032" i="12"/>
  <c r="B2901" i="12"/>
  <c r="B155" i="12"/>
  <c r="B91" i="12"/>
  <c r="B3817" i="12"/>
  <c r="C156" i="12"/>
  <c r="C92" i="12"/>
  <c r="C2325" i="12"/>
  <c r="C2668" i="12"/>
  <c r="C5035" i="12"/>
  <c r="C1515" i="12"/>
  <c r="B2875" i="12"/>
  <c r="B2979" i="12"/>
  <c r="C3469" i="12"/>
  <c r="B2849" i="12"/>
  <c r="C3382" i="12"/>
  <c r="C2055" i="12"/>
  <c r="B2745" i="12"/>
  <c r="C2902" i="12"/>
  <c r="B3382" i="12"/>
  <c r="C412" i="12"/>
  <c r="C2145" i="12"/>
  <c r="B3904" i="12"/>
  <c r="B347" i="12"/>
  <c r="C2928" i="12"/>
  <c r="B411" i="12"/>
  <c r="B2433" i="12"/>
  <c r="B3161" i="12"/>
  <c r="C1335" i="12"/>
  <c r="C2954" i="12"/>
  <c r="C1695" i="12"/>
  <c r="C3556" i="12"/>
  <c r="B3109" i="12"/>
  <c r="C4861" i="12"/>
  <c r="B2615" i="12"/>
  <c r="B2641" i="12"/>
  <c r="B3005" i="12"/>
  <c r="B4513" i="12"/>
  <c r="C2502" i="12"/>
  <c r="C4165" i="12"/>
  <c r="B219" i="12"/>
  <c r="C476" i="12"/>
  <c r="C4948" i="12"/>
  <c r="B2823" i="12"/>
  <c r="B539" i="12"/>
  <c r="C975" i="12"/>
  <c r="C2720" i="12"/>
  <c r="C2501" i="12"/>
  <c r="B3556" i="12"/>
  <c r="B4861" i="12"/>
  <c r="B29" i="12"/>
  <c r="B3643" i="12"/>
  <c r="B2522" i="12"/>
  <c r="C4252" i="12"/>
  <c r="C540" i="12"/>
  <c r="H2413" i="12" a="1"/>
  <c r="H2412" i="12" a="1"/>
  <c r="H3989" i="12" a="1"/>
  <c r="G2410" i="12"/>
  <c r="G1784" i="12"/>
  <c r="F3642" i="12"/>
  <c r="F4686" i="12"/>
  <c r="G1514" i="12"/>
  <c r="G2745" i="12"/>
  <c r="G2411" i="12"/>
  <c r="H2640" i="12" a="1"/>
  <c r="H3380" i="12" a="1"/>
  <c r="G4251" i="12"/>
  <c r="G411" i="12"/>
  <c r="G4338" i="12"/>
  <c r="G3031" i="12"/>
  <c r="G2502" i="12"/>
  <c r="H3467" i="12" a="1"/>
  <c r="H4337" i="12" a="1"/>
  <c r="G1154" i="12"/>
  <c r="F3082" i="12"/>
  <c r="G4425" i="12"/>
  <c r="G4860" i="12"/>
  <c r="H2614" i="12" a="1"/>
  <c r="G3162" i="12"/>
  <c r="G4164" i="12"/>
  <c r="G2234" i="12"/>
  <c r="F2640" i="12"/>
  <c r="H4163" i="12" a="1"/>
  <c r="F3030" i="12"/>
  <c r="H3641" i="12" a="1"/>
  <c r="H2718" i="12" a="1"/>
  <c r="G974" i="12"/>
  <c r="G2144" i="12"/>
  <c r="H27" i="12" a="1"/>
  <c r="F2521" i="12"/>
  <c r="H3815" i="12" a="1"/>
  <c r="H3030" i="12" a="1"/>
  <c r="F612" i="12"/>
  <c r="H3159" i="12" a="1"/>
  <c r="G3005" i="12"/>
  <c r="H4772" i="12" a="1"/>
  <c r="H2926" i="12" a="1"/>
  <c r="F4251" i="12"/>
  <c r="F4947" i="12"/>
  <c r="G3135" i="12"/>
  <c r="H2504" i="12" a="1"/>
  <c r="H3082" i="12" a="1"/>
  <c r="F3381" i="12"/>
  <c r="H410" i="12" a="1"/>
  <c r="G1244" i="12"/>
  <c r="G4686" i="12"/>
  <c r="F3056" i="12"/>
  <c r="G2901" i="12"/>
  <c r="F5035" i="12"/>
  <c r="F410" i="12"/>
  <c r="F539" i="12"/>
  <c r="F4512" i="12"/>
  <c r="G2641" i="12"/>
  <c r="F3903" i="12"/>
  <c r="F3729" i="12"/>
  <c r="H346" i="12" a="1"/>
  <c r="F218" i="12"/>
  <c r="G2953" i="12"/>
  <c r="G4077" i="12"/>
  <c r="G2797" i="12"/>
  <c r="F3990" i="12"/>
  <c r="H3293" i="12" a="1"/>
  <c r="H2770" i="12" a="1"/>
  <c r="G2667" i="12"/>
  <c r="G475" i="12"/>
  <c r="G2324" i="12"/>
  <c r="F4773" i="12"/>
  <c r="F2744" i="12"/>
  <c r="G794" i="12"/>
  <c r="G1694" i="12"/>
  <c r="G1964" i="12"/>
  <c r="F2952" i="12"/>
  <c r="G1604" i="12"/>
  <c r="H4598" i="12" a="1"/>
  <c r="F154" i="12"/>
  <c r="F2926" i="12"/>
  <c r="H2900" i="12" a="1"/>
  <c r="G2693" i="12"/>
  <c r="F90" i="12"/>
  <c r="F3108" i="12"/>
  <c r="F3134" i="12"/>
  <c r="H3902" i="12" a="1"/>
  <c r="G4773" i="12"/>
  <c r="H90" i="12" a="1"/>
  <c r="H2952" i="12" a="1"/>
  <c r="H3132" i="12" a="1"/>
  <c r="G2771" i="12"/>
  <c r="F3294" i="12"/>
  <c r="F4338" i="12"/>
  <c r="G4512" i="12"/>
  <c r="G1874" i="12"/>
  <c r="G347" i="12"/>
  <c r="H3206" i="12" a="1"/>
  <c r="F2666" i="12"/>
  <c r="G2849" i="12"/>
  <c r="F2692" i="12"/>
  <c r="G155" i="12"/>
  <c r="G3816" i="12"/>
  <c r="G3555" i="12"/>
  <c r="G3903" i="12"/>
  <c r="H474" i="12" a="1"/>
  <c r="F2848" i="12"/>
  <c r="H3108" i="12" a="1"/>
  <c r="F2822" i="12"/>
  <c r="H4076" i="12" a="1"/>
  <c r="H3554" i="12" a="1"/>
  <c r="H4250" i="12" a="1"/>
  <c r="F2718" i="12"/>
  <c r="G5035" i="12"/>
  <c r="G2505" i="12"/>
  <c r="F2874" i="12"/>
  <c r="H2822" i="12" a="1"/>
  <c r="H2503" i="12" a="1"/>
  <c r="G704" i="12"/>
  <c r="F4164" i="12"/>
  <c r="F2432" i="12"/>
  <c r="F3207" i="12"/>
  <c r="F346" i="12"/>
  <c r="G2054" i="12"/>
  <c r="F4077" i="12"/>
  <c r="G2414" i="12"/>
  <c r="G4599" i="12"/>
  <c r="F474" i="12"/>
  <c r="H612" i="12" a="1"/>
  <c r="G4947" i="12"/>
  <c r="G3207" i="12"/>
  <c r="H2692" i="12" a="1"/>
  <c r="F4860" i="12"/>
  <c r="G283" i="12"/>
  <c r="H218" i="12" a="1"/>
  <c r="H2978" i="12" a="1"/>
  <c r="G2927" i="12"/>
  <c r="H2744" i="12" a="1"/>
  <c r="G2823" i="12"/>
  <c r="F4599" i="12"/>
  <c r="G2615" i="12"/>
  <c r="H3728" i="12" a="1"/>
  <c r="H4424" i="12" a="1"/>
  <c r="G3294" i="12"/>
  <c r="G3468" i="12"/>
  <c r="F3004" i="12"/>
  <c r="H4685" i="12" a="1"/>
  <c r="H2874" i="12" a="1"/>
  <c r="G2875" i="12"/>
  <c r="H282" i="12" a="1"/>
  <c r="G2501" i="12"/>
  <c r="H539" i="12" a="1"/>
  <c r="G884" i="12"/>
  <c r="H3056" i="12" a="1"/>
  <c r="H2848" i="12" a="1"/>
  <c r="F3555" i="12"/>
  <c r="G3057" i="12"/>
  <c r="F28" i="12"/>
  <c r="G540" i="12"/>
  <c r="G2979" i="12"/>
  <c r="F3468" i="12"/>
  <c r="G3729" i="12"/>
  <c r="H4859" i="12" a="1"/>
  <c r="F2770" i="12"/>
  <c r="F2900" i="12"/>
  <c r="H2666" i="12" a="1"/>
  <c r="G3381" i="12"/>
  <c r="G3990" i="12"/>
  <c r="F2614" i="12"/>
  <c r="F2978" i="12"/>
  <c r="G3109" i="12"/>
  <c r="G1334" i="12"/>
  <c r="G3083" i="12"/>
  <c r="F2796" i="12"/>
  <c r="G614" i="12"/>
  <c r="G1424" i="12"/>
  <c r="G1064" i="12"/>
  <c r="G91" i="12"/>
  <c r="F3816" i="12"/>
  <c r="H4511" i="12" a="1"/>
  <c r="G219" i="12"/>
  <c r="G28" i="12"/>
  <c r="H2796" i="12" a="1"/>
  <c r="H154" i="12" a="1"/>
  <c r="G3642" i="12"/>
  <c r="F4425" i="12"/>
  <c r="F282" i="12"/>
  <c r="G2719" i="12"/>
  <c r="H3004" i="12" a="1"/>
  <c r="H2744" i="12" l="1"/>
  <c r="H2874" i="12"/>
  <c r="H3206" i="12"/>
  <c r="H154" i="12"/>
  <c r="H3132" i="12"/>
  <c r="H2718" i="12"/>
  <c r="H2666" i="12"/>
  <c r="H2900" i="12"/>
  <c r="H3056" i="12"/>
  <c r="H3989" i="12"/>
  <c r="H3641" i="12"/>
  <c r="H2503" i="12"/>
  <c r="H2640" i="12"/>
  <c r="H2952" i="12"/>
  <c r="H2822" i="12"/>
  <c r="H4598" i="12"/>
  <c r="H2848" i="12"/>
  <c r="H4772" i="12"/>
  <c r="H3380" i="12"/>
  <c r="H27" i="12"/>
  <c r="H346" i="12"/>
  <c r="H2412" i="12"/>
  <c r="H282" i="12"/>
  <c r="H3082" i="12"/>
  <c r="H2978" i="12"/>
  <c r="H2614" i="12"/>
  <c r="H612" i="12"/>
  <c r="H539" i="12"/>
  <c r="H4424" i="12"/>
  <c r="H4337" i="12"/>
  <c r="H3902" i="12"/>
  <c r="H2504" i="12"/>
  <c r="H2770" i="12"/>
  <c r="H3728" i="12"/>
  <c r="H474" i="12"/>
  <c r="H3004" i="12"/>
  <c r="H4685" i="12"/>
  <c r="H3030" i="12"/>
  <c r="H2796" i="12"/>
  <c r="H4250" i="12"/>
  <c r="H2413" i="12"/>
  <c r="H4859" i="12"/>
  <c r="H90" i="12"/>
  <c r="H218" i="12"/>
  <c r="H4076" i="12"/>
  <c r="H3467" i="12"/>
  <c r="H3108" i="12"/>
  <c r="H4163" i="12"/>
  <c r="H3293" i="12"/>
  <c r="H4511" i="12"/>
  <c r="H410" i="12"/>
  <c r="H3554" i="12"/>
  <c r="H3815" i="12"/>
  <c r="H2926" i="12"/>
  <c r="H3159" i="12"/>
  <c r="H2692" i="12"/>
  <c r="B2850" i="12"/>
  <c r="B2434" i="12"/>
  <c r="B2928" i="12"/>
  <c r="C285" i="12"/>
  <c r="C1876" i="12"/>
  <c r="B2616" i="12"/>
  <c r="B2642" i="12"/>
  <c r="C1786" i="12"/>
  <c r="B2876" i="12"/>
  <c r="C1606" i="12"/>
  <c r="C157" i="12"/>
  <c r="C93" i="12"/>
  <c r="C413" i="12"/>
  <c r="C4688" i="12"/>
  <c r="B348" i="12"/>
  <c r="C30" i="12"/>
  <c r="C3085" i="12"/>
  <c r="C3033" i="12"/>
  <c r="C4775" i="12"/>
  <c r="B2720" i="12"/>
  <c r="C2056" i="12"/>
  <c r="B4688" i="12"/>
  <c r="C1156" i="12"/>
  <c r="C221" i="12"/>
  <c r="B2694" i="12"/>
  <c r="C4340" i="12"/>
  <c r="C4949" i="12"/>
  <c r="C2981" i="12"/>
  <c r="B476" i="12"/>
  <c r="B3296" i="12"/>
  <c r="B3209" i="12"/>
  <c r="C2326" i="12"/>
  <c r="C2877" i="12"/>
  <c r="B4427" i="12"/>
  <c r="B3557" i="12"/>
  <c r="B2824" i="12"/>
  <c r="B3110" i="12"/>
  <c r="B3058" i="12"/>
  <c r="B4949" i="12"/>
  <c r="C541" i="12"/>
  <c r="B4601" i="12"/>
  <c r="B3905" i="12"/>
  <c r="C3007" i="12"/>
  <c r="B3006" i="12"/>
  <c r="C3209" i="12"/>
  <c r="C3296" i="12"/>
  <c r="C4427" i="12"/>
  <c r="B3818" i="12"/>
  <c r="B2523" i="12"/>
  <c r="B3644" i="12"/>
  <c r="B284" i="12"/>
  <c r="B156" i="12"/>
  <c r="B92" i="12"/>
  <c r="C3818" i="12"/>
  <c r="B614" i="12"/>
  <c r="B4775" i="12"/>
  <c r="C2799" i="12"/>
  <c r="C616" i="12"/>
  <c r="C706" i="12"/>
  <c r="C3992" i="12"/>
  <c r="C4514" i="12"/>
  <c r="C1966" i="12"/>
  <c r="C3383" i="12"/>
  <c r="C976" i="12"/>
  <c r="C4166" i="12"/>
  <c r="B3731" i="12"/>
  <c r="B2668" i="12"/>
  <c r="C2929" i="12"/>
  <c r="B4340" i="12"/>
  <c r="B3162" i="12"/>
  <c r="C3137" i="12"/>
  <c r="B3992" i="12"/>
  <c r="B3383" i="12"/>
  <c r="B3084" i="12"/>
  <c r="C3111" i="12"/>
  <c r="B30" i="12"/>
  <c r="C2747" i="12"/>
  <c r="C5036" i="12"/>
  <c r="C2236" i="12"/>
  <c r="C2506" i="12"/>
  <c r="B2798" i="12"/>
  <c r="C2903" i="12"/>
  <c r="B2772" i="12"/>
  <c r="C3557" i="12"/>
  <c r="C3059" i="12"/>
  <c r="C2851" i="12"/>
  <c r="C2669" i="12"/>
  <c r="C2721" i="12"/>
  <c r="C4079" i="12"/>
  <c r="B5036" i="12"/>
  <c r="C1066" i="12"/>
  <c r="C477" i="12"/>
  <c r="C2617" i="12"/>
  <c r="C2643" i="12"/>
  <c r="C3731" i="12"/>
  <c r="C1336" i="12"/>
  <c r="C796" i="12"/>
  <c r="B540" i="12"/>
  <c r="C2773" i="12"/>
  <c r="B4166" i="12"/>
  <c r="B4253" i="12"/>
  <c r="B3032" i="12"/>
  <c r="B3136" i="12"/>
  <c r="C1426" i="12"/>
  <c r="C2955" i="12"/>
  <c r="C2146" i="12"/>
  <c r="C2695" i="12"/>
  <c r="C3163" i="12"/>
  <c r="B4079" i="12"/>
  <c r="C349" i="12"/>
  <c r="C3905" i="12"/>
  <c r="C1696" i="12"/>
  <c r="B2980" i="12"/>
  <c r="C4253" i="12"/>
  <c r="C3644" i="12"/>
  <c r="B412" i="12"/>
  <c r="B3470" i="12"/>
  <c r="C3470" i="12"/>
  <c r="B2902" i="12"/>
  <c r="C2416" i="12"/>
  <c r="B220" i="12"/>
  <c r="C4601" i="12"/>
  <c r="C886" i="12"/>
  <c r="B4514" i="12"/>
  <c r="C4862" i="12"/>
  <c r="C1516" i="12"/>
  <c r="C2825" i="12"/>
  <c r="C1246" i="12"/>
  <c r="B2954" i="12"/>
  <c r="B2746" i="12"/>
  <c r="B4862" i="12"/>
  <c r="H3729" i="12" a="1"/>
  <c r="G4687" i="12"/>
  <c r="F3556" i="12"/>
  <c r="H2823" i="12" a="1"/>
  <c r="F3817" i="12"/>
  <c r="G2055" i="12"/>
  <c r="G2616" i="12"/>
  <c r="G2824" i="12"/>
  <c r="G3295" i="12"/>
  <c r="H3057" i="12" a="1"/>
  <c r="F411" i="12"/>
  <c r="H4164" i="12" a="1"/>
  <c r="F3162" i="12"/>
  <c r="G3469" i="12"/>
  <c r="H4947" i="12" a="1"/>
  <c r="G3382" i="12"/>
  <c r="H3109" i="12" a="1"/>
  <c r="H3555" i="12" a="1"/>
  <c r="H28" i="12" a="1"/>
  <c r="H2641" i="12" a="1"/>
  <c r="F2522" i="12"/>
  <c r="F2771" i="12"/>
  <c r="G3163" i="12"/>
  <c r="G4165" i="12"/>
  <c r="G1605" i="12"/>
  <c r="F4948" i="12"/>
  <c r="H2410" i="12" a="1"/>
  <c r="G2325" i="12"/>
  <c r="G4774" i="12"/>
  <c r="G2506" i="12"/>
  <c r="H5035" i="12" a="1"/>
  <c r="G2415" i="12"/>
  <c r="H4425" i="12" a="1"/>
  <c r="G5036" i="12"/>
  <c r="F4513" i="12"/>
  <c r="F3135" i="12"/>
  <c r="G705" i="12"/>
  <c r="H219" i="12" a="1"/>
  <c r="H2771" i="12" a="1"/>
  <c r="F4861" i="12"/>
  <c r="H3990" i="12" a="1"/>
  <c r="G2235" i="12"/>
  <c r="H2953" i="12" a="1"/>
  <c r="G2876" i="12"/>
  <c r="G2928" i="12"/>
  <c r="G4339" i="12"/>
  <c r="H155" i="12" a="1"/>
  <c r="G615" i="12"/>
  <c r="F3643" i="12"/>
  <c r="F3031" i="12"/>
  <c r="G2954" i="12"/>
  <c r="F283" i="12"/>
  <c r="F3904" i="12"/>
  <c r="H2502" i="12" a="1"/>
  <c r="F3295" i="12"/>
  <c r="F3208" i="12"/>
  <c r="H2693" i="12" a="1"/>
  <c r="H3005" i="12" a="1"/>
  <c r="G3556" i="12"/>
  <c r="F3382" i="12"/>
  <c r="F4687" i="12"/>
  <c r="F2641" i="12"/>
  <c r="H3381" i="12" a="1"/>
  <c r="H4599" i="12" a="1"/>
  <c r="F3161" i="12"/>
  <c r="H2901" i="12" a="1"/>
  <c r="F219" i="12"/>
  <c r="H613" i="12" a="1"/>
  <c r="H2849" i="12" a="1"/>
  <c r="H4512" i="12" a="1"/>
  <c r="G2145" i="12"/>
  <c r="H2501" i="12" a="1"/>
  <c r="F3109" i="12"/>
  <c r="H3083" i="12" a="1"/>
  <c r="H347" i="12" a="1"/>
  <c r="H4251" i="12" a="1"/>
  <c r="H2719" i="12" a="1"/>
  <c r="G1785" i="12"/>
  <c r="H3903" i="12" a="1"/>
  <c r="G4426" i="12"/>
  <c r="G1155" i="12"/>
  <c r="G2746" i="12"/>
  <c r="G156" i="12"/>
  <c r="G1065" i="12"/>
  <c r="G1875" i="12"/>
  <c r="G2668" i="12"/>
  <c r="G2798" i="12"/>
  <c r="F2823" i="12"/>
  <c r="H2505" i="12" a="1"/>
  <c r="F3730" i="12"/>
  <c r="G2642" i="12"/>
  <c r="G795" i="12"/>
  <c r="H3207" i="12" a="1"/>
  <c r="G2980" i="12"/>
  <c r="G1965" i="12"/>
  <c r="G541" i="12"/>
  <c r="F4078" i="12"/>
  <c r="G3904" i="12"/>
  <c r="G3991" i="12"/>
  <c r="F29" i="12"/>
  <c r="H2797" i="12" a="1"/>
  <c r="G3730" i="12"/>
  <c r="G4861" i="12"/>
  <c r="F4252" i="12"/>
  <c r="H4077" i="12" a="1"/>
  <c r="G3817" i="12"/>
  <c r="F2745" i="12"/>
  <c r="F3991" i="12"/>
  <c r="F540" i="12"/>
  <c r="H283" i="12" a="1"/>
  <c r="G3058" i="12"/>
  <c r="F4165" i="12"/>
  <c r="H3161" i="12" a="1"/>
  <c r="F3469" i="12"/>
  <c r="G1245" i="12"/>
  <c r="G1515" i="12"/>
  <c r="F91" i="12"/>
  <c r="G4948" i="12"/>
  <c r="G29" i="12"/>
  <c r="F347" i="12"/>
  <c r="G348" i="12"/>
  <c r="F2849" i="12"/>
  <c r="H3468" i="12" a="1"/>
  <c r="H4338" i="12" a="1"/>
  <c r="H2979" i="12" a="1"/>
  <c r="F613" i="12"/>
  <c r="G2772" i="12"/>
  <c r="G3006" i="12"/>
  <c r="G3084" i="12"/>
  <c r="F2797" i="12"/>
  <c r="F2615" i="12"/>
  <c r="H614" i="12" a="1"/>
  <c r="F2875" i="12"/>
  <c r="H2411" i="12" a="1"/>
  <c r="F2667" i="12"/>
  <c r="F2979" i="12"/>
  <c r="F4426" i="12"/>
  <c r="H3031" i="12" a="1"/>
  <c r="G412" i="12"/>
  <c r="H3294" i="12" a="1"/>
  <c r="G3110" i="12"/>
  <c r="G476" i="12"/>
  <c r="H411" i="12" a="1"/>
  <c r="G1425" i="12"/>
  <c r="G220" i="12"/>
  <c r="H2615" i="12" a="1"/>
  <c r="G3643" i="12"/>
  <c r="H2414" i="12" a="1"/>
  <c r="G975" i="12"/>
  <c r="H2927" i="12" a="1"/>
  <c r="G1695" i="12"/>
  <c r="G92" i="12"/>
  <c r="H2745" i="12" a="1"/>
  <c r="H4860" i="12" a="1"/>
  <c r="H3816" i="12" a="1"/>
  <c r="F4600" i="12"/>
  <c r="F3083" i="12"/>
  <c r="H91" i="12" a="1"/>
  <c r="F3005" i="12"/>
  <c r="H2667" i="12" a="1"/>
  <c r="F2433" i="12"/>
  <c r="F2927" i="12"/>
  <c r="H3135" i="12" a="1"/>
  <c r="G2720" i="12"/>
  <c r="F3057" i="12"/>
  <c r="G2850" i="12"/>
  <c r="G2694" i="12"/>
  <c r="G3032" i="12"/>
  <c r="F155" i="12"/>
  <c r="G4513" i="12"/>
  <c r="F2693" i="12"/>
  <c r="H3162" i="12" a="1"/>
  <c r="F475" i="12"/>
  <c r="G4252" i="12"/>
  <c r="G2902" i="12"/>
  <c r="H4773" i="12" a="1"/>
  <c r="G1335" i="12"/>
  <c r="G4078" i="12"/>
  <c r="F2719" i="12"/>
  <c r="F4339" i="12"/>
  <c r="G3208" i="12"/>
  <c r="F2953" i="12"/>
  <c r="H475" i="12" a="1"/>
  <c r="F2901" i="12"/>
  <c r="F5036" i="12"/>
  <c r="G4600" i="12"/>
  <c r="H4686" i="12" a="1"/>
  <c r="H2875" i="12" a="1"/>
  <c r="G885" i="12"/>
  <c r="F4774" i="12"/>
  <c r="G284" i="12"/>
  <c r="G3136" i="12"/>
  <c r="H3642" i="12" a="1"/>
  <c r="H614" i="12" l="1"/>
  <c r="H2501" i="12"/>
  <c r="H2693" i="12"/>
  <c r="H3294" i="12"/>
  <c r="H5035" i="12"/>
  <c r="H3083" i="12"/>
  <c r="H3162" i="12"/>
  <c r="H2875" i="12"/>
  <c r="H283" i="12"/>
  <c r="H2414" i="12"/>
  <c r="H3207" i="12"/>
  <c r="H4251" i="12"/>
  <c r="H2505" i="12"/>
  <c r="H2849" i="12"/>
  <c r="H4077" i="12"/>
  <c r="H3816" i="12"/>
  <c r="H4512" i="12"/>
  <c r="H3161" i="12"/>
  <c r="H2745" i="12"/>
  <c r="H3109" i="12"/>
  <c r="H2719" i="12"/>
  <c r="H219" i="12"/>
  <c r="H91" i="12"/>
  <c r="H155" i="12"/>
  <c r="H2901" i="12"/>
  <c r="H3005" i="12"/>
  <c r="H3057" i="12"/>
  <c r="H4425" i="12"/>
  <c r="H347" i="12"/>
  <c r="H2667" i="12"/>
  <c r="H3135" i="12"/>
  <c r="H2797" i="12"/>
  <c r="H4773" i="12"/>
  <c r="H28" i="12"/>
  <c r="H2927" i="12"/>
  <c r="H3990" i="12"/>
  <c r="H475" i="12"/>
  <c r="H3468" i="12"/>
  <c r="H2502" i="12"/>
  <c r="H4860" i="12"/>
  <c r="H2979" i="12"/>
  <c r="H4338" i="12"/>
  <c r="H3031" i="12"/>
  <c r="H3729" i="12"/>
  <c r="H3903" i="12"/>
  <c r="H4599" i="12"/>
  <c r="H2615" i="12"/>
  <c r="H4686" i="12"/>
  <c r="H2823" i="12"/>
  <c r="H613" i="12"/>
  <c r="H3642" i="12"/>
  <c r="H2953" i="12"/>
  <c r="H4164" i="12"/>
  <c r="H411" i="12"/>
  <c r="H3381" i="12"/>
  <c r="H2411" i="12"/>
  <c r="H2771" i="12"/>
  <c r="H2641" i="12"/>
  <c r="H3555" i="12"/>
  <c r="H4947" i="12"/>
  <c r="H2410" i="12"/>
  <c r="B2929" i="12"/>
  <c r="C1157" i="12"/>
  <c r="C3138" i="12"/>
  <c r="C4515" i="12"/>
  <c r="C4428" i="12"/>
  <c r="C3060" i="12"/>
  <c r="C2852" i="12"/>
  <c r="C3732" i="12"/>
  <c r="C3993" i="12"/>
  <c r="C2800" i="12"/>
  <c r="C3819" i="12"/>
  <c r="C707" i="12"/>
  <c r="C617" i="12"/>
  <c r="C3384" i="12"/>
  <c r="B3993" i="12"/>
  <c r="B4515" i="12"/>
  <c r="B541" i="12"/>
  <c r="B2721" i="12"/>
  <c r="C478" i="12"/>
  <c r="B2903" i="12"/>
  <c r="C350" i="12"/>
  <c r="C3558" i="12"/>
  <c r="C414" i="12"/>
  <c r="C2237" i="12"/>
  <c r="C2670" i="12"/>
  <c r="B3111" i="12"/>
  <c r="C2057" i="12"/>
  <c r="B93" i="12"/>
  <c r="B157" i="12"/>
  <c r="C1877" i="12"/>
  <c r="C4689" i="12"/>
  <c r="C4341" i="12"/>
  <c r="C4167" i="12"/>
  <c r="C3086" i="12"/>
  <c r="B2825" i="12"/>
  <c r="C2774" i="12"/>
  <c r="C4254" i="12"/>
  <c r="B221" i="12"/>
  <c r="C3297" i="12"/>
  <c r="C3210" i="12"/>
  <c r="B3137" i="12"/>
  <c r="C2904" i="12"/>
  <c r="B2981" i="12"/>
  <c r="C2982" i="12"/>
  <c r="C2644" i="12"/>
  <c r="B3471" i="12"/>
  <c r="B4428" i="12"/>
  <c r="C3008" i="12"/>
  <c r="B2747" i="12"/>
  <c r="C4950" i="12"/>
  <c r="B3007" i="12"/>
  <c r="B4341" i="12"/>
  <c r="C887" i="12"/>
  <c r="C542" i="12"/>
  <c r="C4863" i="12"/>
  <c r="B413" i="12"/>
  <c r="C2507" i="12"/>
  <c r="B4254" i="12"/>
  <c r="C2748" i="12"/>
  <c r="C3645" i="12"/>
  <c r="C2956" i="12"/>
  <c r="C1067" i="12"/>
  <c r="B3906" i="12"/>
  <c r="C3034" i="12"/>
  <c r="B5037" i="12"/>
  <c r="B3645" i="12"/>
  <c r="C5037" i="12"/>
  <c r="B2617" i="12"/>
  <c r="B2643" i="12"/>
  <c r="B2435" i="12"/>
  <c r="B4950" i="12"/>
  <c r="C977" i="12"/>
  <c r="C2722" i="12"/>
  <c r="B3163" i="12"/>
  <c r="C2696" i="12"/>
  <c r="B2799" i="12"/>
  <c r="B2695" i="12"/>
  <c r="C3471" i="12"/>
  <c r="C797" i="12"/>
  <c r="C3906" i="12"/>
  <c r="B3085" i="12"/>
  <c r="B3384" i="12"/>
  <c r="B4776" i="12"/>
  <c r="C4776" i="12"/>
  <c r="C2878" i="12"/>
  <c r="C2930" i="12"/>
  <c r="B2773" i="12"/>
  <c r="C1607" i="12"/>
  <c r="B3819" i="12"/>
  <c r="C2826" i="12"/>
  <c r="B3732" i="12"/>
  <c r="C2147" i="12"/>
  <c r="C3112" i="12"/>
  <c r="B3059" i="12"/>
  <c r="B4689" i="12"/>
  <c r="C286" i="12"/>
  <c r="C94" i="12"/>
  <c r="C158" i="12"/>
  <c r="B285" i="12"/>
  <c r="B3558" i="12"/>
  <c r="B4167" i="12"/>
  <c r="C4602" i="12"/>
  <c r="B2524" i="12"/>
  <c r="B3033" i="12"/>
  <c r="C31" i="12"/>
  <c r="C222" i="12"/>
  <c r="B2669" i="12"/>
  <c r="B2955" i="12"/>
  <c r="B31" i="12"/>
  <c r="B4080" i="12"/>
  <c r="C4080" i="12"/>
  <c r="B4863" i="12"/>
  <c r="B2851" i="12"/>
  <c r="C2417" i="12"/>
  <c r="C1247" i="12"/>
  <c r="C1337" i="12"/>
  <c r="B4602" i="12"/>
  <c r="B477" i="12"/>
  <c r="C1787" i="12"/>
  <c r="C1517" i="12"/>
  <c r="C1427" i="12"/>
  <c r="C2327" i="12"/>
  <c r="C3164" i="12"/>
  <c r="B615" i="12"/>
  <c r="B349" i="12"/>
  <c r="B3297" i="12"/>
  <c r="B3210" i="12"/>
  <c r="C1697" i="12"/>
  <c r="C1967" i="12"/>
  <c r="B2877" i="12"/>
  <c r="G3059" i="12"/>
  <c r="H3295" i="12" a="1"/>
  <c r="F3006" i="12"/>
  <c r="F156" i="12"/>
  <c r="F2876" i="12"/>
  <c r="H412" i="12" a="1"/>
  <c r="F614" i="12"/>
  <c r="H4600" i="12" a="1"/>
  <c r="F348" i="12"/>
  <c r="H540" i="12" a="1"/>
  <c r="G1516" i="12"/>
  <c r="G5037" i="12"/>
  <c r="G2416" i="12"/>
  <c r="F3905" i="12"/>
  <c r="H3136" i="12" a="1"/>
  <c r="G542" i="12"/>
  <c r="G3383" i="12"/>
  <c r="G4688" i="12"/>
  <c r="H2850" i="12" a="1"/>
  <c r="G1696" i="12"/>
  <c r="H3382" i="12" a="1"/>
  <c r="H2824" i="12" a="1"/>
  <c r="H4948" i="12" a="1"/>
  <c r="F4514" i="12"/>
  <c r="H3904" i="12" a="1"/>
  <c r="G413" i="12"/>
  <c r="F2746" i="12"/>
  <c r="H615" i="12" a="1"/>
  <c r="F476" i="12"/>
  <c r="G477" i="12"/>
  <c r="G2799" i="12"/>
  <c r="F2850" i="12"/>
  <c r="H4252" i="12" a="1"/>
  <c r="G3111" i="12"/>
  <c r="H5036" i="12" a="1"/>
  <c r="G2643" i="12"/>
  <c r="H3032" i="12" a="1"/>
  <c r="F4775" i="12"/>
  <c r="H3006" i="12" a="1"/>
  <c r="F2523" i="12"/>
  <c r="G2929" i="12"/>
  <c r="G3557" i="12"/>
  <c r="G4514" i="12"/>
  <c r="G1606" i="12"/>
  <c r="F30" i="12"/>
  <c r="H3469" i="12" a="1"/>
  <c r="F3296" i="12"/>
  <c r="G2773" i="12"/>
  <c r="F3058" i="12"/>
  <c r="G30" i="12"/>
  <c r="G2146" i="12"/>
  <c r="G2326" i="12"/>
  <c r="H4078" i="12" a="1"/>
  <c r="G1426" i="12"/>
  <c r="F2980" i="12"/>
  <c r="H2902" i="12" a="1"/>
  <c r="H284" i="12" a="1"/>
  <c r="H4687" i="12" a="1"/>
  <c r="H2876" i="12" a="1"/>
  <c r="G221" i="12"/>
  <c r="G1156" i="12"/>
  <c r="H3643" i="12" a="1"/>
  <c r="F4688" i="12"/>
  <c r="F2694" i="12"/>
  <c r="H4861" i="12" a="1"/>
  <c r="G2903" i="12"/>
  <c r="H3058" i="12" a="1"/>
  <c r="H4426" i="12" a="1"/>
  <c r="G157" i="12"/>
  <c r="H4339" i="12" a="1"/>
  <c r="H3991" i="12" a="1"/>
  <c r="F3818" i="12"/>
  <c r="G976" i="12"/>
  <c r="H2506" i="12" a="1"/>
  <c r="F284" i="12"/>
  <c r="F4601" i="12"/>
  <c r="H2694" i="12" a="1"/>
  <c r="G3085" i="12"/>
  <c r="F2798" i="12"/>
  <c r="F4079" i="12"/>
  <c r="F2772" i="12"/>
  <c r="H4513" i="12" a="1"/>
  <c r="G4253" i="12"/>
  <c r="H2954" i="12" a="1"/>
  <c r="G2747" i="12"/>
  <c r="G2851" i="12"/>
  <c r="F412" i="12"/>
  <c r="H2746" i="12" a="1"/>
  <c r="H2415" i="12" a="1"/>
  <c r="G2695" i="12"/>
  <c r="H3208" i="12" a="1"/>
  <c r="H2980" i="12" a="1"/>
  <c r="G349" i="12"/>
  <c r="F3110" i="12"/>
  <c r="G2236" i="12"/>
  <c r="H220" i="12" a="1"/>
  <c r="H4774" i="12" a="1"/>
  <c r="F2668" i="12"/>
  <c r="G1966" i="12"/>
  <c r="F3383" i="12"/>
  <c r="G796" i="12"/>
  <c r="H3730" i="12" a="1"/>
  <c r="G3905" i="12"/>
  <c r="H2928" i="12" a="1"/>
  <c r="G1786" i="12"/>
  <c r="H3110" i="12" a="1"/>
  <c r="G2056" i="12"/>
  <c r="F3731" i="12"/>
  <c r="G3164" i="12"/>
  <c r="F3992" i="12"/>
  <c r="F92" i="12"/>
  <c r="F541" i="12"/>
  <c r="H3084" i="12" a="1"/>
  <c r="F2824" i="12"/>
  <c r="G3992" i="12"/>
  <c r="H2616" i="12" a="1"/>
  <c r="G3470" i="12"/>
  <c r="H476" i="12" a="1"/>
  <c r="G1246" i="12"/>
  <c r="F3644" i="12"/>
  <c r="F2902" i="12"/>
  <c r="G2669" i="12"/>
  <c r="G3209" i="12"/>
  <c r="F2954" i="12"/>
  <c r="H2772" i="12" a="1"/>
  <c r="G886" i="12"/>
  <c r="G4775" i="12"/>
  <c r="G4079" i="12"/>
  <c r="G3818" i="12"/>
  <c r="G2721" i="12"/>
  <c r="G4166" i="12"/>
  <c r="F2434" i="12"/>
  <c r="F2642" i="12"/>
  <c r="G3296" i="12"/>
  <c r="G2877" i="12"/>
  <c r="F2720" i="12"/>
  <c r="H348" i="12" a="1"/>
  <c r="F220" i="12"/>
  <c r="G285" i="12"/>
  <c r="G3007" i="12"/>
  <c r="H29" i="12" a="1"/>
  <c r="F4862" i="12"/>
  <c r="G706" i="12"/>
  <c r="H541" i="12" a="1"/>
  <c r="G2825" i="12"/>
  <c r="G2617" i="12"/>
  <c r="G616" i="12"/>
  <c r="H3556" i="12" a="1"/>
  <c r="H156" i="12" a="1"/>
  <c r="G3137" i="12"/>
  <c r="G4427" i="12"/>
  <c r="H2642" i="12" a="1"/>
  <c r="H3817" i="12" a="1"/>
  <c r="H4165" i="12" a="1"/>
  <c r="F3470" i="12"/>
  <c r="F2928" i="12"/>
  <c r="H92" i="12" a="1"/>
  <c r="F3032" i="12"/>
  <c r="G3644" i="12"/>
  <c r="G2981" i="12"/>
  <c r="F3084" i="12"/>
  <c r="H2798" i="12" a="1"/>
  <c r="G3731" i="12"/>
  <c r="F4166" i="12"/>
  <c r="F4253" i="12"/>
  <c r="F3209" i="12"/>
  <c r="F3136" i="12"/>
  <c r="G1876" i="12"/>
  <c r="G4862" i="12"/>
  <c r="H2720" i="12" a="1"/>
  <c r="F4340" i="12"/>
  <c r="G3033" i="12"/>
  <c r="F4949" i="12"/>
  <c r="G1066" i="12"/>
  <c r="G4340" i="12"/>
  <c r="F3557" i="12"/>
  <c r="F2616" i="12"/>
  <c r="G1336" i="12"/>
  <c r="G2507" i="12"/>
  <c r="F5037" i="12"/>
  <c r="G4949" i="12"/>
  <c r="G4601" i="12"/>
  <c r="G93" i="12"/>
  <c r="F3163" i="12"/>
  <c r="G2955" i="12"/>
  <c r="F4427" i="12"/>
  <c r="H2668" i="12" a="1"/>
  <c r="H3382" i="12" l="1"/>
  <c r="H3469" i="12"/>
  <c r="H2506" i="12"/>
  <c r="H2928" i="12"/>
  <c r="H3084" i="12"/>
  <c r="H412" i="12"/>
  <c r="H3058" i="12"/>
  <c r="H4600" i="12"/>
  <c r="H92" i="12"/>
  <c r="H29" i="12"/>
  <c r="H3730" i="12"/>
  <c r="H348" i="12"/>
  <c r="H476" i="12"/>
  <c r="H2954" i="12"/>
  <c r="H2668" i="12"/>
  <c r="H4948" i="12"/>
  <c r="H4252" i="12"/>
  <c r="H3991" i="12"/>
  <c r="H4165" i="12"/>
  <c r="H3136" i="12"/>
  <c r="H5036" i="12"/>
  <c r="H3817" i="12"/>
  <c r="H2980" i="12"/>
  <c r="H2415" i="12"/>
  <c r="H2616" i="12"/>
  <c r="H4687" i="12"/>
  <c r="H2772" i="12"/>
  <c r="H2824" i="12"/>
  <c r="H2798" i="12"/>
  <c r="H615" i="12"/>
  <c r="H3904" i="12"/>
  <c r="H541" i="12"/>
  <c r="H540" i="12"/>
  <c r="H3295" i="12"/>
  <c r="H3110" i="12"/>
  <c r="H2720" i="12"/>
  <c r="H220" i="12"/>
  <c r="H3643" i="12"/>
  <c r="H3032" i="12"/>
  <c r="H2642" i="12"/>
  <c r="H156" i="12"/>
  <c r="H2850" i="12"/>
  <c r="H3556" i="12"/>
  <c r="H3006" i="12"/>
  <c r="H4078" i="12"/>
  <c r="H2876" i="12"/>
  <c r="H3208" i="12"/>
  <c r="H2746" i="12"/>
  <c r="H4426" i="12"/>
  <c r="H4861" i="12"/>
  <c r="H4339" i="12"/>
  <c r="H2694" i="12"/>
  <c r="H4774" i="12"/>
  <c r="H284" i="12"/>
  <c r="H2902" i="12"/>
  <c r="H4513" i="12"/>
  <c r="B542" i="12"/>
  <c r="B3472" i="12"/>
  <c r="C3559" i="12"/>
  <c r="B3559" i="12"/>
  <c r="C2931" i="12"/>
  <c r="C618" i="12"/>
  <c r="C708" i="12"/>
  <c r="C2508" i="12"/>
  <c r="B4168" i="12"/>
  <c r="C287" i="12"/>
  <c r="C4690" i="12"/>
  <c r="C159" i="12"/>
  <c r="C95" i="12"/>
  <c r="B2436" i="12"/>
  <c r="B158" i="12"/>
  <c r="B94" i="12"/>
  <c r="C2328" i="12"/>
  <c r="C798" i="12"/>
  <c r="C3820" i="12"/>
  <c r="C4603" i="12"/>
  <c r="B414" i="12"/>
  <c r="C32" i="12"/>
  <c r="C2801" i="12"/>
  <c r="C3165" i="12"/>
  <c r="B4255" i="12"/>
  <c r="C3139" i="12"/>
  <c r="C2749" i="12"/>
  <c r="B478" i="12"/>
  <c r="C4429" i="12"/>
  <c r="C2148" i="12"/>
  <c r="C2058" i="12"/>
  <c r="B4951" i="12"/>
  <c r="B3646" i="12"/>
  <c r="C3035" i="12"/>
  <c r="C479" i="12"/>
  <c r="C543" i="12"/>
  <c r="B4081" i="12"/>
  <c r="C1248" i="12"/>
  <c r="B680" i="12"/>
  <c r="B616" i="12"/>
  <c r="B3060" i="12"/>
  <c r="C1698" i="12"/>
  <c r="C3994" i="12"/>
  <c r="C1068" i="12"/>
  <c r="C4951" i="12"/>
  <c r="B3008" i="12"/>
  <c r="C3385" i="12"/>
  <c r="B2852" i="12"/>
  <c r="C4777" i="12"/>
  <c r="C3472" i="12"/>
  <c r="C2827" i="12"/>
  <c r="C3087" i="12"/>
  <c r="C1788" i="12"/>
  <c r="C4168" i="12"/>
  <c r="B2696" i="12"/>
  <c r="B350" i="12"/>
  <c r="B4777" i="12"/>
  <c r="B2800" i="12"/>
  <c r="B4864" i="12"/>
  <c r="C888" i="12"/>
  <c r="B5038" i="12"/>
  <c r="B3994" i="12"/>
  <c r="B3034" i="12"/>
  <c r="B4516" i="12"/>
  <c r="B286" i="12"/>
  <c r="C3113" i="12"/>
  <c r="C1968" i="12"/>
  <c r="B3138" i="12"/>
  <c r="B2748" i="12"/>
  <c r="B3298" i="12"/>
  <c r="B3211" i="12"/>
  <c r="C223" i="12"/>
  <c r="B3086" i="12"/>
  <c r="C1158" i="12"/>
  <c r="C4255" i="12"/>
  <c r="B222" i="12"/>
  <c r="B2904" i="12"/>
  <c r="B3385" i="12"/>
  <c r="C2418" i="12"/>
  <c r="C2853" i="12"/>
  <c r="C2957" i="12"/>
  <c r="C2983" i="12"/>
  <c r="B3164" i="12"/>
  <c r="C4342" i="12"/>
  <c r="B4690" i="12"/>
  <c r="B32" i="12"/>
  <c r="C2905" i="12"/>
  <c r="B3112" i="12"/>
  <c r="C978" i="12"/>
  <c r="B2774" i="12"/>
  <c r="C2671" i="12"/>
  <c r="B2930" i="12"/>
  <c r="B4603" i="12"/>
  <c r="C2879" i="12"/>
  <c r="C1518" i="12"/>
  <c r="B2878" i="12"/>
  <c r="C351" i="12"/>
  <c r="B3907" i="12"/>
  <c r="B2722" i="12"/>
  <c r="B2670" i="12"/>
  <c r="C3009" i="12"/>
  <c r="C3907" i="12"/>
  <c r="C1608" i="12"/>
  <c r="B2644" i="12"/>
  <c r="C3061" i="12"/>
  <c r="C3733" i="12"/>
  <c r="B4429" i="12"/>
  <c r="C3298" i="12"/>
  <c r="C3211" i="12"/>
  <c r="C1428" i="12"/>
  <c r="B2982" i="12"/>
  <c r="C2238" i="12"/>
  <c r="C4864" i="12"/>
  <c r="B2826" i="12"/>
  <c r="C2775" i="12"/>
  <c r="C3646" i="12"/>
  <c r="C1878" i="12"/>
  <c r="C1338" i="12"/>
  <c r="B2525" i="12"/>
  <c r="B3820" i="12"/>
  <c r="C2723" i="12"/>
  <c r="B3733" i="12"/>
  <c r="B4342" i="12"/>
  <c r="C5038" i="12"/>
  <c r="C2697" i="12"/>
  <c r="C415" i="12"/>
  <c r="C4081" i="12"/>
  <c r="C4516" i="12"/>
  <c r="B2956" i="12"/>
  <c r="H4253" i="12" a="1"/>
  <c r="H157" i="12" a="1"/>
  <c r="H2416" i="12" a="1"/>
  <c r="H3992" i="12" a="1"/>
  <c r="H3557" i="12" a="1"/>
  <c r="H3731" i="12" a="1"/>
  <c r="F93" i="12"/>
  <c r="G2904" i="12"/>
  <c r="F349" i="12"/>
  <c r="H3111" i="12" a="1"/>
  <c r="H30" i="12" a="1"/>
  <c r="H285" i="12" a="1"/>
  <c r="G2878" i="12"/>
  <c r="H4949" i="12" a="1"/>
  <c r="G5038" i="12"/>
  <c r="F4341" i="12"/>
  <c r="G2508" i="12"/>
  <c r="H3007" i="12" a="1"/>
  <c r="G3993" i="12"/>
  <c r="G94" i="12"/>
  <c r="H4166" i="12" a="1"/>
  <c r="H3033" i="12" a="1"/>
  <c r="F3297" i="12"/>
  <c r="F4515" i="12"/>
  <c r="F3085" i="12"/>
  <c r="H4340" i="12" a="1"/>
  <c r="F4950" i="12"/>
  <c r="H2825" i="12" a="1"/>
  <c r="F4689" i="12"/>
  <c r="F4428" i="12"/>
  <c r="F2669" i="12"/>
  <c r="F5038" i="12"/>
  <c r="F3059" i="12"/>
  <c r="G1877" i="12"/>
  <c r="F2721" i="12"/>
  <c r="F4602" i="12"/>
  <c r="F157" i="12"/>
  <c r="H4688" i="12" a="1"/>
  <c r="G4863" i="12"/>
  <c r="H3818" i="12" a="1"/>
  <c r="F3137" i="12"/>
  <c r="H3905" i="12" a="1"/>
  <c r="H2695" i="12" a="1"/>
  <c r="F3007" i="12"/>
  <c r="H2955" i="12" a="1"/>
  <c r="G2722" i="12"/>
  <c r="H4775" i="12" a="1"/>
  <c r="G1067" i="12"/>
  <c r="H3470" i="12" a="1"/>
  <c r="H2669" i="12" a="1"/>
  <c r="F2825" i="12"/>
  <c r="G3060" i="12"/>
  <c r="H221" i="12" a="1"/>
  <c r="F3993" i="12"/>
  <c r="G1697" i="12"/>
  <c r="F3732" i="12"/>
  <c r="F285" i="12"/>
  <c r="G1967" i="12"/>
  <c r="G1337" i="12"/>
  <c r="F4080" i="12"/>
  <c r="F31" i="12"/>
  <c r="H4601" i="12" a="1"/>
  <c r="H2877" i="12" a="1"/>
  <c r="F2851" i="12"/>
  <c r="G2147" i="12"/>
  <c r="F2695" i="12"/>
  <c r="G3732" i="12"/>
  <c r="G3645" i="12"/>
  <c r="G3471" i="12"/>
  <c r="H2721" i="12" a="1"/>
  <c r="F3645" i="12"/>
  <c r="G3165" i="12"/>
  <c r="H3383" i="12" a="1"/>
  <c r="G350" i="12"/>
  <c r="F4863" i="12"/>
  <c r="H349" i="12" a="1"/>
  <c r="F3210" i="12"/>
  <c r="H413" i="12" a="1"/>
  <c r="G4428" i="12"/>
  <c r="G3906" i="12"/>
  <c r="G3086" i="12"/>
  <c r="G286" i="12"/>
  <c r="F477" i="12"/>
  <c r="F3819" i="12"/>
  <c r="H3644" i="12" a="1"/>
  <c r="F3033" i="12"/>
  <c r="G4950" i="12"/>
  <c r="H477" i="12" a="1"/>
  <c r="H2773" i="12" a="1"/>
  <c r="F2524" i="12"/>
  <c r="H3085" i="12" a="1"/>
  <c r="G797" i="12"/>
  <c r="F3111" i="12"/>
  <c r="H2799" i="12" a="1"/>
  <c r="G4167" i="12"/>
  <c r="H93" i="12" a="1"/>
  <c r="H2851" i="12" a="1"/>
  <c r="F2435" i="12"/>
  <c r="F4167" i="12"/>
  <c r="H2929" i="12" a="1"/>
  <c r="G3819" i="12"/>
  <c r="H2903" i="12" a="1"/>
  <c r="G2852" i="12"/>
  <c r="G3138" i="12"/>
  <c r="G3297" i="12"/>
  <c r="G977" i="12"/>
  <c r="G3008" i="12"/>
  <c r="G2670" i="12"/>
  <c r="G2826" i="12"/>
  <c r="G3384" i="12"/>
  <c r="H4514" i="12" a="1"/>
  <c r="G3210" i="12"/>
  <c r="F2773" i="12"/>
  <c r="H2617" i="12" a="1"/>
  <c r="H3163" i="12" a="1"/>
  <c r="G3112" i="12"/>
  <c r="G1607" i="12"/>
  <c r="G887" i="12"/>
  <c r="H2507" i="12" a="1"/>
  <c r="H4079" i="12" a="1"/>
  <c r="F221" i="12"/>
  <c r="H4427" i="12" a="1"/>
  <c r="G2800" i="12"/>
  <c r="G4254" i="12"/>
  <c r="G543" i="12"/>
  <c r="F3471" i="12"/>
  <c r="G1427" i="12"/>
  <c r="G222" i="12"/>
  <c r="F615" i="12"/>
  <c r="G2237" i="12"/>
  <c r="G4341" i="12"/>
  <c r="F542" i="12"/>
  <c r="H5037" i="12" a="1"/>
  <c r="H3296" i="12" a="1"/>
  <c r="H3059" i="12" a="1"/>
  <c r="G2930" i="12"/>
  <c r="G2774" i="12"/>
  <c r="H3209" i="12" a="1"/>
  <c r="G2417" i="12"/>
  <c r="G2644" i="12"/>
  <c r="G4776" i="12"/>
  <c r="H3164" i="12" a="1"/>
  <c r="G31" i="12"/>
  <c r="G2696" i="12"/>
  <c r="F2617" i="12"/>
  <c r="G1517" i="12"/>
  <c r="F2955" i="12"/>
  <c r="G4515" i="12"/>
  <c r="G3558" i="12"/>
  <c r="G2748" i="12"/>
  <c r="F413" i="12"/>
  <c r="H2643" i="12" a="1"/>
  <c r="G1247" i="12"/>
  <c r="G478" i="12"/>
  <c r="F2643" i="12"/>
  <c r="F3906" i="12"/>
  <c r="H3137" i="12" a="1"/>
  <c r="G414" i="12"/>
  <c r="G1157" i="12"/>
  <c r="F3558" i="12"/>
  <c r="G4602" i="12"/>
  <c r="H2981" i="12" a="1"/>
  <c r="G2982" i="12"/>
  <c r="G4689" i="12"/>
  <c r="F2877" i="12"/>
  <c r="F4254" i="12"/>
  <c r="G2327" i="12"/>
  <c r="H4862" i="12" a="1"/>
  <c r="F4776" i="12"/>
  <c r="G2057" i="12"/>
  <c r="G1787" i="12"/>
  <c r="G158" i="12"/>
  <c r="F2981" i="12"/>
  <c r="F2929" i="12"/>
  <c r="F2903" i="12"/>
  <c r="G4080" i="12"/>
  <c r="H2747" i="12" a="1"/>
  <c r="F3384" i="12"/>
  <c r="G707" i="12"/>
  <c r="F2799" i="12"/>
  <c r="G2956" i="12"/>
  <c r="G3034" i="12"/>
  <c r="F3164" i="12"/>
  <c r="G617" i="12"/>
  <c r="F2747" i="12"/>
  <c r="H3470" i="12" l="1"/>
  <c r="H2981" i="12"/>
  <c r="H4775" i="12"/>
  <c r="H2695" i="12"/>
  <c r="H3163" i="12"/>
  <c r="H3818" i="12"/>
  <c r="H349" i="12"/>
  <c r="H3383" i="12"/>
  <c r="H2721" i="12"/>
  <c r="H93" i="12"/>
  <c r="H3164" i="12"/>
  <c r="H3209" i="12"/>
  <c r="H2903" i="12"/>
  <c r="H3033" i="12"/>
  <c r="H3557" i="12"/>
  <c r="H157" i="12"/>
  <c r="H4862" i="12"/>
  <c r="H3059" i="12"/>
  <c r="H2825" i="12"/>
  <c r="H4079" i="12"/>
  <c r="H2799" i="12"/>
  <c r="H2877" i="12"/>
  <c r="H2773" i="12"/>
  <c r="H3905" i="12"/>
  <c r="H413" i="12"/>
  <c r="H2617" i="12"/>
  <c r="H4514" i="12"/>
  <c r="H2955" i="12"/>
  <c r="H285" i="12"/>
  <c r="H2929" i="12"/>
  <c r="H3111" i="12"/>
  <c r="H4166" i="12"/>
  <c r="H3007" i="12"/>
  <c r="H3992" i="12"/>
  <c r="H4253" i="12"/>
  <c r="H477" i="12"/>
  <c r="H2851" i="12"/>
  <c r="H4427" i="12"/>
  <c r="H2507" i="12"/>
  <c r="H5037" i="12"/>
  <c r="H2643" i="12"/>
  <c r="H221" i="12"/>
  <c r="H3085" i="12"/>
  <c r="H2669" i="12"/>
  <c r="H30" i="12"/>
  <c r="H4340" i="12"/>
  <c r="H4688" i="12"/>
  <c r="H4949" i="12"/>
  <c r="H4601" i="12"/>
  <c r="H3644" i="12"/>
  <c r="H3296" i="12"/>
  <c r="H3137" i="12"/>
  <c r="H2747" i="12"/>
  <c r="H3731" i="12"/>
  <c r="H2416" i="12"/>
  <c r="B4691" i="12"/>
  <c r="C4865" i="12"/>
  <c r="C4778" i="12"/>
  <c r="C799" i="12"/>
  <c r="C1969" i="12"/>
  <c r="C3088" i="12"/>
  <c r="C2984" i="12"/>
  <c r="B2931" i="12"/>
  <c r="C1159" i="12"/>
  <c r="C4691" i="12"/>
  <c r="B223" i="12"/>
  <c r="C619" i="12"/>
  <c r="C709" i="12"/>
  <c r="B2697" i="12"/>
  <c r="B2957" i="12"/>
  <c r="B3139" i="12"/>
  <c r="C288" i="12"/>
  <c r="B3165" i="12"/>
  <c r="B4604" i="12"/>
  <c r="C979" i="12"/>
  <c r="B681" i="12"/>
  <c r="B617" i="12"/>
  <c r="B2671" i="12"/>
  <c r="B3061" i="12"/>
  <c r="C2854" i="12"/>
  <c r="C2776" i="12"/>
  <c r="C2828" i="12"/>
  <c r="C3908" i="12"/>
  <c r="C2958" i="12"/>
  <c r="B4430" i="12"/>
  <c r="B2526" i="12"/>
  <c r="C2698" i="12"/>
  <c r="C4343" i="12"/>
  <c r="B3212" i="12"/>
  <c r="B3299" i="12"/>
  <c r="C2059" i="12"/>
  <c r="C3473" i="12"/>
  <c r="C3062" i="12"/>
  <c r="C2239" i="12"/>
  <c r="C4169" i="12"/>
  <c r="B3009" i="12"/>
  <c r="B4517" i="12"/>
  <c r="C1699" i="12"/>
  <c r="C2932" i="12"/>
  <c r="C1339" i="12"/>
  <c r="C96" i="12"/>
  <c r="C160" i="12"/>
  <c r="B4256" i="12"/>
  <c r="C480" i="12"/>
  <c r="B3821" i="12"/>
  <c r="C3821" i="12"/>
  <c r="C2906" i="12"/>
  <c r="B2801" i="12"/>
  <c r="B33" i="12"/>
  <c r="C3010" i="12"/>
  <c r="B3473" i="12"/>
  <c r="B3386" i="12"/>
  <c r="B4082" i="12"/>
  <c r="B2827" i="12"/>
  <c r="C4256" i="12"/>
  <c r="C3560" i="12"/>
  <c r="B3035" i="12"/>
  <c r="B3734" i="12"/>
  <c r="B4343" i="12"/>
  <c r="B479" i="12"/>
  <c r="C224" i="12"/>
  <c r="B3647" i="12"/>
  <c r="C2750" i="12"/>
  <c r="C416" i="12"/>
  <c r="C1069" i="12"/>
  <c r="B4778" i="12"/>
  <c r="B3113" i="12"/>
  <c r="B2775" i="12"/>
  <c r="B4865" i="12"/>
  <c r="B3087" i="12"/>
  <c r="B95" i="12"/>
  <c r="B159" i="12"/>
  <c r="B2983" i="12"/>
  <c r="C2724" i="12"/>
  <c r="C3299" i="12"/>
  <c r="C3212" i="12"/>
  <c r="C3036" i="12"/>
  <c r="B415" i="12"/>
  <c r="B5039" i="12"/>
  <c r="B543" i="12"/>
  <c r="B3908" i="12"/>
  <c r="C4952" i="12"/>
  <c r="B2905" i="12"/>
  <c r="B287" i="12"/>
  <c r="C3114" i="12"/>
  <c r="B2879" i="12"/>
  <c r="C2149" i="12"/>
  <c r="C352" i="12"/>
  <c r="B3560" i="12"/>
  <c r="C4604" i="12"/>
  <c r="C3734" i="12"/>
  <c r="C3386" i="12"/>
  <c r="C4430" i="12"/>
  <c r="C2880" i="12"/>
  <c r="C4082" i="12"/>
  <c r="C544" i="12"/>
  <c r="C2329" i="12"/>
  <c r="B2749" i="12"/>
  <c r="B4952" i="12"/>
  <c r="B2723" i="12"/>
  <c r="C33" i="12"/>
  <c r="C889" i="12"/>
  <c r="B2437" i="12"/>
  <c r="C2802" i="12"/>
  <c r="C1609" i="12"/>
  <c r="C2509" i="12"/>
  <c r="C3140" i="12"/>
  <c r="C1789" i="12"/>
  <c r="C3166" i="12"/>
  <c r="C1429" i="12"/>
  <c r="B2853" i="12"/>
  <c r="C1519" i="12"/>
  <c r="C3995" i="12"/>
  <c r="B3995" i="12"/>
  <c r="C1249" i="12"/>
  <c r="B351" i="12"/>
  <c r="C1879" i="12"/>
  <c r="C5039" i="12"/>
  <c r="B4169" i="12"/>
  <c r="C4517" i="12"/>
  <c r="C2419" i="12"/>
  <c r="C3647" i="12"/>
  <c r="G2853" i="12"/>
  <c r="G888" i="12"/>
  <c r="F2826" i="12"/>
  <c r="H414" i="12" a="1"/>
  <c r="H2878" i="12" a="1"/>
  <c r="F478" i="12"/>
  <c r="G3646" i="12"/>
  <c r="G3087" i="12"/>
  <c r="G618" i="12"/>
  <c r="G287" i="12"/>
  <c r="G2238" i="12"/>
  <c r="G4864" i="12"/>
  <c r="G2723" i="12"/>
  <c r="G4603" i="12"/>
  <c r="F3211" i="12"/>
  <c r="F2748" i="12"/>
  <c r="G1428" i="12"/>
  <c r="H3732" i="12" a="1"/>
  <c r="F414" i="12"/>
  <c r="H3471" i="12" a="1"/>
  <c r="H3086" i="12" a="1"/>
  <c r="G4429" i="12"/>
  <c r="H2748" i="12" a="1"/>
  <c r="H4776" i="12" a="1"/>
  <c r="H3138" i="12" a="1"/>
  <c r="G3061" i="12"/>
  <c r="G2697" i="12"/>
  <c r="G2749" i="12"/>
  <c r="H3645" i="12" a="1"/>
  <c r="H2722" i="12" a="1"/>
  <c r="G2148" i="12"/>
  <c r="G3733" i="12"/>
  <c r="G1698" i="12"/>
  <c r="G3113" i="12"/>
  <c r="F222" i="12"/>
  <c r="G2328" i="12"/>
  <c r="G2905" i="12"/>
  <c r="H222" i="12" a="1"/>
  <c r="F3559" i="12"/>
  <c r="F3165" i="12"/>
  <c r="G2879" i="12"/>
  <c r="G1068" i="12"/>
  <c r="F2774" i="12"/>
  <c r="G351" i="12"/>
  <c r="G798" i="12"/>
  <c r="G1518" i="12"/>
  <c r="H94" i="12" a="1"/>
  <c r="H4167" i="12" a="1"/>
  <c r="G708" i="12"/>
  <c r="G3820" i="12"/>
  <c r="G3211" i="12"/>
  <c r="F2956" i="12"/>
  <c r="H2417" i="12" a="1"/>
  <c r="F3385" i="12"/>
  <c r="G3298" i="12"/>
  <c r="G415" i="12"/>
  <c r="G1788" i="12"/>
  <c r="F3907" i="12"/>
  <c r="F3820" i="12"/>
  <c r="H3210" i="12" a="1"/>
  <c r="H4602" i="12" a="1"/>
  <c r="H31" i="12" a="1"/>
  <c r="F4603" i="12"/>
  <c r="G2671" i="12"/>
  <c r="G2827" i="12"/>
  <c r="G544" i="12"/>
  <c r="F158" i="12"/>
  <c r="G3559" i="12"/>
  <c r="H158" i="12" a="1"/>
  <c r="G1248" i="12"/>
  <c r="F3034" i="12"/>
  <c r="H2930" i="12" a="1"/>
  <c r="G3907" i="12"/>
  <c r="G3994" i="12"/>
  <c r="F543" i="12"/>
  <c r="F616" i="12"/>
  <c r="H616" i="12" a="1"/>
  <c r="H3906" i="12" a="1"/>
  <c r="F4777" i="12"/>
  <c r="H2670" i="12" a="1"/>
  <c r="F4168" i="12"/>
  <c r="G4777" i="12"/>
  <c r="G1158" i="12"/>
  <c r="H4863" i="12" a="1"/>
  <c r="F2525" i="12"/>
  <c r="H2696" i="12" a="1"/>
  <c r="H286" i="12" a="1"/>
  <c r="F3112" i="12"/>
  <c r="H3558" i="12" a="1"/>
  <c r="F3298" i="12"/>
  <c r="H2800" i="12" a="1"/>
  <c r="F680" i="12"/>
  <c r="F94" i="12"/>
  <c r="G2058" i="12"/>
  <c r="H2644" i="12" a="1"/>
  <c r="G223" i="12"/>
  <c r="H2774" i="12" a="1"/>
  <c r="H4950" i="12" a="1"/>
  <c r="G1608" i="12"/>
  <c r="F350" i="12"/>
  <c r="H3112" i="12" a="1"/>
  <c r="H4254" i="12" a="1"/>
  <c r="F4255" i="12"/>
  <c r="G479" i="12"/>
  <c r="G2957" i="12"/>
  <c r="G4081" i="12"/>
  <c r="H2904" i="12" a="1"/>
  <c r="G2775" i="12"/>
  <c r="F2670" i="12"/>
  <c r="H3819" i="12" a="1"/>
  <c r="G159" i="12"/>
  <c r="F4516" i="12"/>
  <c r="G1968" i="12"/>
  <c r="F4951" i="12"/>
  <c r="F2852" i="12"/>
  <c r="F2696" i="12"/>
  <c r="H3034" i="12" a="1"/>
  <c r="F3060" i="12"/>
  <c r="H3008" i="12" a="1"/>
  <c r="G4516" i="12"/>
  <c r="G4951" i="12"/>
  <c r="G978" i="12"/>
  <c r="F2878" i="12"/>
  <c r="H680" i="12" a="1"/>
  <c r="F2930" i="12"/>
  <c r="H2982" i="12" a="1"/>
  <c r="F32" i="12"/>
  <c r="H3384" i="12" a="1"/>
  <c r="G95" i="12"/>
  <c r="G4342" i="12"/>
  <c r="H2826" i="12" a="1"/>
  <c r="F2436" i="12"/>
  <c r="F3994" i="12"/>
  <c r="F286" i="12"/>
  <c r="H2852" i="12" a="1"/>
  <c r="F3138" i="12"/>
  <c r="H2508" i="12" a="1"/>
  <c r="G4690" i="12"/>
  <c r="F3086" i="12"/>
  <c r="G2509" i="12"/>
  <c r="G3385" i="12"/>
  <c r="F2722" i="12"/>
  <c r="H4080" i="12" a="1"/>
  <c r="H4341" i="12" a="1"/>
  <c r="G5039" i="12"/>
  <c r="F4864" i="12"/>
  <c r="H4515" i="12" a="1"/>
  <c r="H4428" i="12" a="1"/>
  <c r="F3646" i="12"/>
  <c r="G3035" i="12"/>
  <c r="G1878" i="12"/>
  <c r="H4689" i="12" a="1"/>
  <c r="G2983" i="12"/>
  <c r="H2956" i="12" a="1"/>
  <c r="G1338" i="12"/>
  <c r="F4081" i="12"/>
  <c r="F4690" i="12"/>
  <c r="G32" i="12"/>
  <c r="G2931" i="12"/>
  <c r="H478" i="12" a="1"/>
  <c r="F5039" i="12"/>
  <c r="G3139" i="12"/>
  <c r="F2982" i="12"/>
  <c r="H5038" i="12" a="1"/>
  <c r="G3472" i="12"/>
  <c r="F3008" i="12"/>
  <c r="H3993" i="12" a="1"/>
  <c r="F2644" i="12"/>
  <c r="H542" i="12" a="1"/>
  <c r="G4255" i="12"/>
  <c r="G2801" i="12"/>
  <c r="F4429" i="12"/>
  <c r="F3472" i="12"/>
  <c r="H3060" i="12" a="1"/>
  <c r="F2904" i="12"/>
  <c r="G2418" i="12"/>
  <c r="F2800" i="12"/>
  <c r="G3009" i="12"/>
  <c r="F3733" i="12"/>
  <c r="G3166" i="12"/>
  <c r="H3297" i="12" a="1"/>
  <c r="F4342" i="12"/>
  <c r="G4168" i="12"/>
  <c r="H350" i="12" a="1"/>
  <c r="H616" i="12" l="1"/>
  <c r="H94" i="12"/>
  <c r="H3297" i="12"/>
  <c r="H4776" i="12"/>
  <c r="H2644" i="12"/>
  <c r="H3732" i="12"/>
  <c r="H4689" i="12"/>
  <c r="H158" i="12"/>
  <c r="H4341" i="12"/>
  <c r="H2722" i="12"/>
  <c r="H3138" i="12"/>
  <c r="H3008" i="12"/>
  <c r="H5038" i="12"/>
  <c r="H478" i="12"/>
  <c r="H2852" i="12"/>
  <c r="H2826" i="12"/>
  <c r="H3471" i="12"/>
  <c r="H2904" i="12"/>
  <c r="H2930" i="12"/>
  <c r="H222" i="12"/>
  <c r="H2982" i="12"/>
  <c r="H4602" i="12"/>
  <c r="H4863" i="12"/>
  <c r="H2748" i="12"/>
  <c r="H4080" i="12"/>
  <c r="H2800" i="12"/>
  <c r="H4428" i="12"/>
  <c r="H2696" i="12"/>
  <c r="H3906" i="12"/>
  <c r="H414" i="12"/>
  <c r="H2670" i="12"/>
  <c r="H3993" i="12"/>
  <c r="H4254" i="12"/>
  <c r="H4950" i="12"/>
  <c r="H4515" i="12"/>
  <c r="H2956" i="12"/>
  <c r="H2878" i="12"/>
  <c r="H3060" i="12"/>
  <c r="H542" i="12"/>
  <c r="H680" i="12"/>
  <c r="H3384" i="12"/>
  <c r="H3086" i="12"/>
  <c r="H3645" i="12"/>
  <c r="H3558" i="12"/>
  <c r="H31" i="12"/>
  <c r="H3210" i="12"/>
  <c r="H350" i="12"/>
  <c r="H3819" i="12"/>
  <c r="H286" i="12"/>
  <c r="H2508" i="12"/>
  <c r="H3112" i="12"/>
  <c r="H2774" i="12"/>
  <c r="H3034" i="12"/>
  <c r="H2417" i="12"/>
  <c r="H4167" i="12"/>
  <c r="C2907" i="12"/>
  <c r="B480" i="12"/>
  <c r="C4431" i="12"/>
  <c r="C1610" i="12"/>
  <c r="C2829" i="12"/>
  <c r="C3141" i="12"/>
  <c r="C3063" i="12"/>
  <c r="B544" i="12"/>
  <c r="B3036" i="12"/>
  <c r="C1070" i="12"/>
  <c r="C4518" i="12"/>
  <c r="B3648" i="12"/>
  <c r="B224" i="12"/>
  <c r="B2802" i="12"/>
  <c r="C481" i="12"/>
  <c r="C3648" i="12"/>
  <c r="B2828" i="12"/>
  <c r="C545" i="12"/>
  <c r="C2959" i="12"/>
  <c r="C2725" i="12"/>
  <c r="C3996" i="12"/>
  <c r="B2984" i="12"/>
  <c r="C3011" i="12"/>
  <c r="B2438" i="12"/>
  <c r="C417" i="12"/>
  <c r="B352" i="12"/>
  <c r="C3213" i="12"/>
  <c r="C3300" i="12"/>
  <c r="B3561" i="12"/>
  <c r="C4257" i="12"/>
  <c r="C2150" i="12"/>
  <c r="B4692" i="12"/>
  <c r="C4779" i="12"/>
  <c r="C3474" i="12"/>
  <c r="C4344" i="12"/>
  <c r="C3115" i="12"/>
  <c r="B4083" i="12"/>
  <c r="C980" i="12"/>
  <c r="C3822" i="12"/>
  <c r="C2240" i="12"/>
  <c r="C3387" i="12"/>
  <c r="B3822" i="12"/>
  <c r="C225" i="12"/>
  <c r="C2330" i="12"/>
  <c r="B3300" i="12"/>
  <c r="B3213" i="12"/>
  <c r="B4518" i="12"/>
  <c r="C2060" i="12"/>
  <c r="B4779" i="12"/>
  <c r="C34" i="12"/>
  <c r="C4170" i="12"/>
  <c r="B2932" i="12"/>
  <c r="C2751" i="12"/>
  <c r="B3114" i="12"/>
  <c r="B3735" i="12"/>
  <c r="B2854" i="12"/>
  <c r="C3037" i="12"/>
  <c r="C3909" i="12"/>
  <c r="C161" i="12"/>
  <c r="C97" i="12"/>
  <c r="C3089" i="12"/>
  <c r="C2803" i="12"/>
  <c r="B618" i="12"/>
  <c r="B682" i="12"/>
  <c r="C353" i="12"/>
  <c r="C800" i="12"/>
  <c r="C1250" i="12"/>
  <c r="C4605" i="12"/>
  <c r="B416" i="12"/>
  <c r="B2906" i="12"/>
  <c r="B4953" i="12"/>
  <c r="B3062" i="12"/>
  <c r="B4170" i="12"/>
  <c r="B2958" i="12"/>
  <c r="C890" i="12"/>
  <c r="C1880" i="12"/>
  <c r="B2750" i="12"/>
  <c r="B3010" i="12"/>
  <c r="C1430" i="12"/>
  <c r="C3561" i="12"/>
  <c r="B3088" i="12"/>
  <c r="B3166" i="12"/>
  <c r="B288" i="12"/>
  <c r="B2880" i="12"/>
  <c r="B5040" i="12"/>
  <c r="B3996" i="12"/>
  <c r="B3474" i="12"/>
  <c r="C4866" i="12"/>
  <c r="B4257" i="12"/>
  <c r="C1340" i="12"/>
  <c r="C3167" i="12"/>
  <c r="B160" i="12"/>
  <c r="B96" i="12"/>
  <c r="B3140" i="12"/>
  <c r="C2777" i="12"/>
  <c r="B4431" i="12"/>
  <c r="B2527" i="12"/>
  <c r="C2855" i="12"/>
  <c r="C4953" i="12"/>
  <c r="C3735" i="12"/>
  <c r="C1520" i="12"/>
  <c r="B2776" i="12"/>
  <c r="C2933" i="12"/>
  <c r="B4344" i="12"/>
  <c r="B3387" i="12"/>
  <c r="B2698" i="12"/>
  <c r="B4866" i="12"/>
  <c r="C1790" i="12"/>
  <c r="B2724" i="12"/>
  <c r="C2510" i="12"/>
  <c r="C1970" i="12"/>
  <c r="C4083" i="12"/>
  <c r="C1700" i="12"/>
  <c r="C2420" i="12"/>
  <c r="C4692" i="12"/>
  <c r="C5040" i="12"/>
  <c r="C1160" i="12"/>
  <c r="C289" i="12"/>
  <c r="B34" i="12"/>
  <c r="B3909" i="12"/>
  <c r="B4605" i="12"/>
  <c r="C2985" i="12"/>
  <c r="C2881" i="12"/>
  <c r="C620" i="12"/>
  <c r="C710" i="12"/>
  <c r="H681" i="12" a="1"/>
  <c r="G3167" i="12"/>
  <c r="G288" i="12"/>
  <c r="G2958" i="12"/>
  <c r="G4082" i="12"/>
  <c r="H5039" i="12" a="1"/>
  <c r="F479" i="12"/>
  <c r="H2697" i="12" a="1"/>
  <c r="H479" i="12" a="1"/>
  <c r="G1789" i="12"/>
  <c r="G3114" i="12"/>
  <c r="F3647" i="12"/>
  <c r="F3061" i="12"/>
  <c r="F2526" i="12"/>
  <c r="G545" i="12"/>
  <c r="G4691" i="12"/>
  <c r="H3061" i="12" a="1"/>
  <c r="H2671" i="12" a="1"/>
  <c r="G3088" i="12"/>
  <c r="G3734" i="12"/>
  <c r="F2775" i="12"/>
  <c r="F4256" i="12"/>
  <c r="G33" i="12"/>
  <c r="G3299" i="12"/>
  <c r="F3035" i="12"/>
  <c r="G2724" i="12"/>
  <c r="H2723" i="12" a="1"/>
  <c r="H2749" i="12" a="1"/>
  <c r="G2802" i="12"/>
  <c r="G4256" i="12"/>
  <c r="G4169" i="12"/>
  <c r="G2059" i="12"/>
  <c r="G1429" i="12"/>
  <c r="H3211" i="12" a="1"/>
  <c r="H2931" i="12" a="1"/>
  <c r="F3113" i="12"/>
  <c r="F2879" i="12"/>
  <c r="G160" i="12"/>
  <c r="H4516" i="12" a="1"/>
  <c r="G1519" i="12"/>
  <c r="H2879" i="12" a="1"/>
  <c r="G2239" i="12"/>
  <c r="G3647" i="12"/>
  <c r="G224" i="12"/>
  <c r="H415" i="12" a="1"/>
  <c r="F223" i="12"/>
  <c r="G96" i="12"/>
  <c r="F3821" i="12"/>
  <c r="F4604" i="12"/>
  <c r="H3559" i="12" a="1"/>
  <c r="F2723" i="12"/>
  <c r="F681" i="12"/>
  <c r="F3139" i="12"/>
  <c r="G2854" i="12"/>
  <c r="G709" i="12"/>
  <c r="H4168" i="12" a="1"/>
  <c r="H2801" i="12" a="1"/>
  <c r="G4778" i="12"/>
  <c r="G1069" i="12"/>
  <c r="G1699" i="12"/>
  <c r="F4169" i="12"/>
  <c r="H617" i="12" a="1"/>
  <c r="F3009" i="12"/>
  <c r="F3734" i="12"/>
  <c r="G619" i="12"/>
  <c r="G3386" i="12"/>
  <c r="H4777" i="12" a="1"/>
  <c r="F4430" i="12"/>
  <c r="G1609" i="12"/>
  <c r="G3212" i="12"/>
  <c r="F2801" i="12"/>
  <c r="G2750" i="12"/>
  <c r="G4865" i="12"/>
  <c r="G2906" i="12"/>
  <c r="H2418" i="12" a="1"/>
  <c r="G4430" i="12"/>
  <c r="G3140" i="12"/>
  <c r="G2510" i="12"/>
  <c r="H3646" i="12" a="1"/>
  <c r="H3820" i="12" a="1"/>
  <c r="F415" i="12"/>
  <c r="H351" i="12" a="1"/>
  <c r="G2880" i="12"/>
  <c r="H4603" i="12" a="1"/>
  <c r="F544" i="12"/>
  <c r="G480" i="12"/>
  <c r="F3087" i="12"/>
  <c r="F2905" i="12"/>
  <c r="F2437" i="12"/>
  <c r="F287" i="12"/>
  <c r="H4864" i="12" a="1"/>
  <c r="H4081" i="12" a="1"/>
  <c r="H32" i="12" a="1"/>
  <c r="F3166" i="12"/>
  <c r="H4429" i="12" a="1"/>
  <c r="G4343" i="12"/>
  <c r="G2329" i="12"/>
  <c r="F4517" i="12"/>
  <c r="G4952" i="12"/>
  <c r="F3212" i="12"/>
  <c r="H4951" i="12" a="1"/>
  <c r="F2931" i="12"/>
  <c r="G4517" i="12"/>
  <c r="F2697" i="12"/>
  <c r="G352" i="12"/>
  <c r="H3035" i="12" a="1"/>
  <c r="F4691" i="12"/>
  <c r="G979" i="12"/>
  <c r="F4082" i="12"/>
  <c r="G889" i="12"/>
  <c r="F3908" i="12"/>
  <c r="H223" i="12" a="1"/>
  <c r="H3298" i="12" a="1"/>
  <c r="H2509" i="12" a="1"/>
  <c r="H159" i="12" a="1"/>
  <c r="H3165" i="12" a="1"/>
  <c r="G2828" i="12"/>
  <c r="H3994" i="12" a="1"/>
  <c r="G416" i="12"/>
  <c r="G2932" i="12"/>
  <c r="G3010" i="12"/>
  <c r="G2419" i="12"/>
  <c r="F2853" i="12"/>
  <c r="F351" i="12"/>
  <c r="G2776" i="12"/>
  <c r="H2827" i="12" a="1"/>
  <c r="H3087" i="12" a="1"/>
  <c r="H3472" i="12" a="1"/>
  <c r="F617" i="12"/>
  <c r="G5040" i="12"/>
  <c r="H3139" i="12" a="1"/>
  <c r="F5040" i="12"/>
  <c r="H4690" i="12" a="1"/>
  <c r="G799" i="12"/>
  <c r="H4255" i="12" a="1"/>
  <c r="F4952" i="12"/>
  <c r="H618" i="12" a="1"/>
  <c r="F2749" i="12"/>
  <c r="F3560" i="12"/>
  <c r="G3062" i="12"/>
  <c r="F3299" i="12"/>
  <c r="H2983" i="12" a="1"/>
  <c r="H3385" i="12" a="1"/>
  <c r="G3995" i="12"/>
  <c r="H2905" i="12" a="1"/>
  <c r="F95" i="12"/>
  <c r="G4604" i="12"/>
  <c r="F3473" i="12"/>
  <c r="G1969" i="12"/>
  <c r="G2984" i="12"/>
  <c r="G1339" i="12"/>
  <c r="H2957" i="12" a="1"/>
  <c r="G3036" i="12"/>
  <c r="H543" i="12" a="1"/>
  <c r="H4342" i="12" a="1"/>
  <c r="F3386" i="12"/>
  <c r="H3009" i="12" a="1"/>
  <c r="G2698" i="12"/>
  <c r="G3473" i="12"/>
  <c r="F4343" i="12"/>
  <c r="H287" i="12" a="1"/>
  <c r="F2827" i="12"/>
  <c r="G1159" i="12"/>
  <c r="F159" i="12"/>
  <c r="H3733" i="12" a="1"/>
  <c r="F4778" i="12"/>
  <c r="F2671" i="12"/>
  <c r="H3907" i="12" a="1"/>
  <c r="F3995" i="12"/>
  <c r="F4865" i="12"/>
  <c r="H2775" i="12" a="1"/>
  <c r="H95" i="12" a="1"/>
  <c r="F2983" i="12"/>
  <c r="F2957" i="12"/>
  <c r="G3908" i="12"/>
  <c r="H3113" i="12" a="1"/>
  <c r="G2149" i="12"/>
  <c r="G3821" i="12"/>
  <c r="H2853" i="12" a="1"/>
  <c r="F33" i="12"/>
  <c r="G1879" i="12"/>
  <c r="G1249" i="12"/>
  <c r="G3560" i="12"/>
  <c r="H543" i="12" l="1"/>
  <c r="H3646" i="12"/>
  <c r="H3113" i="12"/>
  <c r="H415" i="12"/>
  <c r="H3035" i="12"/>
  <c r="H618" i="12"/>
  <c r="H4777" i="12"/>
  <c r="H3385" i="12"/>
  <c r="H95" i="12"/>
  <c r="H4603" i="12"/>
  <c r="H4081" i="12"/>
  <c r="H2983" i="12"/>
  <c r="H4429" i="12"/>
  <c r="H2697" i="12"/>
  <c r="H2801" i="12"/>
  <c r="H3087" i="12"/>
  <c r="H351" i="12"/>
  <c r="H3994" i="12"/>
  <c r="H2509" i="12"/>
  <c r="H2879" i="12"/>
  <c r="H4342" i="12"/>
  <c r="H3907" i="12"/>
  <c r="H2418" i="12"/>
  <c r="H5039" i="12"/>
  <c r="H4516" i="12"/>
  <c r="H3559" i="12"/>
  <c r="H3139" i="12"/>
  <c r="H287" i="12"/>
  <c r="H3009" i="12"/>
  <c r="H2957" i="12"/>
  <c r="H2775" i="12"/>
  <c r="H4255" i="12"/>
  <c r="H4690" i="12"/>
  <c r="H4168" i="12"/>
  <c r="H2827" i="12"/>
  <c r="H3820" i="12"/>
  <c r="H3298" i="12"/>
  <c r="H479" i="12"/>
  <c r="H2749" i="12"/>
  <c r="H3061" i="12"/>
  <c r="H3472" i="12"/>
  <c r="H3733" i="12"/>
  <c r="H2905" i="12"/>
  <c r="H2931" i="12"/>
  <c r="H3211" i="12"/>
  <c r="H681" i="12"/>
  <c r="H2853" i="12"/>
  <c r="H159" i="12"/>
  <c r="H4864" i="12"/>
  <c r="H32" i="12"/>
  <c r="H2723" i="12"/>
  <c r="H4951" i="12"/>
  <c r="H617" i="12"/>
  <c r="H3165" i="12"/>
  <c r="H223" i="12"/>
  <c r="H2671" i="12"/>
  <c r="B2725" i="12"/>
  <c r="B4084" i="12"/>
  <c r="C891" i="12"/>
  <c r="C3116" i="12"/>
  <c r="C3064" i="12"/>
  <c r="C801" i="12"/>
  <c r="C3012" i="12"/>
  <c r="C354" i="12"/>
  <c r="C2511" i="12"/>
  <c r="B2803" i="12"/>
  <c r="C3388" i="12"/>
  <c r="B2528" i="12"/>
  <c r="B3115" i="12"/>
  <c r="B4258" i="12"/>
  <c r="B481" i="12"/>
  <c r="C418" i="12"/>
  <c r="B2959" i="12"/>
  <c r="C2151" i="12"/>
  <c r="C2331" i="12"/>
  <c r="B4693" i="12"/>
  <c r="C1251" i="12"/>
  <c r="B2751" i="12"/>
  <c r="B3475" i="12"/>
  <c r="C1611" i="12"/>
  <c r="C3649" i="12"/>
  <c r="C162" i="12"/>
  <c r="C98" i="12"/>
  <c r="B3823" i="12"/>
  <c r="C3910" i="12"/>
  <c r="C4606" i="12"/>
  <c r="C3823" i="12"/>
  <c r="B4519" i="12"/>
  <c r="B225" i="12"/>
  <c r="C1971" i="12"/>
  <c r="B3089" i="12"/>
  <c r="C4258" i="12"/>
  <c r="B2829" i="12"/>
  <c r="C1881" i="12"/>
  <c r="B4606" i="12"/>
  <c r="C4780" i="12"/>
  <c r="C2061" i="12"/>
  <c r="B3562" i="12"/>
  <c r="B353" i="12"/>
  <c r="C1521" i="12"/>
  <c r="C981" i="12"/>
  <c r="B5041" i="12"/>
  <c r="C1341" i="12"/>
  <c r="C2830" i="12"/>
  <c r="C3997" i="12"/>
  <c r="B3141" i="12"/>
  <c r="B3301" i="12"/>
  <c r="B3214" i="12"/>
  <c r="C2934" i="12"/>
  <c r="C2882" i="12"/>
  <c r="B3167" i="12"/>
  <c r="C3475" i="12"/>
  <c r="B4171" i="12"/>
  <c r="B2439" i="12"/>
  <c r="B3736" i="12"/>
  <c r="B2777" i="12"/>
  <c r="B2881" i="12"/>
  <c r="B4867" i="12"/>
  <c r="C2421" i="12"/>
  <c r="C2752" i="12"/>
  <c r="C3736" i="12"/>
  <c r="C1701" i="12"/>
  <c r="C711" i="12"/>
  <c r="C621" i="12"/>
  <c r="C1791" i="12"/>
  <c r="B4345" i="12"/>
  <c r="C3142" i="12"/>
  <c r="B4780" i="12"/>
  <c r="C3301" i="12"/>
  <c r="C3214" i="12"/>
  <c r="C3038" i="12"/>
  <c r="C2986" i="12"/>
  <c r="C4519" i="12"/>
  <c r="B161" i="12"/>
  <c r="B97" i="12"/>
  <c r="C4954" i="12"/>
  <c r="C4693" i="12"/>
  <c r="C4432" i="12"/>
  <c r="C546" i="12"/>
  <c r="C3090" i="12"/>
  <c r="B3997" i="12"/>
  <c r="B2907" i="12"/>
  <c r="B619" i="12"/>
  <c r="B683" i="12"/>
  <c r="C226" i="12"/>
  <c r="C290" i="12"/>
  <c r="C2241" i="12"/>
  <c r="C3168" i="12"/>
  <c r="C4171" i="12"/>
  <c r="B4432" i="12"/>
  <c r="C35" i="12"/>
  <c r="B3910" i="12"/>
  <c r="C1071" i="12"/>
  <c r="C3562" i="12"/>
  <c r="C4345" i="12"/>
  <c r="B417" i="12"/>
  <c r="B3011" i="12"/>
  <c r="C1161" i="12"/>
  <c r="B545" i="12"/>
  <c r="C2908" i="12"/>
  <c r="B35" i="12"/>
  <c r="B4954" i="12"/>
  <c r="C2960" i="12"/>
  <c r="C5041" i="12"/>
  <c r="C2804" i="12"/>
  <c r="C1431" i="12"/>
  <c r="B3037" i="12"/>
  <c r="B2985" i="12"/>
  <c r="B2933" i="12"/>
  <c r="C2778" i="12"/>
  <c r="B3388" i="12"/>
  <c r="C4867" i="12"/>
  <c r="B3649" i="12"/>
  <c r="C482" i="12"/>
  <c r="C4084" i="12"/>
  <c r="B2855" i="12"/>
  <c r="B289" i="12"/>
  <c r="B3063" i="12"/>
  <c r="C2856" i="12"/>
  <c r="G2855" i="12"/>
  <c r="G3011" i="12"/>
  <c r="H4256" i="12" a="1"/>
  <c r="G800" i="12"/>
  <c r="F3996" i="12"/>
  <c r="H3473" i="12" a="1"/>
  <c r="F618" i="12"/>
  <c r="F3474" i="12"/>
  <c r="G2985" i="12"/>
  <c r="G710" i="12"/>
  <c r="H5040" i="12" a="1"/>
  <c r="F3010" i="12"/>
  <c r="H544" i="12" a="1"/>
  <c r="G1160" i="12"/>
  <c r="F4692" i="12"/>
  <c r="G4257" i="12"/>
  <c r="G3168" i="12"/>
  <c r="G34" i="12"/>
  <c r="G4344" i="12"/>
  <c r="H480" i="12" a="1"/>
  <c r="H288" i="12" a="1"/>
  <c r="G620" i="12"/>
  <c r="G3115" i="12"/>
  <c r="F2906" i="12"/>
  <c r="G2881" i="12"/>
  <c r="F3909" i="12"/>
  <c r="G2803" i="12"/>
  <c r="G980" i="12"/>
  <c r="F160" i="12"/>
  <c r="F2698" i="12"/>
  <c r="F2828" i="12"/>
  <c r="H4865" i="12" a="1"/>
  <c r="G3037" i="12"/>
  <c r="G481" i="12"/>
  <c r="H352" i="12" a="1"/>
  <c r="F288" i="12"/>
  <c r="F3213" i="12"/>
  <c r="H33" i="12" a="1"/>
  <c r="H4517" i="12" a="1"/>
  <c r="F2802" i="12"/>
  <c r="H2854" i="12" a="1"/>
  <c r="F480" i="12"/>
  <c r="G2959" i="12"/>
  <c r="G3089" i="12"/>
  <c r="H2419" i="12" a="1"/>
  <c r="H3821" i="12" a="1"/>
  <c r="F4257" i="12"/>
  <c r="H2958" i="12" a="1"/>
  <c r="G1880" i="12"/>
  <c r="H3140" i="12" a="1"/>
  <c r="F2776" i="12"/>
  <c r="H4169" i="12" a="1"/>
  <c r="F3822" i="12"/>
  <c r="G2240" i="12"/>
  <c r="H2984" i="12" a="1"/>
  <c r="G4605" i="12"/>
  <c r="G3300" i="12"/>
  <c r="F352" i="12"/>
  <c r="G2907" i="12"/>
  <c r="G2060" i="12"/>
  <c r="G353" i="12"/>
  <c r="G3474" i="12"/>
  <c r="H4430" i="12" a="1"/>
  <c r="H3647" i="12" a="1"/>
  <c r="F5041" i="12"/>
  <c r="G1790" i="12"/>
  <c r="H416" i="12" a="1"/>
  <c r="F3648" i="12"/>
  <c r="F2724" i="12"/>
  <c r="H3908" i="12" a="1"/>
  <c r="H2880" i="12" a="1"/>
  <c r="G3387" i="12"/>
  <c r="G2330" i="12"/>
  <c r="F3387" i="12"/>
  <c r="F224" i="12"/>
  <c r="H2698" i="12" a="1"/>
  <c r="F4083" i="12"/>
  <c r="H3036" i="12" a="1"/>
  <c r="H4604" i="12" a="1"/>
  <c r="G1070" i="12"/>
  <c r="F4605" i="12"/>
  <c r="G3648" i="12"/>
  <c r="F4431" i="12"/>
  <c r="G1700" i="12"/>
  <c r="G5041" i="12"/>
  <c r="F2984" i="12"/>
  <c r="G3213" i="12"/>
  <c r="H96" i="12" a="1"/>
  <c r="G4083" i="12"/>
  <c r="F2958" i="12"/>
  <c r="F545" i="12"/>
  <c r="G97" i="12"/>
  <c r="G890" i="12"/>
  <c r="H3114" i="12" a="1"/>
  <c r="G1610" i="12"/>
  <c r="G4170" i="12"/>
  <c r="G1520" i="12"/>
  <c r="G3063" i="12"/>
  <c r="H3212" i="12" a="1"/>
  <c r="G2777" i="12"/>
  <c r="F3167" i="12"/>
  <c r="F34" i="12"/>
  <c r="H3166" i="12" a="1"/>
  <c r="H3995" i="12" a="1"/>
  <c r="H2906" i="12" a="1"/>
  <c r="G3141" i="12"/>
  <c r="G2751" i="12"/>
  <c r="F4518" i="12"/>
  <c r="F3088" i="12"/>
  <c r="H682" i="12" a="1"/>
  <c r="F4953" i="12"/>
  <c r="H2750" i="12" a="1"/>
  <c r="F3062" i="12"/>
  <c r="H4691" i="12" a="1"/>
  <c r="G2420" i="12"/>
  <c r="F2527" i="12"/>
  <c r="G4953" i="12"/>
  <c r="H3062" i="12" a="1"/>
  <c r="H2828" i="12" a="1"/>
  <c r="H2802" i="12" a="1"/>
  <c r="G1250" i="12"/>
  <c r="G4692" i="12"/>
  <c r="G1970" i="12"/>
  <c r="G1430" i="12"/>
  <c r="G3735" i="12"/>
  <c r="H4343" i="12" a="1"/>
  <c r="H4082" i="12" a="1"/>
  <c r="F3140" i="12"/>
  <c r="F3735" i="12"/>
  <c r="F3561" i="12"/>
  <c r="G1340" i="12"/>
  <c r="G4866" i="12"/>
  <c r="G3561" i="12"/>
  <c r="H2510" i="12" a="1"/>
  <c r="G161" i="12"/>
  <c r="F4170" i="12"/>
  <c r="F2932" i="12"/>
  <c r="H2776" i="12" a="1"/>
  <c r="F3036" i="12"/>
  <c r="G4431" i="12"/>
  <c r="G225" i="12"/>
  <c r="F416" i="12"/>
  <c r="H2724" i="12" a="1"/>
  <c r="F2438" i="12"/>
  <c r="G2725" i="12"/>
  <c r="H160" i="12" a="1"/>
  <c r="H3299" i="12" a="1"/>
  <c r="G4779" i="12"/>
  <c r="H4952" i="12" a="1"/>
  <c r="H3386" i="12" a="1"/>
  <c r="F682" i="12"/>
  <c r="F2854" i="12"/>
  <c r="G2150" i="12"/>
  <c r="G289" i="12"/>
  <c r="G3909" i="12"/>
  <c r="G2829" i="12"/>
  <c r="F2750" i="12"/>
  <c r="H4778" i="12" a="1"/>
  <c r="G2511" i="12"/>
  <c r="F4866" i="12"/>
  <c r="H3088" i="12" a="1"/>
  <c r="H2932" i="12" a="1"/>
  <c r="F4779" i="12"/>
  <c r="H224" i="12" a="1"/>
  <c r="H3734" i="12" a="1"/>
  <c r="G3822" i="12"/>
  <c r="G4518" i="12"/>
  <c r="G417" i="12"/>
  <c r="F4344" i="12"/>
  <c r="G2933" i="12"/>
  <c r="G3996" i="12"/>
  <c r="H3010" i="12" a="1"/>
  <c r="F3114" i="12"/>
  <c r="H3560" i="12" a="1"/>
  <c r="F2880" i="12"/>
  <c r="F96" i="12"/>
  <c r="F3300" i="12"/>
  <c r="G546" i="12"/>
  <c r="H160" i="12" l="1"/>
  <c r="H2828" i="12"/>
  <c r="H3908" i="12"/>
  <c r="H4865" i="12"/>
  <c r="H3821" i="12"/>
  <c r="H96" i="12"/>
  <c r="H2958" i="12"/>
  <c r="H352" i="12"/>
  <c r="H3166" i="12"/>
  <c r="H2880" i="12"/>
  <c r="H2854" i="12"/>
  <c r="H480" i="12"/>
  <c r="H3299" i="12"/>
  <c r="H3140" i="12"/>
  <c r="H4691" i="12"/>
  <c r="H3647" i="12"/>
  <c r="H2984" i="12"/>
  <c r="H3010" i="12"/>
  <c r="H4343" i="12"/>
  <c r="H2510" i="12"/>
  <c r="H2776" i="12"/>
  <c r="H4778" i="12"/>
  <c r="H2932" i="12"/>
  <c r="H3088" i="12"/>
  <c r="H3560" i="12"/>
  <c r="H3114" i="12"/>
  <c r="H4952" i="12"/>
  <c r="H416" i="12"/>
  <c r="H224" i="12"/>
  <c r="H4604" i="12"/>
  <c r="H4082" i="12"/>
  <c r="H2419" i="12"/>
  <c r="H2906" i="12"/>
  <c r="H4169" i="12"/>
  <c r="H2698" i="12"/>
  <c r="H3386" i="12"/>
  <c r="H3734" i="12"/>
  <c r="H544" i="12"/>
  <c r="H682" i="12"/>
  <c r="H4256" i="12"/>
  <c r="H3473" i="12"/>
  <c r="H4517" i="12"/>
  <c r="H33" i="12"/>
  <c r="H3036" i="12"/>
  <c r="H288" i="12"/>
  <c r="H5040" i="12"/>
  <c r="H3995" i="12"/>
  <c r="H3212" i="12"/>
  <c r="H4430" i="12"/>
  <c r="H3062" i="12"/>
  <c r="H2724" i="12"/>
  <c r="H2802" i="12"/>
  <c r="H2750" i="12"/>
  <c r="B3090" i="12"/>
  <c r="C547" i="12"/>
  <c r="C2805" i="12"/>
  <c r="C1522" i="12"/>
  <c r="B5042" i="12"/>
  <c r="C1252" i="12"/>
  <c r="C3650" i="12"/>
  <c r="C355" i="12"/>
  <c r="B4085" i="12"/>
  <c r="C4607" i="12"/>
  <c r="C1882" i="12"/>
  <c r="B3302" i="12"/>
  <c r="B3215" i="12"/>
  <c r="C1612" i="12"/>
  <c r="C4868" i="12"/>
  <c r="B3911" i="12"/>
  <c r="C483" i="12"/>
  <c r="B2529" i="12"/>
  <c r="B2960" i="12"/>
  <c r="C2831" i="12"/>
  <c r="C712" i="12"/>
  <c r="C622" i="12"/>
  <c r="B2804" i="12"/>
  <c r="C3563" i="12"/>
  <c r="B3389" i="12"/>
  <c r="C1432" i="12"/>
  <c r="C1702" i="12"/>
  <c r="B4781" i="12"/>
  <c r="C419" i="12"/>
  <c r="C3143" i="12"/>
  <c r="B36" i="12"/>
  <c r="C1162" i="12"/>
  <c r="C4781" i="12"/>
  <c r="B418" i="12"/>
  <c r="C163" i="12"/>
  <c r="C99" i="12"/>
  <c r="C3117" i="12"/>
  <c r="C3013" i="12"/>
  <c r="C802" i="12"/>
  <c r="B3168" i="12"/>
  <c r="C227" i="12"/>
  <c r="B3563" i="12"/>
  <c r="C2422" i="12"/>
  <c r="B546" i="12"/>
  <c r="C3476" i="12"/>
  <c r="B2440" i="12"/>
  <c r="C2062" i="12"/>
  <c r="C4694" i="12"/>
  <c r="B3476" i="12"/>
  <c r="B3064" i="12"/>
  <c r="C2332" i="12"/>
  <c r="C1792" i="12"/>
  <c r="C2909" i="12"/>
  <c r="C1072" i="12"/>
  <c r="C2152" i="12"/>
  <c r="B2856" i="12"/>
  <c r="B2778" i="12"/>
  <c r="C2242" i="12"/>
  <c r="C2883" i="12"/>
  <c r="C4172" i="12"/>
  <c r="C2987" i="12"/>
  <c r="C4433" i="12"/>
  <c r="C36" i="12"/>
  <c r="B162" i="12"/>
  <c r="B98" i="12"/>
  <c r="C3302" i="12"/>
  <c r="C3215" i="12"/>
  <c r="B4433" i="12"/>
  <c r="C3824" i="12"/>
  <c r="C2961" i="12"/>
  <c r="C4085" i="12"/>
  <c r="B290" i="12"/>
  <c r="C1342" i="12"/>
  <c r="C3091" i="12"/>
  <c r="B2752" i="12"/>
  <c r="B3737" i="12"/>
  <c r="C4259" i="12"/>
  <c r="C2779" i="12"/>
  <c r="B4694" i="12"/>
  <c r="B3116" i="12"/>
  <c r="C3911" i="12"/>
  <c r="B354" i="12"/>
  <c r="B3038" i="12"/>
  <c r="C291" i="12"/>
  <c r="B4868" i="12"/>
  <c r="C2512" i="12"/>
  <c r="C3039" i="12"/>
  <c r="C982" i="12"/>
  <c r="C2935" i="12"/>
  <c r="B482" i="12"/>
  <c r="B3998" i="12"/>
  <c r="C5042" i="12"/>
  <c r="C3169" i="12"/>
  <c r="B3824" i="12"/>
  <c r="C1972" i="12"/>
  <c r="B2882" i="12"/>
  <c r="C4955" i="12"/>
  <c r="B3012" i="12"/>
  <c r="B684" i="12"/>
  <c r="B620" i="12"/>
  <c r="C3065" i="12"/>
  <c r="B3650" i="12"/>
  <c r="B4346" i="12"/>
  <c r="B4955" i="12"/>
  <c r="C3998" i="12"/>
  <c r="B2830" i="12"/>
  <c r="C892" i="12"/>
  <c r="B4172" i="12"/>
  <c r="B4520" i="12"/>
  <c r="B2934" i="12"/>
  <c r="C4520" i="12"/>
  <c r="B226" i="12"/>
  <c r="C3389" i="12"/>
  <c r="B2908" i="12"/>
  <c r="B4259" i="12"/>
  <c r="C2857" i="12"/>
  <c r="C4346" i="12"/>
  <c r="B4607" i="12"/>
  <c r="C3737" i="12"/>
  <c r="B2986" i="12"/>
  <c r="B3142" i="12"/>
  <c r="F2829" i="12"/>
  <c r="G4693" i="12"/>
  <c r="H2777" i="12" a="1"/>
  <c r="H3474" i="12" a="1"/>
  <c r="H289" i="12" a="1"/>
  <c r="G1251" i="12"/>
  <c r="G3116" i="12"/>
  <c r="F2881" i="12"/>
  <c r="H3011" i="12" a="1"/>
  <c r="H4257" i="12" a="1"/>
  <c r="F4519" i="12"/>
  <c r="F2803" i="12"/>
  <c r="F2933" i="12"/>
  <c r="H225" i="12" a="1"/>
  <c r="G3997" i="12"/>
  <c r="G162" i="12"/>
  <c r="F3168" i="12"/>
  <c r="F3910" i="12"/>
  <c r="F417" i="12"/>
  <c r="G2804" i="12"/>
  <c r="F4606" i="12"/>
  <c r="F3037" i="12"/>
  <c r="H4692" i="12" a="1"/>
  <c r="H545" i="12" a="1"/>
  <c r="H4605" i="12" a="1"/>
  <c r="G3649" i="12"/>
  <c r="H2959" i="12" a="1"/>
  <c r="G3475" i="12"/>
  <c r="H2985" i="12" a="1"/>
  <c r="H4866" i="12" a="1"/>
  <c r="H2933" i="12" a="1"/>
  <c r="F3214" i="12"/>
  <c r="G2934" i="12"/>
  <c r="F2777" i="12"/>
  <c r="G2856" i="12"/>
  <c r="H2511" i="12" a="1"/>
  <c r="F3388" i="12"/>
  <c r="G2986" i="12"/>
  <c r="G2512" i="12"/>
  <c r="F3115" i="12"/>
  <c r="F2751" i="12"/>
  <c r="F3997" i="12"/>
  <c r="F2855" i="12"/>
  <c r="F2907" i="12"/>
  <c r="H3063" i="12" a="1"/>
  <c r="G3064" i="12"/>
  <c r="F3649" i="12"/>
  <c r="G2778" i="12"/>
  <c r="F4171" i="12"/>
  <c r="G1971" i="12"/>
  <c r="G290" i="12"/>
  <c r="G4606" i="12"/>
  <c r="G2331" i="12"/>
  <c r="H3648" i="12" a="1"/>
  <c r="G3736" i="12"/>
  <c r="G4345" i="12"/>
  <c r="F4954" i="12"/>
  <c r="H3037" i="12" a="1"/>
  <c r="G4171" i="12"/>
  <c r="G482" i="12"/>
  <c r="H619" i="12" a="1"/>
  <c r="F4780" i="12"/>
  <c r="H4431" i="12" a="1"/>
  <c r="H3735" i="12" a="1"/>
  <c r="G1611" i="12"/>
  <c r="H4953" i="12" a="1"/>
  <c r="G2960" i="12"/>
  <c r="F3301" i="12"/>
  <c r="G3090" i="12"/>
  <c r="G1431" i="12"/>
  <c r="G2061" i="12"/>
  <c r="H2855" i="12" a="1"/>
  <c r="G3388" i="12"/>
  <c r="H3115" i="12" a="1"/>
  <c r="H353" i="12" a="1"/>
  <c r="G4432" i="12"/>
  <c r="H161" i="12" a="1"/>
  <c r="G1071" i="12"/>
  <c r="G2830" i="12"/>
  <c r="F4345" i="12"/>
  <c r="F4084" i="12"/>
  <c r="H4344" i="12" a="1"/>
  <c r="G3301" i="12"/>
  <c r="G98" i="12"/>
  <c r="G547" i="12"/>
  <c r="G226" i="12"/>
  <c r="G2908" i="12"/>
  <c r="H481" i="12" a="1"/>
  <c r="G981" i="12"/>
  <c r="G4780" i="12"/>
  <c r="H3561" i="12" a="1"/>
  <c r="F2439" i="12"/>
  <c r="H2725" i="12" a="1"/>
  <c r="H4518" i="12" a="1"/>
  <c r="G3169" i="12"/>
  <c r="G621" i="12"/>
  <c r="H3213" i="12" a="1"/>
  <c r="F2959" i="12"/>
  <c r="F683" i="12"/>
  <c r="F4867" i="12"/>
  <c r="H2420" i="12" a="1"/>
  <c r="H2881" i="12" a="1"/>
  <c r="F5042" i="12"/>
  <c r="G3562" i="12"/>
  <c r="F3089" i="12"/>
  <c r="H2751" i="12" a="1"/>
  <c r="G2882" i="12"/>
  <c r="F619" i="12"/>
  <c r="H4083" i="12" a="1"/>
  <c r="G1701" i="12"/>
  <c r="F35" i="12"/>
  <c r="F2528" i="12"/>
  <c r="F2725" i="12"/>
  <c r="F3736" i="12"/>
  <c r="H2803" i="12" a="1"/>
  <c r="H2907" i="12" a="1"/>
  <c r="F3823" i="12"/>
  <c r="G4954" i="12"/>
  <c r="F3141" i="12"/>
  <c r="G1161" i="12"/>
  <c r="H4779" i="12" a="1"/>
  <c r="H417" i="12" a="1"/>
  <c r="F225" i="12"/>
  <c r="G1791" i="12"/>
  <c r="H683" i="12" a="1"/>
  <c r="H34" i="12" a="1"/>
  <c r="G3038" i="12"/>
  <c r="F4693" i="12"/>
  <c r="G1521" i="12"/>
  <c r="G4084" i="12"/>
  <c r="G2151" i="12"/>
  <c r="F3063" i="12"/>
  <c r="G2421" i="12"/>
  <c r="F161" i="12"/>
  <c r="G711" i="12"/>
  <c r="F2985" i="12"/>
  <c r="H3822" i="12" a="1"/>
  <c r="H3089" i="12" a="1"/>
  <c r="G418" i="12"/>
  <c r="H3909" i="12" a="1"/>
  <c r="G3012" i="12"/>
  <c r="F4258" i="12"/>
  <c r="G2241" i="12"/>
  <c r="H3141" i="12" a="1"/>
  <c r="F481" i="12"/>
  <c r="F3562" i="12"/>
  <c r="F4432" i="12"/>
  <c r="G5042" i="12"/>
  <c r="H4170" i="12" a="1"/>
  <c r="G3910" i="12"/>
  <c r="F289" i="12"/>
  <c r="G35" i="12"/>
  <c r="F353" i="12"/>
  <c r="G3823" i="12"/>
  <c r="G4867" i="12"/>
  <c r="G801" i="12"/>
  <c r="G1881" i="12"/>
  <c r="F3475" i="12"/>
  <c r="G4258" i="12"/>
  <c r="F3011" i="12"/>
  <c r="G891" i="12"/>
  <c r="H97" i="12" a="1"/>
  <c r="G3142" i="12"/>
  <c r="H3300" i="12" a="1"/>
  <c r="H3167" i="12" a="1"/>
  <c r="G3214" i="12"/>
  <c r="H3996" i="12" a="1"/>
  <c r="F97" i="12"/>
  <c r="G2752" i="12"/>
  <c r="H3168" i="12" a="1"/>
  <c r="G1341" i="12"/>
  <c r="H2829" i="12" a="1"/>
  <c r="G4519" i="12"/>
  <c r="H3387" i="12" a="1"/>
  <c r="H5041" i="12" a="1"/>
  <c r="F546" i="12"/>
  <c r="G354" i="12"/>
  <c r="H2933" i="12" l="1"/>
  <c r="H4431" i="12"/>
  <c r="H5041" i="12"/>
  <c r="H4605" i="12"/>
  <c r="H417" i="12"/>
  <c r="H2881" i="12"/>
  <c r="H4083" i="12"/>
  <c r="H161" i="12"/>
  <c r="H2777" i="12"/>
  <c r="H4170" i="12"/>
  <c r="H2803" i="12"/>
  <c r="H683" i="12"/>
  <c r="H2751" i="12"/>
  <c r="H3168" i="12"/>
  <c r="H2959" i="12"/>
  <c r="H2829" i="12"/>
  <c r="H289" i="12"/>
  <c r="H2907" i="12"/>
  <c r="H3996" i="12"/>
  <c r="H4953" i="12"/>
  <c r="H3735" i="12"/>
  <c r="H3167" i="12"/>
  <c r="H3648" i="12"/>
  <c r="H4779" i="12"/>
  <c r="H619" i="12"/>
  <c r="H2420" i="12"/>
  <c r="H545" i="12"/>
  <c r="H3037" i="12"/>
  <c r="H225" i="12"/>
  <c r="H3561" i="12"/>
  <c r="H3387" i="12"/>
  <c r="H2511" i="12"/>
  <c r="H3474" i="12"/>
  <c r="H2855" i="12"/>
  <c r="H3300" i="12"/>
  <c r="H3822" i="12"/>
  <c r="H3011" i="12"/>
  <c r="H3141" i="12"/>
  <c r="H2725" i="12"/>
  <c r="H3909" i="12"/>
  <c r="H2985" i="12"/>
  <c r="H481" i="12"/>
  <c r="H3115" i="12"/>
  <c r="H3213" i="12"/>
  <c r="H4692" i="12"/>
  <c r="H4257" i="12"/>
  <c r="H4866" i="12"/>
  <c r="H4518" i="12"/>
  <c r="H353" i="12"/>
  <c r="H34" i="12"/>
  <c r="H3063" i="12"/>
  <c r="H97" i="12"/>
  <c r="H3089" i="12"/>
  <c r="H4344" i="12"/>
  <c r="C2884" i="12"/>
  <c r="B4260" i="12"/>
  <c r="B5043" i="12"/>
  <c r="B621" i="12"/>
  <c r="B685" i="12"/>
  <c r="C2063" i="12"/>
  <c r="C1433" i="12"/>
  <c r="B227" i="12"/>
  <c r="C1343" i="12"/>
  <c r="C4608" i="12"/>
  <c r="C1073" i="12"/>
  <c r="B3143" i="12"/>
  <c r="B3825" i="12"/>
  <c r="C228" i="12"/>
  <c r="C1703" i="12"/>
  <c r="C4695" i="12"/>
  <c r="B4347" i="12"/>
  <c r="C983" i="12"/>
  <c r="B4434" i="12"/>
  <c r="B3912" i="12"/>
  <c r="C3066" i="12"/>
  <c r="B355" i="12"/>
  <c r="C2243" i="12"/>
  <c r="C2153" i="12"/>
  <c r="C623" i="12"/>
  <c r="C713" i="12"/>
  <c r="B2530" i="12"/>
  <c r="B3039" i="12"/>
  <c r="C3216" i="12"/>
  <c r="C3303" i="12"/>
  <c r="C4521" i="12"/>
  <c r="C2333" i="12"/>
  <c r="C3170" i="12"/>
  <c r="C1523" i="12"/>
  <c r="B2779" i="12"/>
  <c r="B291" i="12"/>
  <c r="C3912" i="12"/>
  <c r="C4260" i="12"/>
  <c r="B2883" i="12"/>
  <c r="C1883" i="12"/>
  <c r="C4782" i="12"/>
  <c r="C164" i="12"/>
  <c r="C100" i="12"/>
  <c r="B2987" i="12"/>
  <c r="C4956" i="12"/>
  <c r="C3825" i="12"/>
  <c r="C356" i="12"/>
  <c r="C2910" i="12"/>
  <c r="C2423" i="12"/>
  <c r="C893" i="12"/>
  <c r="B37" i="12"/>
  <c r="C1793" i="12"/>
  <c r="B2831" i="12"/>
  <c r="B4086" i="12"/>
  <c r="B3065" i="12"/>
  <c r="B4521" i="12"/>
  <c r="C37" i="12"/>
  <c r="C2513" i="12"/>
  <c r="B4173" i="12"/>
  <c r="B2961" i="12"/>
  <c r="B2857" i="12"/>
  <c r="B4782" i="12"/>
  <c r="B483" i="12"/>
  <c r="B3117" i="12"/>
  <c r="B4695" i="12"/>
  <c r="B2935" i="12"/>
  <c r="B3738" i="12"/>
  <c r="C2806" i="12"/>
  <c r="C4173" i="12"/>
  <c r="C3390" i="12"/>
  <c r="C1163" i="12"/>
  <c r="B3091" i="12"/>
  <c r="B2441" i="12"/>
  <c r="B3651" i="12"/>
  <c r="C3040" i="12"/>
  <c r="C803" i="12"/>
  <c r="C548" i="12"/>
  <c r="B3216" i="12"/>
  <c r="B3303" i="12"/>
  <c r="C4434" i="12"/>
  <c r="C3477" i="12"/>
  <c r="C4086" i="12"/>
  <c r="C5043" i="12"/>
  <c r="B547" i="12"/>
  <c r="B419" i="12"/>
  <c r="C3014" i="12"/>
  <c r="B2805" i="12"/>
  <c r="C3144" i="12"/>
  <c r="C4869" i="12"/>
  <c r="C484" i="12"/>
  <c r="B3477" i="12"/>
  <c r="C2858" i="12"/>
  <c r="B3999" i="12"/>
  <c r="B3390" i="12"/>
  <c r="C420" i="12"/>
  <c r="C1613" i="12"/>
  <c r="B3169" i="12"/>
  <c r="B4608" i="12"/>
  <c r="C3092" i="12"/>
  <c r="B2909" i="12"/>
  <c r="C2962" i="12"/>
  <c r="C3999" i="12"/>
  <c r="C4347" i="12"/>
  <c r="C3118" i="12"/>
  <c r="C2988" i="12"/>
  <c r="C2936" i="12"/>
  <c r="B3564" i="12"/>
  <c r="C3564" i="12"/>
  <c r="C292" i="12"/>
  <c r="C1973" i="12"/>
  <c r="B3013" i="12"/>
  <c r="B4956" i="12"/>
  <c r="B163" i="12"/>
  <c r="B99" i="12"/>
  <c r="C1253" i="12"/>
  <c r="B4869" i="12"/>
  <c r="C3651" i="12"/>
  <c r="C3738" i="12"/>
  <c r="C2832" i="12"/>
  <c r="G3117" i="12"/>
  <c r="F5043" i="12"/>
  <c r="G163" i="12"/>
  <c r="G712" i="12"/>
  <c r="F3650" i="12"/>
  <c r="G4259" i="12"/>
  <c r="G3476" i="12"/>
  <c r="F3302" i="12"/>
  <c r="H3388" i="12" a="1"/>
  <c r="H3562" i="12" a="1"/>
  <c r="G1522" i="12"/>
  <c r="F3911" i="12"/>
  <c r="F3215" i="12"/>
  <c r="G3911" i="12"/>
  <c r="H3142" i="12" a="1"/>
  <c r="H35" i="12" a="1"/>
  <c r="F2529" i="12"/>
  <c r="F620" i="12"/>
  <c r="F3563" i="12"/>
  <c r="H3736" i="12" a="1"/>
  <c r="F2934" i="12"/>
  <c r="F418" i="12"/>
  <c r="H2778" i="12" a="1"/>
  <c r="G3039" i="12"/>
  <c r="F4781" i="12"/>
  <c r="F36" i="12"/>
  <c r="G3389" i="12"/>
  <c r="H4345" i="12" a="1"/>
  <c r="G548" i="12"/>
  <c r="F4694" i="12"/>
  <c r="F3142" i="12"/>
  <c r="G4520" i="12"/>
  <c r="F4955" i="12"/>
  <c r="F2856" i="12"/>
  <c r="F2440" i="12"/>
  <c r="G2332" i="12"/>
  <c r="G1612" i="12"/>
  <c r="F684" i="12"/>
  <c r="G2883" i="12"/>
  <c r="F354" i="12"/>
  <c r="F3737" i="12"/>
  <c r="G3091" i="12"/>
  <c r="F2778" i="12"/>
  <c r="G227" i="12"/>
  <c r="F3090" i="12"/>
  <c r="G4607" i="12"/>
  <c r="G622" i="12"/>
  <c r="G4346" i="12"/>
  <c r="G802" i="12"/>
  <c r="H2934" i="12" a="1"/>
  <c r="G3650" i="12"/>
  <c r="F3389" i="12"/>
  <c r="G291" i="12"/>
  <c r="F2960" i="12"/>
  <c r="H2830" i="12" a="1"/>
  <c r="F98" i="12"/>
  <c r="H4693" i="12" a="1"/>
  <c r="F4520" i="12"/>
  <c r="F3116" i="12"/>
  <c r="H5042" i="12" a="1"/>
  <c r="G2779" i="12"/>
  <c r="H3064" i="12" a="1"/>
  <c r="H98" i="12" a="1"/>
  <c r="G419" i="12"/>
  <c r="F3064" i="12"/>
  <c r="G1432" i="12"/>
  <c r="G4868" i="12"/>
  <c r="H4171" i="12" a="1"/>
  <c r="F2986" i="12"/>
  <c r="G3013" i="12"/>
  <c r="H2960" i="12" a="1"/>
  <c r="G1342" i="12"/>
  <c r="G3065" i="12"/>
  <c r="H2856" i="12" a="1"/>
  <c r="G2935" i="12"/>
  <c r="G4694" i="12"/>
  <c r="H2908" i="12" a="1"/>
  <c r="G2987" i="12"/>
  <c r="H621" i="12" a="1"/>
  <c r="H3997" i="12" a="1"/>
  <c r="H684" i="12" a="1"/>
  <c r="H3038" i="12" a="1"/>
  <c r="G2909" i="12"/>
  <c r="F4433" i="12"/>
  <c r="H4606" i="12" a="1"/>
  <c r="H620" i="12" a="1"/>
  <c r="F162" i="12"/>
  <c r="H482" i="12" a="1"/>
  <c r="G1882" i="12"/>
  <c r="G2513" i="12"/>
  <c r="G36" i="12"/>
  <c r="F3038" i="12"/>
  <c r="G1252" i="12"/>
  <c r="G5043" i="12"/>
  <c r="G2857" i="12"/>
  <c r="H3090" i="12" a="1"/>
  <c r="H354" i="12" a="1"/>
  <c r="F3476" i="12"/>
  <c r="G2805" i="12"/>
  <c r="H162" i="12" a="1"/>
  <c r="G2831" i="12"/>
  <c r="F290" i="12"/>
  <c r="G355" i="12"/>
  <c r="G1972" i="12"/>
  <c r="H3649" i="12" a="1"/>
  <c r="F2830" i="12"/>
  <c r="H2986" i="12" a="1"/>
  <c r="G483" i="12"/>
  <c r="H547" i="12" a="1"/>
  <c r="H4780" i="12" a="1"/>
  <c r="G4433" i="12"/>
  <c r="F2804" i="12"/>
  <c r="H2804" i="12" a="1"/>
  <c r="G4955" i="12"/>
  <c r="G4781" i="12"/>
  <c r="H3214" i="12" a="1"/>
  <c r="H3475" i="12" a="1"/>
  <c r="G3302" i="12"/>
  <c r="G3170" i="12"/>
  <c r="F4868" i="12"/>
  <c r="F3012" i="12"/>
  <c r="F2752" i="12"/>
  <c r="H3116" i="12" a="1"/>
  <c r="H418" i="12" a="1"/>
  <c r="H2512" i="12" a="1"/>
  <c r="F3998" i="12"/>
  <c r="G1702" i="12"/>
  <c r="F4607" i="12"/>
  <c r="H290" i="12" a="1"/>
  <c r="G3143" i="12"/>
  <c r="H4867" i="12" a="1"/>
  <c r="H226" i="12" a="1"/>
  <c r="G2152" i="12"/>
  <c r="H4432" i="12" a="1"/>
  <c r="G99" i="12"/>
  <c r="G4172" i="12"/>
  <c r="F547" i="12"/>
  <c r="H3301" i="12" a="1"/>
  <c r="G3563" i="12"/>
  <c r="H3823" i="12" a="1"/>
  <c r="G892" i="12"/>
  <c r="G3737" i="12"/>
  <c r="G1792" i="12"/>
  <c r="G982" i="12"/>
  <c r="H4258" i="12" a="1"/>
  <c r="F4085" i="12"/>
  <c r="G3824" i="12"/>
  <c r="H2752" i="12" a="1"/>
  <c r="F482" i="12"/>
  <c r="G2422" i="12"/>
  <c r="G2242" i="12"/>
  <c r="G3215" i="12"/>
  <c r="G2961" i="12"/>
  <c r="G1072" i="12"/>
  <c r="F4172" i="12"/>
  <c r="H3012" i="12" a="1"/>
  <c r="F2908" i="12"/>
  <c r="H546" i="12" a="1"/>
  <c r="G1162" i="12"/>
  <c r="F3824" i="12"/>
  <c r="H3910" i="12" a="1"/>
  <c r="F226" i="12"/>
  <c r="H4519" i="12" a="1"/>
  <c r="F4346" i="12"/>
  <c r="G4085" i="12"/>
  <c r="H4084" i="12" a="1"/>
  <c r="F4259" i="12"/>
  <c r="G3998" i="12"/>
  <c r="G2062" i="12"/>
  <c r="F3169" i="12"/>
  <c r="H2421" i="12" a="1"/>
  <c r="H2882" i="12" a="1"/>
  <c r="F2882" i="12"/>
  <c r="H4954" i="12" a="1"/>
  <c r="H2908" i="12" l="1"/>
  <c r="H2778" i="12"/>
  <c r="H3064" i="12"/>
  <c r="H2856" i="12"/>
  <c r="H684" i="12"/>
  <c r="H4606" i="12"/>
  <c r="H3562" i="12"/>
  <c r="H2752" i="12"/>
  <c r="H3649" i="12"/>
  <c r="H2830" i="12"/>
  <c r="H4258" i="12"/>
  <c r="H290" i="12"/>
  <c r="H2986" i="12"/>
  <c r="H4084" i="12"/>
  <c r="H3142" i="12"/>
  <c r="H621" i="12"/>
  <c r="H547" i="12"/>
  <c r="H3038" i="12"/>
  <c r="H2882" i="12"/>
  <c r="H3012" i="12"/>
  <c r="H226" i="12"/>
  <c r="H620" i="12"/>
  <c r="H4171" i="12"/>
  <c r="H2960" i="12"/>
  <c r="H3214" i="12"/>
  <c r="H4345" i="12"/>
  <c r="H3116" i="12"/>
  <c r="H482" i="12"/>
  <c r="H4519" i="12"/>
  <c r="H98" i="12"/>
  <c r="H3910" i="12"/>
  <c r="H4867" i="12"/>
  <c r="H5042" i="12"/>
  <c r="H3301" i="12"/>
  <c r="H418" i="12"/>
  <c r="H2804" i="12"/>
  <c r="H2421" i="12"/>
  <c r="H3475" i="12"/>
  <c r="H162" i="12"/>
  <c r="H354" i="12"/>
  <c r="H3997" i="12"/>
  <c r="H3736" i="12"/>
  <c r="H3388" i="12"/>
  <c r="H4693" i="12"/>
  <c r="H35" i="12"/>
  <c r="H546" i="12"/>
  <c r="H3090" i="12"/>
  <c r="H4432" i="12"/>
  <c r="H4780" i="12"/>
  <c r="H3823" i="12"/>
  <c r="H4954" i="12"/>
  <c r="H2934" i="12"/>
  <c r="H2512" i="12"/>
  <c r="C1344" i="12"/>
  <c r="C3119" i="12"/>
  <c r="C485" i="12"/>
  <c r="B38" i="12"/>
  <c r="C421" i="12"/>
  <c r="B4522" i="12"/>
  <c r="C1794" i="12"/>
  <c r="C2064" i="12"/>
  <c r="C549" i="12"/>
  <c r="C4174" i="12"/>
  <c r="B3739" i="12"/>
  <c r="C3478" i="12"/>
  <c r="B2962" i="12"/>
  <c r="B4870" i="12"/>
  <c r="B3014" i="12"/>
  <c r="C3826" i="12"/>
  <c r="C2963" i="12"/>
  <c r="B4696" i="12"/>
  <c r="C1074" i="12"/>
  <c r="C4696" i="12"/>
  <c r="C2154" i="12"/>
  <c r="C2911" i="12"/>
  <c r="B100" i="12"/>
  <c r="B164" i="12"/>
  <c r="C3015" i="12"/>
  <c r="B4783" i="12"/>
  <c r="B2884" i="12"/>
  <c r="C4348" i="12"/>
  <c r="C804" i="12"/>
  <c r="B228" i="12"/>
  <c r="C357" i="12"/>
  <c r="C4957" i="12"/>
  <c r="B484" i="12"/>
  <c r="C3565" i="12"/>
  <c r="C2833" i="12"/>
  <c r="B3144" i="12"/>
  <c r="B2858" i="12"/>
  <c r="C2514" i="12"/>
  <c r="C3913" i="12"/>
  <c r="C229" i="12"/>
  <c r="C1614" i="12"/>
  <c r="C624" i="12"/>
  <c r="C714" i="12"/>
  <c r="C3093" i="12"/>
  <c r="B3913" i="12"/>
  <c r="C1434" i="12"/>
  <c r="C3739" i="12"/>
  <c r="C3145" i="12"/>
  <c r="B2936" i="12"/>
  <c r="C1704" i="12"/>
  <c r="C4522" i="12"/>
  <c r="C894" i="12"/>
  <c r="B3118" i="12"/>
  <c r="B2988" i="12"/>
  <c r="C1884" i="12"/>
  <c r="C2937" i="12"/>
  <c r="C2244" i="12"/>
  <c r="B686" i="12"/>
  <c r="B622" i="12"/>
  <c r="B5044" i="12"/>
  <c r="C3652" i="12"/>
  <c r="C2885" i="12"/>
  <c r="C3171" i="12"/>
  <c r="B4609" i="12"/>
  <c r="C4870" i="12"/>
  <c r="C4000" i="12"/>
  <c r="B4000" i="12"/>
  <c r="C4783" i="12"/>
  <c r="B3170" i="12"/>
  <c r="B292" i="12"/>
  <c r="B3652" i="12"/>
  <c r="C1974" i="12"/>
  <c r="B356" i="12"/>
  <c r="C2424" i="12"/>
  <c r="C2334" i="12"/>
  <c r="C1524" i="12"/>
  <c r="C2859" i="12"/>
  <c r="C4087" i="12"/>
  <c r="C3041" i="12"/>
  <c r="B3304" i="12"/>
  <c r="B3217" i="12"/>
  <c r="B4174" i="12"/>
  <c r="C984" i="12"/>
  <c r="B2531" i="12"/>
  <c r="B4348" i="12"/>
  <c r="B3478" i="12"/>
  <c r="B2442" i="12"/>
  <c r="B2910" i="12"/>
  <c r="B2806" i="12"/>
  <c r="C4609" i="12"/>
  <c r="B420" i="12"/>
  <c r="C293" i="12"/>
  <c r="C4261" i="12"/>
  <c r="C165" i="12"/>
  <c r="C101" i="12"/>
  <c r="C2989" i="12"/>
  <c r="B4087" i="12"/>
  <c r="C38" i="12"/>
  <c r="C3391" i="12"/>
  <c r="B4435" i="12"/>
  <c r="C3217" i="12"/>
  <c r="C3304" i="12"/>
  <c r="B4957" i="12"/>
  <c r="B3040" i="12"/>
  <c r="C4435" i="12"/>
  <c r="B3565" i="12"/>
  <c r="B2832" i="12"/>
  <c r="B3391" i="12"/>
  <c r="C3067" i="12"/>
  <c r="C1254" i="12"/>
  <c r="B3826" i="12"/>
  <c r="B548" i="12"/>
  <c r="B4261" i="12"/>
  <c r="B3092" i="12"/>
  <c r="C5044" i="12"/>
  <c r="B3066" i="12"/>
  <c r="C1164" i="12"/>
  <c r="G484" i="12"/>
  <c r="G3825" i="12"/>
  <c r="H2513" i="12" a="1"/>
  <c r="F5044" i="12"/>
  <c r="H2831" i="12" a="1"/>
  <c r="H3563" i="12" a="1"/>
  <c r="H2961" i="12" a="1"/>
  <c r="G3651" i="12"/>
  <c r="G1523" i="12"/>
  <c r="F4608" i="12"/>
  <c r="H2805" i="12" a="1"/>
  <c r="F3390" i="12"/>
  <c r="F3039" i="12"/>
  <c r="G37" i="12"/>
  <c r="H291" i="12" a="1"/>
  <c r="G1343" i="12"/>
  <c r="G4173" i="12"/>
  <c r="F3738" i="12"/>
  <c r="F3143" i="12"/>
  <c r="F3013" i="12"/>
  <c r="H5043" i="12" a="1"/>
  <c r="G1973" i="12"/>
  <c r="F2441" i="12"/>
  <c r="F2935" i="12"/>
  <c r="G623" i="12"/>
  <c r="H227" i="12" a="1"/>
  <c r="G4521" i="12"/>
  <c r="F621" i="12"/>
  <c r="G4869" i="12"/>
  <c r="H483" i="12" a="1"/>
  <c r="F99" i="12"/>
  <c r="F4695" i="12"/>
  <c r="H3824" i="12" a="1"/>
  <c r="H3013" i="12" a="1"/>
  <c r="H4868" i="12" a="1"/>
  <c r="G3999" i="12"/>
  <c r="G3390" i="12"/>
  <c r="H3143" i="12" a="1"/>
  <c r="F2987" i="12"/>
  <c r="H99" i="12" a="1"/>
  <c r="G2153" i="12"/>
  <c r="F3651" i="12"/>
  <c r="F4086" i="12"/>
  <c r="F548" i="12"/>
  <c r="G713" i="12"/>
  <c r="F4782" i="12"/>
  <c r="F4521" i="12"/>
  <c r="G3216" i="12"/>
  <c r="F227" i="12"/>
  <c r="G2243" i="12"/>
  <c r="F2961" i="12"/>
  <c r="H2935" i="12" a="1"/>
  <c r="F4347" i="12"/>
  <c r="G2063" i="12"/>
  <c r="G1613" i="12"/>
  <c r="G3092" i="12"/>
  <c r="H3302" i="12" a="1"/>
  <c r="G3144" i="12"/>
  <c r="F2530" i="12"/>
  <c r="G164" i="12"/>
  <c r="H3091" i="12" a="1"/>
  <c r="F37" i="12"/>
  <c r="H3039" i="12" a="1"/>
  <c r="H4520" i="12" a="1"/>
  <c r="G3912" i="12"/>
  <c r="G1433" i="12"/>
  <c r="G3171" i="12"/>
  <c r="G2884" i="12"/>
  <c r="G3303" i="12"/>
  <c r="H163" i="12" a="1"/>
  <c r="G1883" i="12"/>
  <c r="F2909" i="12"/>
  <c r="F3912" i="12"/>
  <c r="H2857" i="12" a="1"/>
  <c r="H36" i="12" a="1"/>
  <c r="G4260" i="12"/>
  <c r="H4433" i="12" a="1"/>
  <c r="G983" i="12"/>
  <c r="G549" i="12"/>
  <c r="G228" i="12"/>
  <c r="F291" i="12"/>
  <c r="H2909" i="12" a="1"/>
  <c r="H3476" i="12" a="1"/>
  <c r="G1073" i="12"/>
  <c r="H4172" i="12" a="1"/>
  <c r="F2805" i="12"/>
  <c r="H419" i="12" a="1"/>
  <c r="G100" i="12"/>
  <c r="H3170" i="12" a="1"/>
  <c r="F2883" i="12"/>
  <c r="G2514" i="12"/>
  <c r="G2832" i="12"/>
  <c r="H3998" i="12" a="1"/>
  <c r="G5044" i="12"/>
  <c r="G3118" i="12"/>
  <c r="H4346" i="12" a="1"/>
  <c r="G3738" i="12"/>
  <c r="G1793" i="12"/>
  <c r="F3999" i="12"/>
  <c r="G2936" i="12"/>
  <c r="G2910" i="12"/>
  <c r="F2831" i="12"/>
  <c r="G356" i="12"/>
  <c r="H355" i="12" a="1"/>
  <c r="H4781" i="12" a="1"/>
  <c r="G4956" i="12"/>
  <c r="G4347" i="12"/>
  <c r="F3065" i="12"/>
  <c r="H4955" i="12" a="1"/>
  <c r="F2779" i="12"/>
  <c r="F3091" i="12"/>
  <c r="F3564" i="12"/>
  <c r="F3303" i="12"/>
  <c r="F4956" i="12"/>
  <c r="H3737" i="12" a="1"/>
  <c r="F419" i="12"/>
  <c r="G4086" i="12"/>
  <c r="G3066" i="12"/>
  <c r="H4259" i="12" a="1"/>
  <c r="G893" i="12"/>
  <c r="F3825" i="12"/>
  <c r="G1253" i="12"/>
  <c r="F2857" i="12"/>
  <c r="G803" i="12"/>
  <c r="H4694" i="12" a="1"/>
  <c r="F483" i="12"/>
  <c r="F4434" i="12"/>
  <c r="G1703" i="12"/>
  <c r="H2422" i="12" a="1"/>
  <c r="F4869" i="12"/>
  <c r="H3389" i="12" a="1"/>
  <c r="G3564" i="12"/>
  <c r="G2423" i="12"/>
  <c r="H685" i="12" a="1"/>
  <c r="H3650" i="12" a="1"/>
  <c r="G1163" i="12"/>
  <c r="G292" i="12"/>
  <c r="G4608" i="12"/>
  <c r="H3065" i="12" a="1"/>
  <c r="F3117" i="12"/>
  <c r="F163" i="12"/>
  <c r="G4695" i="12"/>
  <c r="H2883" i="12" a="1"/>
  <c r="H3215" i="12" a="1"/>
  <c r="F4173" i="12"/>
  <c r="G2806" i="12"/>
  <c r="F3170" i="12"/>
  <c r="F685" i="12"/>
  <c r="F4260" i="12"/>
  <c r="F355" i="12"/>
  <c r="G3040" i="12"/>
  <c r="H2987" i="12" a="1"/>
  <c r="G2962" i="12"/>
  <c r="F3477" i="12"/>
  <c r="G2333" i="12"/>
  <c r="G3014" i="12"/>
  <c r="G4782" i="12"/>
  <c r="G420" i="12"/>
  <c r="G2858" i="12"/>
  <c r="G2988" i="12"/>
  <c r="G4434" i="12"/>
  <c r="H3117" i="12" a="1"/>
  <c r="H3911" i="12" a="1"/>
  <c r="H3169" i="12" a="1"/>
  <c r="F3216" i="12"/>
  <c r="H4607" i="12" a="1"/>
  <c r="H4085" i="12" a="1"/>
  <c r="G3477" i="12"/>
  <c r="H2779" i="12" a="1"/>
  <c r="H291" i="12" l="1"/>
  <c r="H4172" i="12"/>
  <c r="H3039" i="12"/>
  <c r="H4955" i="12"/>
  <c r="H2779" i="12"/>
  <c r="H99" i="12"/>
  <c r="H3170" i="12"/>
  <c r="H685" i="12"/>
  <c r="H355" i="12"/>
  <c r="H3117" i="12"/>
  <c r="H2961" i="12"/>
  <c r="H4520" i="12"/>
  <c r="H3013" i="12"/>
  <c r="H4694" i="12"/>
  <c r="H3065" i="12"/>
  <c r="H2831" i="12"/>
  <c r="H36" i="12"/>
  <c r="H2422" i="12"/>
  <c r="H5043" i="12"/>
  <c r="H4346" i="12"/>
  <c r="H3476" i="12"/>
  <c r="H3215" i="12"/>
  <c r="H483" i="12"/>
  <c r="H4433" i="12"/>
  <c r="H3143" i="12"/>
  <c r="H3737" i="12"/>
  <c r="H2935" i="12"/>
  <c r="H2987" i="12"/>
  <c r="H2513" i="12"/>
  <c r="H4868" i="12"/>
  <c r="H3091" i="12"/>
  <c r="H3563" i="12"/>
  <c r="H3389" i="12"/>
  <c r="H4085" i="12"/>
  <c r="H3302" i="12"/>
  <c r="H4607" i="12"/>
  <c r="H227" i="12"/>
  <c r="H3911" i="12"/>
  <c r="H2909" i="12"/>
  <c r="H2883" i="12"/>
  <c r="H4781" i="12"/>
  <c r="H3998" i="12"/>
  <c r="H163" i="12"/>
  <c r="H4259" i="12"/>
  <c r="H3169" i="12"/>
  <c r="H3824" i="12"/>
  <c r="H2857" i="12"/>
  <c r="H3650" i="12"/>
  <c r="H419" i="12"/>
  <c r="H2805" i="12"/>
  <c r="C1255" i="12"/>
  <c r="B4349" i="12"/>
  <c r="C4523" i="12"/>
  <c r="C3305" i="12"/>
  <c r="C3218" i="12"/>
  <c r="C358" i="12"/>
  <c r="B2937" i="12"/>
  <c r="B3392" i="12"/>
  <c r="C2065" i="12"/>
  <c r="B4697" i="12"/>
  <c r="C1975" i="12"/>
  <c r="C5045" i="12"/>
  <c r="C4436" i="12"/>
  <c r="B101" i="12"/>
  <c r="B165" i="12"/>
  <c r="C1165" i="12"/>
  <c r="B3041" i="12"/>
  <c r="C1885" i="12"/>
  <c r="C3094" i="12"/>
  <c r="B2532" i="12"/>
  <c r="C4610" i="12"/>
  <c r="C3827" i="12"/>
  <c r="C3120" i="12"/>
  <c r="C4001" i="12"/>
  <c r="C422" i="12"/>
  <c r="B3827" i="12"/>
  <c r="C550" i="12"/>
  <c r="B3479" i="12"/>
  <c r="B4523" i="12"/>
  <c r="C3016" i="12"/>
  <c r="B485" i="12"/>
  <c r="C3068" i="12"/>
  <c r="C2425" i="12"/>
  <c r="B3740" i="12"/>
  <c r="B4088" i="12"/>
  <c r="B687" i="12"/>
  <c r="B623" i="12"/>
  <c r="C2860" i="12"/>
  <c r="B2911" i="12"/>
  <c r="C2938" i="12"/>
  <c r="C4262" i="12"/>
  <c r="B4610" i="12"/>
  <c r="B3093" i="12"/>
  <c r="B3067" i="12"/>
  <c r="C102" i="12"/>
  <c r="C166" i="12"/>
  <c r="B2443" i="12"/>
  <c r="C1075" i="12"/>
  <c r="C4175" i="12"/>
  <c r="C2515" i="12"/>
  <c r="B357" i="12"/>
  <c r="B3015" i="12"/>
  <c r="C1795" i="12"/>
  <c r="C805" i="12"/>
  <c r="B293" i="12"/>
  <c r="B4784" i="12"/>
  <c r="B4958" i="12"/>
  <c r="C3146" i="12"/>
  <c r="B5045" i="12"/>
  <c r="C3479" i="12"/>
  <c r="C230" i="12"/>
  <c r="B3566" i="12"/>
  <c r="B4262" i="12"/>
  <c r="C4088" i="12"/>
  <c r="C2912" i="12"/>
  <c r="C2335" i="12"/>
  <c r="C715" i="12"/>
  <c r="C625" i="12"/>
  <c r="C3653" i="12"/>
  <c r="B4871" i="12"/>
  <c r="C2245" i="12"/>
  <c r="C2990" i="12"/>
  <c r="B2989" i="12"/>
  <c r="C486" i="12"/>
  <c r="B3914" i="12"/>
  <c r="B2859" i="12"/>
  <c r="C4697" i="12"/>
  <c r="C2886" i="12"/>
  <c r="B421" i="12"/>
  <c r="C4958" i="12"/>
  <c r="B3145" i="12"/>
  <c r="B2963" i="12"/>
  <c r="C1525" i="12"/>
  <c r="B2885" i="12"/>
  <c r="B549" i="12"/>
  <c r="C3042" i="12"/>
  <c r="C1435" i="12"/>
  <c r="B3653" i="12"/>
  <c r="C3392" i="12"/>
  <c r="C39" i="12"/>
  <c r="B2833" i="12"/>
  <c r="C3740" i="12"/>
  <c r="C985" i="12"/>
  <c r="C3172" i="12"/>
  <c r="B4001" i="12"/>
  <c r="C1705" i="12"/>
  <c r="C895" i="12"/>
  <c r="C3566" i="12"/>
  <c r="B39" i="12"/>
  <c r="B3119" i="12"/>
  <c r="C1345" i="12"/>
  <c r="B4175" i="12"/>
  <c r="C4349" i="12"/>
  <c r="B4436" i="12"/>
  <c r="B3305" i="12"/>
  <c r="B3218" i="12"/>
  <c r="C1615" i="12"/>
  <c r="C4871" i="12"/>
  <c r="C2964" i="12"/>
  <c r="C294" i="12"/>
  <c r="B3171" i="12"/>
  <c r="B229" i="12"/>
  <c r="C4784" i="12"/>
  <c r="C3914" i="12"/>
  <c r="C2155" i="12"/>
  <c r="F3826" i="12"/>
  <c r="G3067" i="12"/>
  <c r="G3304" i="12"/>
  <c r="G229" i="12"/>
  <c r="G1614" i="12"/>
  <c r="H4695" i="12" a="1"/>
  <c r="H3066" i="12" a="1"/>
  <c r="G4783" i="12"/>
  <c r="G1524" i="12"/>
  <c r="H2936" i="12" a="1"/>
  <c r="F3118" i="12"/>
  <c r="G421" i="12"/>
  <c r="G4870" i="12"/>
  <c r="H3912" i="12" a="1"/>
  <c r="H292" i="12" a="1"/>
  <c r="F4174" i="12"/>
  <c r="G4174" i="12"/>
  <c r="F2531" i="12"/>
  <c r="H622" i="12" a="1"/>
  <c r="H623" i="12" a="1"/>
  <c r="G984" i="12"/>
  <c r="F4348" i="12"/>
  <c r="F2442" i="12"/>
  <c r="G1974" i="12"/>
  <c r="H3144" i="12" a="1"/>
  <c r="F4609" i="12"/>
  <c r="G3015" i="12"/>
  <c r="H3303" i="12" a="1"/>
  <c r="G1434" i="12"/>
  <c r="H3092" i="12" a="1"/>
  <c r="H4608" i="12" a="1"/>
  <c r="G1704" i="12"/>
  <c r="F164" i="12"/>
  <c r="H164" i="12" a="1"/>
  <c r="F3066" i="12"/>
  <c r="H2806" i="12" a="1"/>
  <c r="G3478" i="12"/>
  <c r="G3041" i="12"/>
  <c r="G2963" i="12"/>
  <c r="G2244" i="12"/>
  <c r="G3913" i="12"/>
  <c r="H3738" i="12" a="1"/>
  <c r="H100" i="12" a="1"/>
  <c r="G2885" i="12"/>
  <c r="G3565" i="12"/>
  <c r="G2937" i="12"/>
  <c r="G3826" i="12"/>
  <c r="H3390" i="12" a="1"/>
  <c r="G3119" i="12"/>
  <c r="G3652" i="12"/>
  <c r="H5044" i="12" a="1"/>
  <c r="G2334" i="12"/>
  <c r="F622" i="12"/>
  <c r="H3118" i="12" a="1"/>
  <c r="H2423" i="12" a="1"/>
  <c r="G2515" i="12"/>
  <c r="H686" i="12" a="1"/>
  <c r="G485" i="12"/>
  <c r="H3171" i="12" a="1"/>
  <c r="H3040" i="12" a="1"/>
  <c r="F3092" i="12"/>
  <c r="H37" i="12" a="1"/>
  <c r="F4696" i="12"/>
  <c r="G3145" i="12"/>
  <c r="G2154" i="12"/>
  <c r="G293" i="12"/>
  <c r="F3304" i="12"/>
  <c r="H2910" i="12" a="1"/>
  <c r="F4087" i="12"/>
  <c r="H3216" i="12" a="1"/>
  <c r="G714" i="12"/>
  <c r="H484" i="12" a="1"/>
  <c r="H2858" i="12" a="1"/>
  <c r="H548" i="12" a="1"/>
  <c r="G165" i="12"/>
  <c r="F4957" i="12"/>
  <c r="H4173" i="12" a="1"/>
  <c r="F292" i="12"/>
  <c r="F2832" i="12"/>
  <c r="F2884" i="12"/>
  <c r="G2064" i="12"/>
  <c r="F5045" i="12"/>
  <c r="F100" i="12"/>
  <c r="G4522" i="12"/>
  <c r="G4348" i="12"/>
  <c r="H2832" i="12" a="1"/>
  <c r="G2989" i="12"/>
  <c r="F484" i="12"/>
  <c r="H4347" i="12" a="1"/>
  <c r="F3652" i="12"/>
  <c r="H2962" i="12" a="1"/>
  <c r="H3014" i="12" a="1"/>
  <c r="F228" i="12"/>
  <c r="F4783" i="12"/>
  <c r="H3564" i="12" a="1"/>
  <c r="F549" i="12"/>
  <c r="G1344" i="12"/>
  <c r="G804" i="12"/>
  <c r="H3999" i="12" a="1"/>
  <c r="H4260" i="12" a="1"/>
  <c r="F4000" i="12"/>
  <c r="H4434" i="12" a="1"/>
  <c r="F420" i="12"/>
  <c r="G3172" i="12"/>
  <c r="H2988" i="12" a="1"/>
  <c r="F3014" i="12"/>
  <c r="F3565" i="12"/>
  <c r="G4696" i="12"/>
  <c r="F3913" i="12"/>
  <c r="G4957" i="12"/>
  <c r="G1164" i="12"/>
  <c r="H4782" i="12" a="1"/>
  <c r="G4435" i="12"/>
  <c r="G2911" i="12"/>
  <c r="F2806" i="12"/>
  <c r="H2514" i="12" a="1"/>
  <c r="F2910" i="12"/>
  <c r="F686" i="12"/>
  <c r="F4522" i="12"/>
  <c r="F356" i="12"/>
  <c r="G1884" i="12"/>
  <c r="H3825" i="12" a="1"/>
  <c r="H3477" i="12" a="1"/>
  <c r="F3391" i="12"/>
  <c r="F2962" i="12"/>
  <c r="G2424" i="12"/>
  <c r="G4087" i="12"/>
  <c r="F2858" i="12"/>
  <c r="F3144" i="12"/>
  <c r="G3739" i="12"/>
  <c r="F3171" i="12"/>
  <c r="F3217" i="12"/>
  <c r="H4086" i="12" a="1"/>
  <c r="G1254" i="12"/>
  <c r="G3391" i="12"/>
  <c r="G4261" i="12"/>
  <c r="G550" i="12"/>
  <c r="H420" i="12" a="1"/>
  <c r="G357" i="12"/>
  <c r="F3478" i="12"/>
  <c r="G624" i="12"/>
  <c r="F3739" i="12"/>
  <c r="F4435" i="12"/>
  <c r="G2833" i="12"/>
  <c r="H3651" i="12" a="1"/>
  <c r="G4609" i="12"/>
  <c r="H4521" i="12" a="1"/>
  <c r="G1794" i="12"/>
  <c r="F4870" i="12"/>
  <c r="H228" i="12" a="1"/>
  <c r="G3093" i="12"/>
  <c r="G38" i="12"/>
  <c r="H4869" i="12" a="1"/>
  <c r="H4956" i="12" a="1"/>
  <c r="F4261" i="12"/>
  <c r="G5045" i="12"/>
  <c r="G4000" i="12"/>
  <c r="F3040" i="12"/>
  <c r="G894" i="12"/>
  <c r="G3217" i="12"/>
  <c r="H2884" i="12" a="1"/>
  <c r="F2988" i="12"/>
  <c r="G101" i="12"/>
  <c r="G1074" i="12"/>
  <c r="F2936" i="12"/>
  <c r="G2859" i="12"/>
  <c r="H356" i="12" a="1"/>
  <c r="F38" i="12"/>
  <c r="H548" i="12" l="1"/>
  <c r="H4260" i="12"/>
  <c r="H3825" i="12"/>
  <c r="H420" i="12"/>
  <c r="H4869" i="12"/>
  <c r="H3564" i="12"/>
  <c r="H4086" i="12"/>
  <c r="H164" i="12"/>
  <c r="H4608" i="12"/>
  <c r="H100" i="12"/>
  <c r="H2884" i="12"/>
  <c r="H2962" i="12"/>
  <c r="H37" i="12"/>
  <c r="H3477" i="12"/>
  <c r="H4347" i="12"/>
  <c r="H2910" i="12"/>
  <c r="H5044" i="12"/>
  <c r="H2423" i="12"/>
  <c r="H2806" i="12"/>
  <c r="H3216" i="12"/>
  <c r="H2858" i="12"/>
  <c r="H4695" i="12"/>
  <c r="H686" i="12"/>
  <c r="H2832" i="12"/>
  <c r="H3999" i="12"/>
  <c r="H3912" i="12"/>
  <c r="H3092" i="12"/>
  <c r="H3144" i="12"/>
  <c r="H4956" i="12"/>
  <c r="H3014" i="12"/>
  <c r="H3738" i="12"/>
  <c r="H623" i="12"/>
  <c r="H228" i="12"/>
  <c r="H3118" i="12"/>
  <c r="H356" i="12"/>
  <c r="H3066" i="12"/>
  <c r="H2988" i="12"/>
  <c r="H484" i="12"/>
  <c r="H2514" i="12"/>
  <c r="H3651" i="12"/>
  <c r="H2936" i="12"/>
  <c r="H3171" i="12"/>
  <c r="H4434" i="12"/>
  <c r="H4782" i="12"/>
  <c r="H622" i="12"/>
  <c r="H3390" i="12"/>
  <c r="H4173" i="12"/>
  <c r="H4521" i="12"/>
  <c r="H3303" i="12"/>
  <c r="H292" i="12"/>
  <c r="H3040" i="12"/>
  <c r="B2990" i="12"/>
  <c r="B3654" i="12"/>
  <c r="C3173" i="12"/>
  <c r="C896" i="12"/>
  <c r="B422" i="12"/>
  <c r="B3120" i="12"/>
  <c r="B2938" i="12"/>
  <c r="C1976" i="12"/>
  <c r="C359" i="12"/>
  <c r="B3306" i="12"/>
  <c r="B3219" i="12"/>
  <c r="B4959" i="12"/>
  <c r="B2444" i="12"/>
  <c r="B3828" i="12"/>
  <c r="C3043" i="12"/>
  <c r="C3915" i="12"/>
  <c r="C2156" i="12"/>
  <c r="C2991" i="12"/>
  <c r="B3393" i="12"/>
  <c r="C986" i="12"/>
  <c r="C1076" i="12"/>
  <c r="C3480" i="12"/>
  <c r="C4785" i="12"/>
  <c r="C295" i="12"/>
  <c r="C231" i="12"/>
  <c r="C3306" i="12"/>
  <c r="C3219" i="12"/>
  <c r="B3016" i="12"/>
  <c r="C3741" i="12"/>
  <c r="C2939" i="12"/>
  <c r="C1886" i="12"/>
  <c r="C103" i="12"/>
  <c r="C167" i="12"/>
  <c r="B4611" i="12"/>
  <c r="C4698" i="12"/>
  <c r="C3393" i="12"/>
  <c r="B294" i="12"/>
  <c r="B4524" i="12"/>
  <c r="B3146" i="12"/>
  <c r="C1796" i="12"/>
  <c r="C3828" i="12"/>
  <c r="B2886" i="12"/>
  <c r="C4176" i="12"/>
  <c r="C3567" i="12"/>
  <c r="B4872" i="12"/>
  <c r="C4350" i="12"/>
  <c r="B624" i="12"/>
  <c r="B688" i="12"/>
  <c r="B2533" i="12"/>
  <c r="C1256" i="12"/>
  <c r="C1616" i="12"/>
  <c r="B486" i="12"/>
  <c r="C4263" i="12"/>
  <c r="C3095" i="12"/>
  <c r="B3567" i="12"/>
  <c r="C4437" i="12"/>
  <c r="B4089" i="12"/>
  <c r="B2860" i="12"/>
  <c r="C1526" i="12"/>
  <c r="B4002" i="12"/>
  <c r="C806" i="12"/>
  <c r="B358" i="12"/>
  <c r="C1166" i="12"/>
  <c r="B3094" i="12"/>
  <c r="C2965" i="12"/>
  <c r="B230" i="12"/>
  <c r="C2066" i="12"/>
  <c r="B2964" i="12"/>
  <c r="C4002" i="12"/>
  <c r="B4263" i="12"/>
  <c r="C3069" i="12"/>
  <c r="B4785" i="12"/>
  <c r="B3172" i="12"/>
  <c r="C551" i="12"/>
  <c r="C2426" i="12"/>
  <c r="B4698" i="12"/>
  <c r="C2887" i="12"/>
  <c r="B3915" i="12"/>
  <c r="C1346" i="12"/>
  <c r="C4872" i="12"/>
  <c r="C1436" i="12"/>
  <c r="B5046" i="12"/>
  <c r="C4524" i="12"/>
  <c r="B3741" i="12"/>
  <c r="B2912" i="12"/>
  <c r="C5046" i="12"/>
  <c r="C2516" i="12"/>
  <c r="C487" i="12"/>
  <c r="B3068" i="12"/>
  <c r="C4959" i="12"/>
  <c r="C4089" i="12"/>
  <c r="B3480" i="12"/>
  <c r="B40" i="12"/>
  <c r="C3017" i="12"/>
  <c r="C716" i="12"/>
  <c r="C626" i="12"/>
  <c r="B3042" i="12"/>
  <c r="C4611" i="12"/>
  <c r="C2246" i="12"/>
  <c r="C1706" i="12"/>
  <c r="C3654" i="12"/>
  <c r="C40" i="12"/>
  <c r="C2913" i="12"/>
  <c r="C2336" i="12"/>
  <c r="B4350" i="12"/>
  <c r="B4176" i="12"/>
  <c r="B550" i="12"/>
  <c r="C3147" i="12"/>
  <c r="C3121" i="12"/>
  <c r="B102" i="12"/>
  <c r="B166" i="12"/>
  <c r="C423" i="12"/>
  <c r="B4437" i="12"/>
  <c r="G3120" i="12"/>
  <c r="F550" i="12"/>
  <c r="F4088" i="12"/>
  <c r="G2912" i="12"/>
  <c r="F2963" i="12"/>
  <c r="F421" i="12"/>
  <c r="G1435" i="12"/>
  <c r="G4958" i="12"/>
  <c r="H421" i="12" a="1"/>
  <c r="F357" i="12"/>
  <c r="G4001" i="12"/>
  <c r="H4957" i="12" a="1"/>
  <c r="F5046" i="12"/>
  <c r="H3478" i="12" a="1"/>
  <c r="F485" i="12"/>
  <c r="G2886" i="12"/>
  <c r="G166" i="12"/>
  <c r="F39" i="12"/>
  <c r="H3217" i="12" a="1"/>
  <c r="F3827" i="12"/>
  <c r="H3172" i="12" a="1"/>
  <c r="H3119" i="12" a="1"/>
  <c r="G4784" i="12"/>
  <c r="H2911" i="12" a="1"/>
  <c r="F687" i="12"/>
  <c r="H4174" i="12" a="1"/>
  <c r="G4697" i="12"/>
  <c r="H3067" i="12" a="1"/>
  <c r="G4088" i="12"/>
  <c r="G805" i="12"/>
  <c r="H2937" i="12" a="1"/>
  <c r="F2989" i="12"/>
  <c r="G3016" i="12"/>
  <c r="F2443" i="12"/>
  <c r="F3218" i="12"/>
  <c r="H4000" i="12" a="1"/>
  <c r="F2937" i="12"/>
  <c r="H165" i="12" a="1"/>
  <c r="G1165" i="12"/>
  <c r="G715" i="12"/>
  <c r="F2885" i="12"/>
  <c r="F3305" i="12"/>
  <c r="G3305" i="12"/>
  <c r="G625" i="12"/>
  <c r="F3119" i="12"/>
  <c r="H3145" i="12" a="1"/>
  <c r="G3218" i="12"/>
  <c r="F3479" i="12"/>
  <c r="H3093" i="12" a="1"/>
  <c r="G3146" i="12"/>
  <c r="H3041" i="12" a="1"/>
  <c r="F101" i="12"/>
  <c r="H624" i="12" a="1"/>
  <c r="G3566" i="12"/>
  <c r="G3914" i="12"/>
  <c r="H3652" i="12" a="1"/>
  <c r="H4696" i="12" a="1"/>
  <c r="F3041" i="12"/>
  <c r="G2990" i="12"/>
  <c r="H2515" i="12" a="1"/>
  <c r="G4610" i="12"/>
  <c r="F2911" i="12"/>
  <c r="G2425" i="12"/>
  <c r="G2516" i="12"/>
  <c r="H293" i="12" a="1"/>
  <c r="H5045" i="12" a="1"/>
  <c r="F4871" i="12"/>
  <c r="H2833" i="12" a="1"/>
  <c r="G2335" i="12"/>
  <c r="H4435" i="12" a="1"/>
  <c r="G2964" i="12"/>
  <c r="G4349" i="12"/>
  <c r="F3015" i="12"/>
  <c r="F3740" i="12"/>
  <c r="F4175" i="12"/>
  <c r="F4262" i="12"/>
  <c r="G1345" i="12"/>
  <c r="G3653" i="12"/>
  <c r="H2885" i="12" a="1"/>
  <c r="G2245" i="12"/>
  <c r="G1075" i="12"/>
  <c r="H2859" i="12" a="1"/>
  <c r="H4261" i="12" a="1"/>
  <c r="F229" i="12"/>
  <c r="H4609" i="12" a="1"/>
  <c r="G3094" i="12"/>
  <c r="G1615" i="12"/>
  <c r="G3173" i="12"/>
  <c r="F4697" i="12"/>
  <c r="H101" i="12" a="1"/>
  <c r="G3068" i="12"/>
  <c r="F2859" i="12"/>
  <c r="F4610" i="12"/>
  <c r="G1255" i="12"/>
  <c r="H687" i="12" a="1"/>
  <c r="G1525" i="12"/>
  <c r="G4262" i="12"/>
  <c r="F3566" i="12"/>
  <c r="H4348" i="12" a="1"/>
  <c r="G1885" i="12"/>
  <c r="F4001" i="12"/>
  <c r="G3827" i="12"/>
  <c r="G358" i="12"/>
  <c r="G1795" i="12"/>
  <c r="G2155" i="12"/>
  <c r="F2833" i="12"/>
  <c r="F3145" i="12"/>
  <c r="G102" i="12"/>
  <c r="G486" i="12"/>
  <c r="H485" i="12" a="1"/>
  <c r="H4870" i="12" a="1"/>
  <c r="G551" i="12"/>
  <c r="G2938" i="12"/>
  <c r="H38" i="12" a="1"/>
  <c r="H229" i="12" a="1"/>
  <c r="H357" i="12" a="1"/>
  <c r="G3479" i="12"/>
  <c r="F2532" i="12"/>
  <c r="G895" i="12"/>
  <c r="F3067" i="12"/>
  <c r="G4175" i="12"/>
  <c r="G4523" i="12"/>
  <c r="G985" i="12"/>
  <c r="H3826" i="12" a="1"/>
  <c r="G4871" i="12"/>
  <c r="F293" i="12"/>
  <c r="F3392" i="12"/>
  <c r="G39" i="12"/>
  <c r="F4958" i="12"/>
  <c r="H3304" i="12" a="1"/>
  <c r="H3913" i="12" a="1"/>
  <c r="G3042" i="12"/>
  <c r="H4522" i="12" a="1"/>
  <c r="G2860" i="12"/>
  <c r="H549" i="12" a="1"/>
  <c r="F3653" i="12"/>
  <c r="H2989" i="12" a="1"/>
  <c r="F623" i="12"/>
  <c r="G230" i="12"/>
  <c r="H3391" i="12" a="1"/>
  <c r="G4436" i="12"/>
  <c r="F4436" i="12"/>
  <c r="H3739" i="12" a="1"/>
  <c r="F4784" i="12"/>
  <c r="H4783" i="12" a="1"/>
  <c r="H3565" i="12" a="1"/>
  <c r="H2963" i="12" a="1"/>
  <c r="F3172" i="12"/>
  <c r="F4349" i="12"/>
  <c r="G3740" i="12"/>
  <c r="H2424" i="12" a="1"/>
  <c r="G5046" i="12"/>
  <c r="G1705" i="12"/>
  <c r="G2065" i="12"/>
  <c r="F4523" i="12"/>
  <c r="F3093" i="12"/>
  <c r="G422" i="12"/>
  <c r="G1975" i="12"/>
  <c r="F3914" i="12"/>
  <c r="G3392" i="12"/>
  <c r="H4087" i="12" a="1"/>
  <c r="H3015" i="12" a="1"/>
  <c r="F165" i="12"/>
  <c r="G294" i="12"/>
  <c r="H550" i="12" a="1"/>
  <c r="H485" i="12" l="1"/>
  <c r="H101" i="12"/>
  <c r="H2885" i="12"/>
  <c r="H3172" i="12"/>
  <c r="H293" i="12"/>
  <c r="H3391" i="12"/>
  <c r="H421" i="12"/>
  <c r="H4522" i="12"/>
  <c r="H687" i="12"/>
  <c r="H624" i="12"/>
  <c r="H2963" i="12"/>
  <c r="H2911" i="12"/>
  <c r="H3652" i="12"/>
  <c r="H2989" i="12"/>
  <c r="H4087" i="12"/>
  <c r="H3015" i="12"/>
  <c r="H4174" i="12"/>
  <c r="H3217" i="12"/>
  <c r="H4783" i="12"/>
  <c r="H38" i="12"/>
  <c r="H5045" i="12"/>
  <c r="H2515" i="12"/>
  <c r="H3067" i="12"/>
  <c r="H3478" i="12"/>
  <c r="H3913" i="12"/>
  <c r="H550" i="12"/>
  <c r="H4348" i="12"/>
  <c r="H4696" i="12"/>
  <c r="H4957" i="12"/>
  <c r="H3739" i="12"/>
  <c r="H4261" i="12"/>
  <c r="H3826" i="12"/>
  <c r="H4435" i="12"/>
  <c r="H2833" i="12"/>
  <c r="H4609" i="12"/>
  <c r="H4000" i="12"/>
  <c r="H2937" i="12"/>
  <c r="H3304" i="12"/>
  <c r="H3565" i="12"/>
  <c r="H3145" i="12"/>
  <c r="H357" i="12"/>
  <c r="H4870" i="12"/>
  <c r="H549" i="12"/>
  <c r="H3041" i="12"/>
  <c r="H165" i="12"/>
  <c r="H2424" i="12"/>
  <c r="H3119" i="12"/>
  <c r="H2859" i="12"/>
  <c r="H3093" i="12"/>
  <c r="H229" i="12"/>
  <c r="C4699" i="12"/>
  <c r="C807" i="12"/>
  <c r="C2517" i="12"/>
  <c r="C2966" i="12"/>
  <c r="C3394" i="12"/>
  <c r="C3568" i="12"/>
  <c r="B3916" i="12"/>
  <c r="C5047" i="12"/>
  <c r="C1707" i="12"/>
  <c r="B4699" i="12"/>
  <c r="C3044" i="12"/>
  <c r="B295" i="12"/>
  <c r="B4612" i="12"/>
  <c r="B4003" i="12"/>
  <c r="B2887" i="12"/>
  <c r="C3829" i="12"/>
  <c r="C2067" i="12"/>
  <c r="B4525" i="12"/>
  <c r="B2939" i="12"/>
  <c r="C897" i="12"/>
  <c r="B4177" i="12"/>
  <c r="B2534" i="12"/>
  <c r="C104" i="12"/>
  <c r="C168" i="12"/>
  <c r="C1077" i="12"/>
  <c r="C4003" i="12"/>
  <c r="B2965" i="12"/>
  <c r="C488" i="12"/>
  <c r="B3568" i="12"/>
  <c r="C552" i="12"/>
  <c r="B3829" i="12"/>
  <c r="C1887" i="12"/>
  <c r="B3043" i="12"/>
  <c r="C4960" i="12"/>
  <c r="B4786" i="12"/>
  <c r="B551" i="12"/>
  <c r="C3481" i="12"/>
  <c r="C4873" i="12"/>
  <c r="B3481" i="12"/>
  <c r="B3220" i="12"/>
  <c r="B3307" i="12"/>
  <c r="B3147" i="12"/>
  <c r="B3742" i="12"/>
  <c r="B103" i="12"/>
  <c r="B167" i="12"/>
  <c r="C41" i="12"/>
  <c r="C3096" i="12"/>
  <c r="C2157" i="12"/>
  <c r="B3655" i="12"/>
  <c r="C4264" i="12"/>
  <c r="B3173" i="12"/>
  <c r="C424" i="12"/>
  <c r="B3017" i="12"/>
  <c r="B4264" i="12"/>
  <c r="C4612" i="12"/>
  <c r="C1437" i="12"/>
  <c r="C1257" i="12"/>
  <c r="C1617" i="12"/>
  <c r="B2913" i="12"/>
  <c r="C296" i="12"/>
  <c r="C1167" i="12"/>
  <c r="C2247" i="12"/>
  <c r="B487" i="12"/>
  <c r="C3148" i="12"/>
  <c r="B4438" i="12"/>
  <c r="C3742" i="12"/>
  <c r="B4351" i="12"/>
  <c r="B423" i="12"/>
  <c r="C3122" i="12"/>
  <c r="C4438" i="12"/>
  <c r="B2445" i="12"/>
  <c r="B41" i="12"/>
  <c r="C1347" i="12"/>
  <c r="B4960" i="12"/>
  <c r="B359" i="12"/>
  <c r="C232" i="12"/>
  <c r="C360" i="12"/>
  <c r="B5047" i="12"/>
  <c r="C987" i="12"/>
  <c r="B3069" i="12"/>
  <c r="B3095" i="12"/>
  <c r="C1527" i="12"/>
  <c r="C2914" i="12"/>
  <c r="C3916" i="12"/>
  <c r="C3174" i="12"/>
  <c r="C2427" i="12"/>
  <c r="C1797" i="12"/>
  <c r="C4090" i="12"/>
  <c r="C2992" i="12"/>
  <c r="C4351" i="12"/>
  <c r="C3655" i="12"/>
  <c r="C3070" i="12"/>
  <c r="B231" i="12"/>
  <c r="C2940" i="12"/>
  <c r="C2337" i="12"/>
  <c r="C627" i="12"/>
  <c r="C717" i="12"/>
  <c r="C4177" i="12"/>
  <c r="B4873" i="12"/>
  <c r="B2991" i="12"/>
  <c r="B3121" i="12"/>
  <c r="B4090" i="12"/>
  <c r="C4525" i="12"/>
  <c r="B689" i="12"/>
  <c r="B625" i="12"/>
  <c r="C4786" i="12"/>
  <c r="C1977" i="12"/>
  <c r="C3307" i="12"/>
  <c r="C3220" i="12"/>
  <c r="C3018" i="12"/>
  <c r="B3394" i="12"/>
  <c r="G4350" i="12"/>
  <c r="H2516" i="12" a="1"/>
  <c r="G3174" i="12"/>
  <c r="F230" i="12"/>
  <c r="G1616" i="12"/>
  <c r="F688" i="12"/>
  <c r="H2886" i="12" a="1"/>
  <c r="G3147" i="12"/>
  <c r="H4697" i="12" a="1"/>
  <c r="H551" i="12" a="1"/>
  <c r="G1346" i="12"/>
  <c r="F3120" i="12"/>
  <c r="H230" i="12" a="1"/>
  <c r="G4089" i="12"/>
  <c r="G4785" i="12"/>
  <c r="F2444" i="12"/>
  <c r="H358" i="12" a="1"/>
  <c r="F4089" i="12"/>
  <c r="G423" i="12"/>
  <c r="H3068" i="12" a="1"/>
  <c r="G2517" i="12"/>
  <c r="F4698" i="12"/>
  <c r="G2913" i="12"/>
  <c r="F294" i="12"/>
  <c r="F5047" i="12"/>
  <c r="H2860" i="12" a="1"/>
  <c r="H3392" i="12" a="1"/>
  <c r="F40" i="12"/>
  <c r="H3914" i="12" a="1"/>
  <c r="F2938" i="12"/>
  <c r="F166" i="12"/>
  <c r="F2964" i="12"/>
  <c r="F3654" i="12"/>
  <c r="G2246" i="12"/>
  <c r="H4262" i="12" a="1"/>
  <c r="H39" i="12" a="1"/>
  <c r="F3828" i="12"/>
  <c r="F4872" i="12"/>
  <c r="H2964" i="12" a="1"/>
  <c r="G4698" i="12"/>
  <c r="G896" i="12"/>
  <c r="G1076" i="12"/>
  <c r="H2938" i="12" a="1"/>
  <c r="G2939" i="12"/>
  <c r="G4524" i="12"/>
  <c r="G3480" i="12"/>
  <c r="G2156" i="12"/>
  <c r="F624" i="12"/>
  <c r="H102" i="12" a="1"/>
  <c r="G2887" i="12"/>
  <c r="H3146" i="12" a="1"/>
  <c r="G487" i="12"/>
  <c r="G986" i="12"/>
  <c r="H4001" i="12" a="1"/>
  <c r="F4959" i="12"/>
  <c r="H4871" i="12" a="1"/>
  <c r="G1166" i="12"/>
  <c r="F486" i="12"/>
  <c r="G4002" i="12"/>
  <c r="F2990" i="12"/>
  <c r="F358" i="12"/>
  <c r="H4088" i="12" a="1"/>
  <c r="H422" i="12" a="1"/>
  <c r="F102" i="12"/>
  <c r="H4349" i="12" a="1"/>
  <c r="G231" i="12"/>
  <c r="F3146" i="12"/>
  <c r="G2965" i="12"/>
  <c r="F4176" i="12"/>
  <c r="H4175" i="12" a="1"/>
  <c r="G4437" i="12"/>
  <c r="F3480" i="12"/>
  <c r="H2912" i="12" a="1"/>
  <c r="G1256" i="12"/>
  <c r="F3219" i="12"/>
  <c r="G103" i="12"/>
  <c r="F2533" i="12"/>
  <c r="F2886" i="12"/>
  <c r="F3306" i="12"/>
  <c r="F3393" i="12"/>
  <c r="F422" i="12"/>
  <c r="F3173" i="12"/>
  <c r="H3740" i="12" a="1"/>
  <c r="G3121" i="12"/>
  <c r="G2066" i="12"/>
  <c r="G716" i="12"/>
  <c r="F3915" i="12"/>
  <c r="G3017" i="12"/>
  <c r="G3069" i="12"/>
  <c r="G1886" i="12"/>
  <c r="G1436" i="12"/>
  <c r="G4263" i="12"/>
  <c r="H3653" i="12" a="1"/>
  <c r="G1976" i="12"/>
  <c r="F3567" i="12"/>
  <c r="G4176" i="12"/>
  <c r="G40" i="12"/>
  <c r="F4002" i="12"/>
  <c r="G2991" i="12"/>
  <c r="G3219" i="12"/>
  <c r="H3016" i="12" a="1"/>
  <c r="H2425" i="12" a="1"/>
  <c r="F4785" i="12"/>
  <c r="H4436" i="12" a="1"/>
  <c r="H3094" i="12" a="1"/>
  <c r="G3915" i="12"/>
  <c r="G4872" i="12"/>
  <c r="H688" i="12" a="1"/>
  <c r="H3120" i="12" a="1"/>
  <c r="F2912" i="12"/>
  <c r="F3042" i="12"/>
  <c r="H3042" i="12" a="1"/>
  <c r="G3095" i="12"/>
  <c r="G3043" i="12"/>
  <c r="H4958" i="12" a="1"/>
  <c r="H4784" i="12" a="1"/>
  <c r="G1706" i="12"/>
  <c r="H294" i="12" a="1"/>
  <c r="G3393" i="12"/>
  <c r="G5047" i="12"/>
  <c r="H486" i="12" a="1"/>
  <c r="G3828" i="12"/>
  <c r="G626" i="12"/>
  <c r="H3566" i="12" a="1"/>
  <c r="H3479" i="12" a="1"/>
  <c r="F3016" i="12"/>
  <c r="G2426" i="12"/>
  <c r="F4524" i="12"/>
  <c r="G4611" i="12"/>
  <c r="G1796" i="12"/>
  <c r="F4263" i="12"/>
  <c r="G3567" i="12"/>
  <c r="F3094" i="12"/>
  <c r="G359" i="12"/>
  <c r="F3741" i="12"/>
  <c r="G3741" i="12"/>
  <c r="H3305" i="12" a="1"/>
  <c r="H3827" i="12" a="1"/>
  <c r="G2336" i="12"/>
  <c r="G3306" i="12"/>
  <c r="H2990" i="12" a="1"/>
  <c r="H4523" i="12" a="1"/>
  <c r="G4959" i="12"/>
  <c r="G552" i="12"/>
  <c r="F4350" i="12"/>
  <c r="F4437" i="12"/>
  <c r="H3218" i="12" a="1"/>
  <c r="F551" i="12"/>
  <c r="H5046" i="12" a="1"/>
  <c r="G806" i="12"/>
  <c r="G3654" i="12"/>
  <c r="G295" i="12"/>
  <c r="F4611" i="12"/>
  <c r="H166" i="12" a="1"/>
  <c r="F2860" i="12"/>
  <c r="G167" i="12"/>
  <c r="H4610" i="12" a="1"/>
  <c r="G1526" i="12"/>
  <c r="F3068" i="12"/>
  <c r="H3068" i="12" l="1"/>
  <c r="H4262" i="12"/>
  <c r="H3218" i="12"/>
  <c r="H3914" i="12"/>
  <c r="H166" i="12"/>
  <c r="H358" i="12"/>
  <c r="H3566" i="12"/>
  <c r="H4871" i="12"/>
  <c r="H2516" i="12"/>
  <c r="H3653" i="12"/>
  <c r="H688" i="12"/>
  <c r="H3392" i="12"/>
  <c r="H3120" i="12"/>
  <c r="H3479" i="12"/>
  <c r="H3305" i="12"/>
  <c r="H2938" i="12"/>
  <c r="H2990" i="12"/>
  <c r="H4784" i="12"/>
  <c r="H422" i="12"/>
  <c r="H4958" i="12"/>
  <c r="H294" i="12"/>
  <c r="H3146" i="12"/>
  <c r="H4436" i="12"/>
  <c r="H4175" i="12"/>
  <c r="H2886" i="12"/>
  <c r="H3740" i="12"/>
  <c r="H486" i="12"/>
  <c r="H2860" i="12"/>
  <c r="H5046" i="12"/>
  <c r="H3094" i="12"/>
  <c r="H3042" i="12"/>
  <c r="H4697" i="12"/>
  <c r="H4523" i="12"/>
  <c r="H230" i="12"/>
  <c r="H4610" i="12"/>
  <c r="H4088" i="12"/>
  <c r="H4349" i="12"/>
  <c r="H551" i="12"/>
  <c r="H39" i="12"/>
  <c r="H2425" i="12"/>
  <c r="H2912" i="12"/>
  <c r="H2964" i="12"/>
  <c r="H3016" i="12"/>
  <c r="H102" i="12"/>
  <c r="H3827" i="12"/>
  <c r="H4001" i="12"/>
  <c r="C3395" i="12"/>
  <c r="C1888" i="12"/>
  <c r="C2941" i="12"/>
  <c r="B552" i="12"/>
  <c r="B2940" i="12"/>
  <c r="C4961" i="12"/>
  <c r="B2535" i="12"/>
  <c r="B4613" i="12"/>
  <c r="C4613" i="12"/>
  <c r="B4961" i="12"/>
  <c r="C2967" i="12"/>
  <c r="C4439" i="12"/>
  <c r="C3830" i="12"/>
  <c r="C4352" i="12"/>
  <c r="B5048" i="12"/>
  <c r="C4526" i="12"/>
  <c r="B3395" i="12"/>
  <c r="C3569" i="12"/>
  <c r="C5048" i="12"/>
  <c r="B296" i="12"/>
  <c r="B3122" i="12"/>
  <c r="C425" i="12"/>
  <c r="C3149" i="12"/>
  <c r="B4526" i="12"/>
  <c r="B4265" i="12"/>
  <c r="B4700" i="12"/>
  <c r="C3482" i="12"/>
  <c r="C808" i="12"/>
  <c r="C1438" i="12"/>
  <c r="B168" i="12"/>
  <c r="B104" i="12"/>
  <c r="B3070" i="12"/>
  <c r="B3656" i="12"/>
  <c r="C2993" i="12"/>
  <c r="B626" i="12"/>
  <c r="B690" i="12"/>
  <c r="C297" i="12"/>
  <c r="C361" i="12"/>
  <c r="C489" i="12"/>
  <c r="C2248" i="12"/>
  <c r="C233" i="12"/>
  <c r="C4004" i="12"/>
  <c r="B488" i="12"/>
  <c r="C3175" i="12"/>
  <c r="B3830" i="12"/>
  <c r="B3569" i="12"/>
  <c r="C1978" i="12"/>
  <c r="C169" i="12"/>
  <c r="C105" i="12"/>
  <c r="C3071" i="12"/>
  <c r="B4787" i="12"/>
  <c r="C3656" i="12"/>
  <c r="C2068" i="12"/>
  <c r="B4352" i="12"/>
  <c r="C42" i="12"/>
  <c r="B3174" i="12"/>
  <c r="B4091" i="12"/>
  <c r="C898" i="12"/>
  <c r="C4265" i="12"/>
  <c r="C2518" i="12"/>
  <c r="C1618" i="12"/>
  <c r="C2338" i="12"/>
  <c r="C1708" i="12"/>
  <c r="C4091" i="12"/>
  <c r="C4787" i="12"/>
  <c r="B3482" i="12"/>
  <c r="C4874" i="12"/>
  <c r="B4178" i="12"/>
  <c r="B3743" i="12"/>
  <c r="B232" i="12"/>
  <c r="B3308" i="12"/>
  <c r="B3221" i="12"/>
  <c r="C1168" i="12"/>
  <c r="C2158" i="12"/>
  <c r="C1798" i="12"/>
  <c r="B3148" i="12"/>
  <c r="C3019" i="12"/>
  <c r="C1258" i="12"/>
  <c r="C1348" i="12"/>
  <c r="B3044" i="12"/>
  <c r="B360" i="12"/>
  <c r="C3045" i="12"/>
  <c r="C628" i="12"/>
  <c r="C718" i="12"/>
  <c r="C3097" i="12"/>
  <c r="C4178" i="12"/>
  <c r="B3096" i="12"/>
  <c r="B42" i="12"/>
  <c r="C1528" i="12"/>
  <c r="C553" i="12"/>
  <c r="C988" i="12"/>
  <c r="C3917" i="12"/>
  <c r="C3221" i="12"/>
  <c r="C3308" i="12"/>
  <c r="B3018" i="12"/>
  <c r="C2428" i="12"/>
  <c r="C3743" i="12"/>
  <c r="C1078" i="12"/>
  <c r="B424" i="12"/>
  <c r="B2446" i="12"/>
  <c r="B4439" i="12"/>
  <c r="C4700" i="12"/>
  <c r="C3123" i="12"/>
  <c r="B4874" i="12"/>
  <c r="B3917" i="12"/>
  <c r="B2992" i="12"/>
  <c r="B2966" i="12"/>
  <c r="B2914" i="12"/>
  <c r="B4004" i="12"/>
  <c r="G3394" i="12"/>
  <c r="H4698" i="12" a="1"/>
  <c r="H231" i="12" a="1"/>
  <c r="H4524" i="12" a="1"/>
  <c r="G627" i="12"/>
  <c r="H2887" i="12" a="1"/>
  <c r="G1707" i="12"/>
  <c r="F3481" i="12"/>
  <c r="G360" i="12"/>
  <c r="H3306" i="12" a="1"/>
  <c r="G1077" i="12"/>
  <c r="F487" i="12"/>
  <c r="F231" i="12"/>
  <c r="G1617" i="12"/>
  <c r="G4960" i="12"/>
  <c r="H167" i="12" a="1"/>
  <c r="G424" i="12"/>
  <c r="H423" i="12" a="1"/>
  <c r="H40" i="12" a="1"/>
  <c r="G3018" i="12"/>
  <c r="G3481" i="12"/>
  <c r="G1167" i="12"/>
  <c r="G2337" i="12"/>
  <c r="H4176" i="12" a="1"/>
  <c r="F4438" i="12"/>
  <c r="H3147" i="12" a="1"/>
  <c r="G3220" i="12"/>
  <c r="G3122" i="12"/>
  <c r="G4786" i="12"/>
  <c r="F3829" i="12"/>
  <c r="F4699" i="12"/>
  <c r="G2940" i="12"/>
  <c r="F4786" i="12"/>
  <c r="F2534" i="12"/>
  <c r="F3095" i="12"/>
  <c r="G553" i="12"/>
  <c r="F2965" i="12"/>
  <c r="F3017" i="12"/>
  <c r="G5048" i="12"/>
  <c r="F3916" i="12"/>
  <c r="F4351" i="12"/>
  <c r="F5048" i="12"/>
  <c r="G1347" i="12"/>
  <c r="H3654" i="12" a="1"/>
  <c r="G3096" i="12"/>
  <c r="H689" i="12" a="1"/>
  <c r="F423" i="12"/>
  <c r="H2965" i="12" a="1"/>
  <c r="G41" i="12"/>
  <c r="H487" i="12" a="1"/>
  <c r="F3655" i="12"/>
  <c r="H2991" i="12" a="1"/>
  <c r="G3655" i="12"/>
  <c r="G4525" i="12"/>
  <c r="F4525" i="12"/>
  <c r="G2157" i="12"/>
  <c r="G3148" i="12"/>
  <c r="G2518" i="12"/>
  <c r="G2914" i="12"/>
  <c r="F41" i="12"/>
  <c r="H2913" i="12" a="1"/>
  <c r="G3916" i="12"/>
  <c r="F2991" i="12"/>
  <c r="H3567" i="12" a="1"/>
  <c r="G717" i="12"/>
  <c r="H4263" i="12" a="1"/>
  <c r="H2517" i="12" a="1"/>
  <c r="F3147" i="12"/>
  <c r="H103" i="12" a="1"/>
  <c r="F4960" i="12"/>
  <c r="F3394" i="12"/>
  <c r="G807" i="12"/>
  <c r="G2247" i="12"/>
  <c r="H3480" i="12" a="1"/>
  <c r="F2445" i="12"/>
  <c r="F3174" i="12"/>
  <c r="G3568" i="12"/>
  <c r="F552" i="12"/>
  <c r="F4264" i="12"/>
  <c r="H4872" i="12" a="1"/>
  <c r="G4612" i="12"/>
  <c r="G3070" i="12"/>
  <c r="G104" i="12"/>
  <c r="F3742" i="12"/>
  <c r="G3175" i="12"/>
  <c r="G1437" i="12"/>
  <c r="G4438" i="12"/>
  <c r="H4437" i="12" a="1"/>
  <c r="G168" i="12"/>
  <c r="G3742" i="12"/>
  <c r="H4785" i="12" a="1"/>
  <c r="H625" i="12" a="1"/>
  <c r="G3307" i="12"/>
  <c r="H295" i="12" a="1"/>
  <c r="H4350" i="12" a="1"/>
  <c r="F4612" i="12"/>
  <c r="H2426" i="12" a="1"/>
  <c r="G4003" i="12"/>
  <c r="G987" i="12"/>
  <c r="F3568" i="12"/>
  <c r="G4873" i="12"/>
  <c r="F4873" i="12"/>
  <c r="F3069" i="12"/>
  <c r="G4351" i="12"/>
  <c r="H3828" i="12" a="1"/>
  <c r="F3220" i="12"/>
  <c r="F3307" i="12"/>
  <c r="G296" i="12"/>
  <c r="G1977" i="12"/>
  <c r="G232" i="12"/>
  <c r="G4090" i="12"/>
  <c r="H3741" i="12" a="1"/>
  <c r="H3017" i="12" a="1"/>
  <c r="H2939" i="12" a="1"/>
  <c r="H3219" i="12" a="1"/>
  <c r="H359" i="12" a="1"/>
  <c r="H3043" i="12" a="1"/>
  <c r="G2966" i="12"/>
  <c r="H4959" i="12" a="1"/>
  <c r="G2992" i="12"/>
  <c r="G1527" i="12"/>
  <c r="F4090" i="12"/>
  <c r="G488" i="12"/>
  <c r="F103" i="12"/>
  <c r="F2913" i="12"/>
  <c r="F625" i="12"/>
  <c r="G897" i="12"/>
  <c r="F3121" i="12"/>
  <c r="G4177" i="12"/>
  <c r="F2939" i="12"/>
  <c r="H4611" i="12" a="1"/>
  <c r="H5047" i="12" a="1"/>
  <c r="H4089" i="12" a="1"/>
  <c r="H3095" i="12" a="1"/>
  <c r="H3393" i="12" a="1"/>
  <c r="F4003" i="12"/>
  <c r="F295" i="12"/>
  <c r="G2427" i="12"/>
  <c r="F359" i="12"/>
  <c r="G1257" i="12"/>
  <c r="H3069" i="12" a="1"/>
  <c r="H3915" i="12" a="1"/>
  <c r="G1797" i="12"/>
  <c r="G4264" i="12"/>
  <c r="F689" i="12"/>
  <c r="F3043" i="12"/>
  <c r="G1887" i="12"/>
  <c r="G3044" i="12"/>
  <c r="G3829" i="12"/>
  <c r="F167" i="12"/>
  <c r="G4699" i="12"/>
  <c r="F4177" i="12"/>
  <c r="F2887" i="12"/>
  <c r="H4002" i="12" a="1"/>
  <c r="G2067" i="12"/>
  <c r="H3121" i="12" a="1"/>
  <c r="H3173" i="12" a="1"/>
  <c r="H5047" i="12" l="1"/>
  <c r="H4176" i="12"/>
  <c r="H40" i="12"/>
  <c r="H3173" i="12"/>
  <c r="H3121" i="12"/>
  <c r="H2965" i="12"/>
  <c r="H4350" i="12"/>
  <c r="H359" i="12"/>
  <c r="H4263" i="12"/>
  <c r="H4437" i="12"/>
  <c r="H231" i="12"/>
  <c r="H3147" i="12"/>
  <c r="H2887" i="12"/>
  <c r="H4698" i="12"/>
  <c r="H3741" i="12"/>
  <c r="H4002" i="12"/>
  <c r="H4611" i="12"/>
  <c r="H3915" i="12"/>
  <c r="H3069" i="12"/>
  <c r="H2426" i="12"/>
  <c r="H3043" i="12"/>
  <c r="H2517" i="12"/>
  <c r="H295" i="12"/>
  <c r="H3219" i="12"/>
  <c r="H3393" i="12"/>
  <c r="H3017" i="12"/>
  <c r="H2991" i="12"/>
  <c r="H3654" i="12"/>
  <c r="H4959" i="12"/>
  <c r="H2913" i="12"/>
  <c r="H103" i="12"/>
  <c r="H4785" i="12"/>
  <c r="H4089" i="12"/>
  <c r="H167" i="12"/>
  <c r="H625" i="12"/>
  <c r="H3480" i="12"/>
  <c r="H3828" i="12"/>
  <c r="H689" i="12"/>
  <c r="H2939" i="12"/>
  <c r="H3095" i="12"/>
  <c r="H4872" i="12"/>
  <c r="H4524" i="12"/>
  <c r="H423" i="12"/>
  <c r="H3306" i="12"/>
  <c r="H487" i="12"/>
  <c r="H3567" i="12"/>
  <c r="C4788" i="12"/>
  <c r="C4266" i="12"/>
  <c r="B3831" i="12"/>
  <c r="C1709" i="12"/>
  <c r="B4179" i="12"/>
  <c r="C426" i="12"/>
  <c r="B3149" i="12"/>
  <c r="B3483" i="12"/>
  <c r="B2967" i="12"/>
  <c r="C3483" i="12"/>
  <c r="B3019" i="12"/>
  <c r="C3124" i="12"/>
  <c r="B425" i="12"/>
  <c r="B3744" i="12"/>
  <c r="B3175" i="12"/>
  <c r="B4266" i="12"/>
  <c r="C4179" i="12"/>
  <c r="C234" i="12"/>
  <c r="C298" i="12"/>
  <c r="C362" i="12"/>
  <c r="B3097" i="12"/>
  <c r="C899" i="12"/>
  <c r="C4005" i="12"/>
  <c r="B3396" i="12"/>
  <c r="C4962" i="12"/>
  <c r="C43" i="12"/>
  <c r="B2941" i="12"/>
  <c r="B2447" i="12"/>
  <c r="B43" i="12"/>
  <c r="C719" i="12"/>
  <c r="C629" i="12"/>
  <c r="C1439" i="12"/>
  <c r="C1799" i="12"/>
  <c r="C4353" i="12"/>
  <c r="C3570" i="12"/>
  <c r="B4962" i="12"/>
  <c r="C2519" i="12"/>
  <c r="C1889" i="12"/>
  <c r="C2429" i="12"/>
  <c r="C989" i="12"/>
  <c r="B105" i="12"/>
  <c r="B169" i="12"/>
  <c r="B4788" i="12"/>
  <c r="C4440" i="12"/>
  <c r="B5049" i="12"/>
  <c r="C5049" i="12"/>
  <c r="B2993" i="12"/>
  <c r="B3045" i="12"/>
  <c r="C1079" i="12"/>
  <c r="B3123" i="12"/>
  <c r="B297" i="12"/>
  <c r="B3570" i="12"/>
  <c r="B4440" i="12"/>
  <c r="B3657" i="12"/>
  <c r="C4092" i="12"/>
  <c r="C554" i="12"/>
  <c r="B233" i="12"/>
  <c r="C490" i="12"/>
  <c r="C3657" i="12"/>
  <c r="C1979" i="12"/>
  <c r="C3396" i="12"/>
  <c r="C3046" i="12"/>
  <c r="C1529" i="12"/>
  <c r="C1169" i="12"/>
  <c r="C3309" i="12"/>
  <c r="C3222" i="12"/>
  <c r="C1259" i="12"/>
  <c r="C3744" i="12"/>
  <c r="C170" i="12"/>
  <c r="C106" i="12"/>
  <c r="B4614" i="12"/>
  <c r="C4527" i="12"/>
  <c r="B4701" i="12"/>
  <c r="B4005" i="12"/>
  <c r="B4527" i="12"/>
  <c r="C3831" i="12"/>
  <c r="C1619" i="12"/>
  <c r="B3309" i="12"/>
  <c r="B3222" i="12"/>
  <c r="B361" i="12"/>
  <c r="C4614" i="12"/>
  <c r="B4092" i="12"/>
  <c r="C809" i="12"/>
  <c r="B3071" i="12"/>
  <c r="C2069" i="12"/>
  <c r="C3176" i="12"/>
  <c r="C2994" i="12"/>
  <c r="B2536" i="12"/>
  <c r="B4875" i="12"/>
  <c r="B553" i="12"/>
  <c r="C2339" i="12"/>
  <c r="B691" i="12"/>
  <c r="B627" i="12"/>
  <c r="C2968" i="12"/>
  <c r="C3150" i="12"/>
  <c r="B489" i="12"/>
  <c r="C3072" i="12"/>
  <c r="C1349" i="12"/>
  <c r="C2249" i="12"/>
  <c r="C4875" i="12"/>
  <c r="C2159" i="12"/>
  <c r="C3098" i="12"/>
  <c r="B3918" i="12"/>
  <c r="C3020" i="12"/>
  <c r="B4353" i="12"/>
  <c r="C3918" i="12"/>
  <c r="C4701" i="12"/>
  <c r="F2914" i="12"/>
  <c r="H4177" i="12" a="1"/>
  <c r="G1978" i="12"/>
  <c r="G2158" i="12"/>
  <c r="G3221" i="12"/>
  <c r="G4004" i="12"/>
  <c r="H4960" i="12" a="1"/>
  <c r="H2518" i="12" a="1"/>
  <c r="G3071" i="12"/>
  <c r="F104" i="12"/>
  <c r="F2535" i="12"/>
  <c r="F360" i="12"/>
  <c r="G4439" i="12"/>
  <c r="F4526" i="12"/>
  <c r="G4265" i="12"/>
  <c r="H4612" i="12" a="1"/>
  <c r="F626" i="12"/>
  <c r="G554" i="12"/>
  <c r="F3044" i="12"/>
  <c r="F3148" i="12"/>
  <c r="H627" i="12" a="1"/>
  <c r="G3482" i="12"/>
  <c r="G4178" i="12"/>
  <c r="H3096" i="12" a="1"/>
  <c r="H4873" i="12" a="1"/>
  <c r="F3175" i="12"/>
  <c r="H5048" i="12" a="1"/>
  <c r="F488" i="12"/>
  <c r="F42" i="12"/>
  <c r="F4613" i="12"/>
  <c r="F4091" i="12"/>
  <c r="F3482" i="12"/>
  <c r="G3743" i="12"/>
  <c r="G4700" i="12"/>
  <c r="H4351" i="12" a="1"/>
  <c r="G988" i="12"/>
  <c r="F424" i="12"/>
  <c r="G2428" i="12"/>
  <c r="H2427" i="12" a="1"/>
  <c r="G3917" i="12"/>
  <c r="G3149" i="12"/>
  <c r="H296" i="12" a="1"/>
  <c r="F3743" i="12"/>
  <c r="H3568" i="12" a="1"/>
  <c r="G1348" i="12"/>
  <c r="H168" i="12" a="1"/>
  <c r="F5049" i="12"/>
  <c r="H690" i="12" a="1"/>
  <c r="G2248" i="12"/>
  <c r="H360" i="12" a="1"/>
  <c r="F2992" i="12"/>
  <c r="H4003" i="12" a="1"/>
  <c r="H4525" i="12" a="1"/>
  <c r="H3018" i="12" a="1"/>
  <c r="H4786" i="12" a="1"/>
  <c r="F4439" i="12"/>
  <c r="G1618" i="12"/>
  <c r="G3019" i="12"/>
  <c r="H4699" i="12" a="1"/>
  <c r="G4787" i="12"/>
  <c r="H3220" i="12" a="1"/>
  <c r="G628" i="12"/>
  <c r="F2940" i="12"/>
  <c r="G489" i="12"/>
  <c r="F3656" i="12"/>
  <c r="G808" i="12"/>
  <c r="H2966" i="12" a="1"/>
  <c r="F3096" i="12"/>
  <c r="H3307" i="12" a="1"/>
  <c r="G3656" i="12"/>
  <c r="H3174" i="12" a="1"/>
  <c r="G42" i="12"/>
  <c r="G1528" i="12"/>
  <c r="H488" i="12" a="1"/>
  <c r="F4874" i="12"/>
  <c r="H3044" i="12" a="1"/>
  <c r="F3221" i="12"/>
  <c r="H626" i="12" a="1"/>
  <c r="F3830" i="12"/>
  <c r="G3395" i="12"/>
  <c r="F690" i="12"/>
  <c r="G2967" i="12"/>
  <c r="G3123" i="12"/>
  <c r="G1078" i="12"/>
  <c r="G1798" i="12"/>
  <c r="G4526" i="12"/>
  <c r="G718" i="12"/>
  <c r="G1258" i="12"/>
  <c r="F2966" i="12"/>
  <c r="H3148" i="12" a="1"/>
  <c r="F2446" i="12"/>
  <c r="H4438" i="12" a="1"/>
  <c r="G3176" i="12"/>
  <c r="G3097" i="12"/>
  <c r="G1438" i="12"/>
  <c r="H4264" i="12" a="1"/>
  <c r="F3018" i="12"/>
  <c r="G425" i="12"/>
  <c r="G2519" i="12"/>
  <c r="F3122" i="12"/>
  <c r="G2068" i="12"/>
  <c r="G3569" i="12"/>
  <c r="G4352" i="12"/>
  <c r="F4961" i="12"/>
  <c r="G4874" i="12"/>
  <c r="F553" i="12"/>
  <c r="G2993" i="12"/>
  <c r="G297" i="12"/>
  <c r="H2940" i="12" a="1"/>
  <c r="H3916" i="12" a="1"/>
  <c r="F168" i="12"/>
  <c r="F296" i="12"/>
  <c r="F4178" i="12"/>
  <c r="G1168" i="12"/>
  <c r="G1708" i="12"/>
  <c r="H3122" i="12" a="1"/>
  <c r="G233" i="12"/>
  <c r="F4004" i="12"/>
  <c r="F4265" i="12"/>
  <c r="H4090" i="12" a="1"/>
  <c r="G2941" i="12"/>
  <c r="H41" i="12" a="1"/>
  <c r="G3308" i="12"/>
  <c r="H3394" i="12" a="1"/>
  <c r="F4700" i="12"/>
  <c r="G4613" i="12"/>
  <c r="F3917" i="12"/>
  <c r="G169" i="12"/>
  <c r="G3830" i="12"/>
  <c r="H3742" i="12" a="1"/>
  <c r="H2992" i="12" a="1"/>
  <c r="G2338" i="12"/>
  <c r="G898" i="12"/>
  <c r="F232" i="12"/>
  <c r="H3655" i="12" a="1"/>
  <c r="H552" i="12" a="1"/>
  <c r="H3829" i="12" a="1"/>
  <c r="G361" i="12"/>
  <c r="H104" i="12" a="1"/>
  <c r="F3308" i="12"/>
  <c r="F4787" i="12"/>
  <c r="H424" i="12" a="1"/>
  <c r="G5049" i="12"/>
  <c r="H3481" i="12" a="1"/>
  <c r="F4352" i="12"/>
  <c r="G105" i="12"/>
  <c r="F3395" i="12"/>
  <c r="G4961" i="12"/>
  <c r="G3045" i="12"/>
  <c r="G4091" i="12"/>
  <c r="F3569" i="12"/>
  <c r="F3070" i="12"/>
  <c r="H232" i="12" a="1"/>
  <c r="H2914" i="12" a="1"/>
  <c r="G1888" i="12"/>
  <c r="H3070" i="12" a="1"/>
  <c r="H626" i="12" l="1"/>
  <c r="H552" i="12"/>
  <c r="H488" i="12"/>
  <c r="H627" i="12"/>
  <c r="H4003" i="12"/>
  <c r="H4873" i="12"/>
  <c r="H3018" i="12"/>
  <c r="H2940" i="12"/>
  <c r="H4177" i="12"/>
  <c r="H2992" i="12"/>
  <c r="H4699" i="12"/>
  <c r="H4264" i="12"/>
  <c r="H3096" i="12"/>
  <c r="H4960" i="12"/>
  <c r="H3655" i="12"/>
  <c r="H690" i="12"/>
  <c r="H3307" i="12"/>
  <c r="H3394" i="12"/>
  <c r="H4612" i="12"/>
  <c r="H2966" i="12"/>
  <c r="H3122" i="12"/>
  <c r="H3044" i="12"/>
  <c r="H3829" i="12"/>
  <c r="H296" i="12"/>
  <c r="H360" i="12"/>
  <c r="H41" i="12"/>
  <c r="H3481" i="12"/>
  <c r="H4351" i="12"/>
  <c r="H232" i="12"/>
  <c r="H4525" i="12"/>
  <c r="H3174" i="12"/>
  <c r="H424" i="12"/>
  <c r="H4786" i="12"/>
  <c r="H4438" i="12"/>
  <c r="H3568" i="12"/>
  <c r="H3148" i="12"/>
  <c r="H104" i="12"/>
  <c r="H3916" i="12"/>
  <c r="H2914" i="12"/>
  <c r="H3070" i="12"/>
  <c r="H2427" i="12"/>
  <c r="H4090" i="12"/>
  <c r="H2518" i="12"/>
  <c r="H168" i="12"/>
  <c r="H3742" i="12"/>
  <c r="H5048" i="12"/>
  <c r="H3220" i="12"/>
  <c r="C3047" i="12"/>
  <c r="C4963" i="12"/>
  <c r="B426" i="12"/>
  <c r="B3310" i="12"/>
  <c r="B3223" i="12"/>
  <c r="B4615" i="12"/>
  <c r="B4702" i="12"/>
  <c r="C3310" i="12"/>
  <c r="C3223" i="12"/>
  <c r="C555" i="12"/>
  <c r="B3745" i="12"/>
  <c r="B3150" i="12"/>
  <c r="B234" i="12"/>
  <c r="B44" i="12"/>
  <c r="B3124" i="12"/>
  <c r="C4006" i="12"/>
  <c r="C3125" i="12"/>
  <c r="C1440" i="12"/>
  <c r="C900" i="12"/>
  <c r="B3397" i="12"/>
  <c r="B4093" i="12"/>
  <c r="C3397" i="12"/>
  <c r="B298" i="12"/>
  <c r="B170" i="12"/>
  <c r="B106" i="12"/>
  <c r="C1890" i="12"/>
  <c r="B2448" i="12"/>
  <c r="B3484" i="12"/>
  <c r="C4267" i="12"/>
  <c r="B490" i="12"/>
  <c r="B2994" i="12"/>
  <c r="B4267" i="12"/>
  <c r="C4876" i="12"/>
  <c r="C2995" i="12"/>
  <c r="C171" i="12"/>
  <c r="C107" i="12"/>
  <c r="C3484" i="12"/>
  <c r="B4528" i="12"/>
  <c r="C1170" i="12"/>
  <c r="C1080" i="12"/>
  <c r="B4354" i="12"/>
  <c r="C1800" i="12"/>
  <c r="B4441" i="12"/>
  <c r="C3099" i="12"/>
  <c r="B692" i="12"/>
  <c r="B628" i="12"/>
  <c r="B4963" i="12"/>
  <c r="B4180" i="12"/>
  <c r="B4789" i="12"/>
  <c r="C235" i="12"/>
  <c r="C1260" i="12"/>
  <c r="B3072" i="12"/>
  <c r="C4528" i="12"/>
  <c r="B5050" i="12"/>
  <c r="C1530" i="12"/>
  <c r="B2968" i="12"/>
  <c r="C427" i="12"/>
  <c r="C3151" i="12"/>
  <c r="B3571" i="12"/>
  <c r="C2250" i="12"/>
  <c r="C2160" i="12"/>
  <c r="C1710" i="12"/>
  <c r="C2070" i="12"/>
  <c r="B3658" i="12"/>
  <c r="C3658" i="12"/>
  <c r="C4093" i="12"/>
  <c r="C363" i="12"/>
  <c r="B3176" i="12"/>
  <c r="B3919" i="12"/>
  <c r="B2537" i="12"/>
  <c r="C4702" i="12"/>
  <c r="C3919" i="12"/>
  <c r="C4615" i="12"/>
  <c r="C3832" i="12"/>
  <c r="C2520" i="12"/>
  <c r="C720" i="12"/>
  <c r="C630" i="12"/>
  <c r="B3046" i="12"/>
  <c r="B554" i="12"/>
  <c r="C1620" i="12"/>
  <c r="C3745" i="12"/>
  <c r="C4180" i="12"/>
  <c r="B362" i="12"/>
  <c r="B3020" i="12"/>
  <c r="B4876" i="12"/>
  <c r="C1980" i="12"/>
  <c r="C810" i="12"/>
  <c r="C44" i="12"/>
  <c r="B3832" i="12"/>
  <c r="C4789" i="12"/>
  <c r="B4006" i="12"/>
  <c r="C2340" i="12"/>
  <c r="C3177" i="12"/>
  <c r="C2430" i="12"/>
  <c r="C3021" i="12"/>
  <c r="B3098" i="12"/>
  <c r="C1350" i="12"/>
  <c r="C3073" i="12"/>
  <c r="C4441" i="12"/>
  <c r="C5050" i="12"/>
  <c r="C990" i="12"/>
  <c r="C299" i="12"/>
  <c r="C3571" i="12"/>
  <c r="C491" i="12"/>
  <c r="C4354" i="12"/>
  <c r="H4787" i="12" a="1"/>
  <c r="H4700" i="12" a="1"/>
  <c r="F425" i="12"/>
  <c r="F5050" i="12"/>
  <c r="H3175" i="12" a="1"/>
  <c r="H233" i="12" a="1"/>
  <c r="H3221" i="12" a="1"/>
  <c r="F4440" i="12"/>
  <c r="G2520" i="12"/>
  <c r="H425" i="12" a="1"/>
  <c r="F3176" i="12"/>
  <c r="G2249" i="12"/>
  <c r="G1349" i="12"/>
  <c r="F4179" i="12"/>
  <c r="G3150" i="12"/>
  <c r="G1709" i="12"/>
  <c r="H4004" i="12" a="1"/>
  <c r="G2159" i="12"/>
  <c r="G170" i="12"/>
  <c r="F3019" i="12"/>
  <c r="H4439" i="12" a="1"/>
  <c r="G4875" i="12"/>
  <c r="F4092" i="12"/>
  <c r="F297" i="12"/>
  <c r="G1079" i="12"/>
  <c r="F489" i="12"/>
  <c r="F3149" i="12"/>
  <c r="F2941" i="12"/>
  <c r="F3918" i="12"/>
  <c r="G1439" i="12"/>
  <c r="F3831" i="12"/>
  <c r="H4265" i="12" a="1"/>
  <c r="G3396" i="12"/>
  <c r="H691" i="12" a="1"/>
  <c r="F3071" i="12"/>
  <c r="H4613" i="12" a="1"/>
  <c r="G555" i="12"/>
  <c r="F4875" i="12"/>
  <c r="G899" i="12"/>
  <c r="H3830" i="12" a="1"/>
  <c r="G234" i="12"/>
  <c r="G3222" i="12"/>
  <c r="F2967" i="12"/>
  <c r="G4440" i="12"/>
  <c r="F169" i="12"/>
  <c r="G719" i="12"/>
  <c r="G989" i="12"/>
  <c r="G3831" i="12"/>
  <c r="H169" i="12" a="1"/>
  <c r="H2519" i="12" a="1"/>
  <c r="F4527" i="12"/>
  <c r="G629" i="12"/>
  <c r="H3395" i="12" a="1"/>
  <c r="H4874" i="12" a="1"/>
  <c r="F554" i="12"/>
  <c r="G3918" i="12"/>
  <c r="G4353" i="12"/>
  <c r="F3097" i="12"/>
  <c r="H2941" i="12" a="1"/>
  <c r="F4614" i="12"/>
  <c r="F4788" i="12"/>
  <c r="G3483" i="12"/>
  <c r="F233" i="12"/>
  <c r="H2993" i="12" a="1"/>
  <c r="H3045" i="12" a="1"/>
  <c r="G3046" i="12"/>
  <c r="G4788" i="12"/>
  <c r="G4179" i="12"/>
  <c r="H3123" i="12" a="1"/>
  <c r="F3045" i="12"/>
  <c r="H4178" i="12" a="1"/>
  <c r="G490" i="12"/>
  <c r="G2339" i="12"/>
  <c r="G4005" i="12"/>
  <c r="F4701" i="12"/>
  <c r="F627" i="12"/>
  <c r="G2994" i="12"/>
  <c r="G4614" i="12"/>
  <c r="F4353" i="12"/>
  <c r="H553" i="12" a="1"/>
  <c r="H4526" i="12" a="1"/>
  <c r="H4352" i="12" a="1"/>
  <c r="H3308" i="12" a="1"/>
  <c r="H3019" i="12" a="1"/>
  <c r="H297" i="12" a="1"/>
  <c r="G1529" i="12"/>
  <c r="G1889" i="12"/>
  <c r="G3657" i="12"/>
  <c r="G3098" i="12"/>
  <c r="G362" i="12"/>
  <c r="F2993" i="12"/>
  <c r="F43" i="12"/>
  <c r="F3744" i="12"/>
  <c r="H4961" i="12" a="1"/>
  <c r="F3570" i="12"/>
  <c r="G43" i="12"/>
  <c r="G1619" i="12"/>
  <c r="G4527" i="12"/>
  <c r="F3396" i="12"/>
  <c r="G2968" i="12"/>
  <c r="H3917" i="12" a="1"/>
  <c r="F3657" i="12"/>
  <c r="H2428" i="12" a="1"/>
  <c r="G298" i="12"/>
  <c r="H105" i="12" a="1"/>
  <c r="F2536" i="12"/>
  <c r="H489" i="12" a="1"/>
  <c r="H42" i="12" a="1"/>
  <c r="G3309" i="12"/>
  <c r="F3309" i="12"/>
  <c r="G4701" i="12"/>
  <c r="G3177" i="12"/>
  <c r="H3097" i="12" a="1"/>
  <c r="H3482" i="12" a="1"/>
  <c r="G4266" i="12"/>
  <c r="G1799" i="12"/>
  <c r="G1979" i="12"/>
  <c r="G1259" i="12"/>
  <c r="G3744" i="12"/>
  <c r="G3072" i="12"/>
  <c r="G3020" i="12"/>
  <c r="G106" i="12"/>
  <c r="F4962" i="12"/>
  <c r="F3222" i="12"/>
  <c r="F361" i="12"/>
  <c r="H2967" i="12" a="1"/>
  <c r="G426" i="12"/>
  <c r="H3071" i="12" a="1"/>
  <c r="F4005" i="12"/>
  <c r="F3123" i="12"/>
  <c r="G2069" i="12"/>
  <c r="G809" i="12"/>
  <c r="H3743" i="12" a="1"/>
  <c r="H361" i="12" a="1"/>
  <c r="G1169" i="12"/>
  <c r="F691" i="12"/>
  <c r="F2447" i="12"/>
  <c r="G4962" i="12"/>
  <c r="G5050" i="12"/>
  <c r="G4092" i="12"/>
  <c r="H3656" i="12" a="1"/>
  <c r="G3124" i="12"/>
  <c r="F3483" i="12"/>
  <c r="G2429" i="12"/>
  <c r="H4091" i="12" a="1"/>
  <c r="F105" i="12"/>
  <c r="G3570" i="12"/>
  <c r="H3149" i="12" a="1"/>
  <c r="H3569" i="12" a="1"/>
  <c r="H5049" i="12" a="1"/>
  <c r="F4266" i="12"/>
  <c r="H2993" i="12" l="1"/>
  <c r="H2941" i="12"/>
  <c r="H3149" i="12"/>
  <c r="H4961" i="12"/>
  <c r="H4352" i="12"/>
  <c r="H3123" i="12"/>
  <c r="H425" i="12"/>
  <c r="H3482" i="12"/>
  <c r="H4874" i="12"/>
  <c r="H4004" i="12"/>
  <c r="H3917" i="12"/>
  <c r="H2519" i="12"/>
  <c r="H3569" i="12"/>
  <c r="H2428" i="12"/>
  <c r="H691" i="12"/>
  <c r="H489" i="12"/>
  <c r="H3308" i="12"/>
  <c r="H4439" i="12"/>
  <c r="H3045" i="12"/>
  <c r="H297" i="12"/>
  <c r="H105" i="12"/>
  <c r="H3019" i="12"/>
  <c r="H361" i="12"/>
  <c r="H3221" i="12"/>
  <c r="H4700" i="12"/>
  <c r="H3395" i="12"/>
  <c r="H42" i="12"/>
  <c r="H4091" i="12"/>
  <c r="H553" i="12"/>
  <c r="H169" i="12"/>
  <c r="H3175" i="12"/>
  <c r="H3071" i="12"/>
  <c r="H4613" i="12"/>
  <c r="H4265" i="12"/>
  <c r="H3656" i="12"/>
  <c r="H3830" i="12"/>
  <c r="H2967" i="12"/>
  <c r="H4526" i="12"/>
  <c r="H3097" i="12"/>
  <c r="H5049" i="12"/>
  <c r="H4178" i="12"/>
  <c r="H3743" i="12"/>
  <c r="H233" i="12"/>
  <c r="H4787" i="12"/>
  <c r="C3659" i="12"/>
  <c r="C4529" i="12"/>
  <c r="C3048" i="12"/>
  <c r="C4790" i="12"/>
  <c r="B2995" i="12"/>
  <c r="B4268" i="12"/>
  <c r="B4529" i="12"/>
  <c r="C1261" i="12"/>
  <c r="C236" i="12"/>
  <c r="C1351" i="12"/>
  <c r="B555" i="12"/>
  <c r="C3485" i="12"/>
  <c r="B3224" i="12"/>
  <c r="B3311" i="12"/>
  <c r="C4877" i="12"/>
  <c r="C2071" i="12"/>
  <c r="B3073" i="12"/>
  <c r="C3920" i="12"/>
  <c r="C1801" i="12"/>
  <c r="B5051" i="12"/>
  <c r="C4703" i="12"/>
  <c r="C3746" i="12"/>
  <c r="B693" i="12"/>
  <c r="B629" i="12"/>
  <c r="C1891" i="12"/>
  <c r="B4616" i="12"/>
  <c r="B299" i="12"/>
  <c r="C3398" i="12"/>
  <c r="B4007" i="12"/>
  <c r="B171" i="12"/>
  <c r="B107" i="12"/>
  <c r="B3920" i="12"/>
  <c r="C4007" i="12"/>
  <c r="C3572" i="12"/>
  <c r="B3177" i="12"/>
  <c r="B491" i="12"/>
  <c r="C556" i="12"/>
  <c r="B3125" i="12"/>
  <c r="C1711" i="12"/>
  <c r="C811" i="12"/>
  <c r="B3746" i="12"/>
  <c r="C492" i="12"/>
  <c r="C4616" i="12"/>
  <c r="B4877" i="12"/>
  <c r="B4355" i="12"/>
  <c r="B3572" i="12"/>
  <c r="C991" i="12"/>
  <c r="B3833" i="12"/>
  <c r="B4790" i="12"/>
  <c r="C428" i="12"/>
  <c r="C2161" i="12"/>
  <c r="B2449" i="12"/>
  <c r="B4703" i="12"/>
  <c r="C3074" i="12"/>
  <c r="C2521" i="12"/>
  <c r="C901" i="12"/>
  <c r="B427" i="12"/>
  <c r="C3022" i="12"/>
  <c r="C1981" i="12"/>
  <c r="C1531" i="12"/>
  <c r="B45" i="12"/>
  <c r="C364" i="12"/>
  <c r="C3100" i="12"/>
  <c r="B2538" i="12"/>
  <c r="C4181" i="12"/>
  <c r="B3659" i="12"/>
  <c r="C1621" i="12"/>
  <c r="B4181" i="12"/>
  <c r="C3152" i="12"/>
  <c r="C3224" i="12"/>
  <c r="C3311" i="12"/>
  <c r="B3398" i="12"/>
  <c r="C4442" i="12"/>
  <c r="C4268" i="12"/>
  <c r="C4355" i="12"/>
  <c r="C1081" i="12"/>
  <c r="C1441" i="12"/>
  <c r="C631" i="12"/>
  <c r="C721" i="12"/>
  <c r="C2251" i="12"/>
  <c r="C3178" i="12"/>
  <c r="C300" i="12"/>
  <c r="C4964" i="12"/>
  <c r="C4094" i="12"/>
  <c r="C2431" i="12"/>
  <c r="B4964" i="12"/>
  <c r="C3833" i="12"/>
  <c r="B4442" i="12"/>
  <c r="B235" i="12"/>
  <c r="B3485" i="12"/>
  <c r="B4094" i="12"/>
  <c r="C45" i="12"/>
  <c r="B3047" i="12"/>
  <c r="C2341" i="12"/>
  <c r="B3099" i="12"/>
  <c r="C3126" i="12"/>
  <c r="C1171" i="12"/>
  <c r="C172" i="12"/>
  <c r="C108" i="12"/>
  <c r="B3021" i="12"/>
  <c r="B363" i="12"/>
  <c r="B3151" i="12"/>
  <c r="C5051" i="12"/>
  <c r="H3124" i="12" a="1"/>
  <c r="G3047" i="12"/>
  <c r="H3177" i="12" a="1"/>
  <c r="F3658" i="12"/>
  <c r="G44" i="12"/>
  <c r="H3570" i="12" a="1"/>
  <c r="F3223" i="12"/>
  <c r="H106" i="12" a="1"/>
  <c r="F692" i="12"/>
  <c r="F362" i="12"/>
  <c r="F4006" i="12"/>
  <c r="H4701" i="12" a="1"/>
  <c r="H4092" i="12" a="1"/>
  <c r="F3832" i="12"/>
  <c r="F4441" i="12"/>
  <c r="H4614" i="12" a="1"/>
  <c r="G2340" i="12"/>
  <c r="G1080" i="12"/>
  <c r="G1620" i="12"/>
  <c r="F3397" i="12"/>
  <c r="F628" i="12"/>
  <c r="F5051" i="12"/>
  <c r="H4875" i="12" a="1"/>
  <c r="G299" i="12"/>
  <c r="H4788" i="12" a="1"/>
  <c r="H490" i="12" a="1"/>
  <c r="G3571" i="12"/>
  <c r="G4180" i="12"/>
  <c r="G720" i="12"/>
  <c r="F3745" i="12"/>
  <c r="F3098" i="12"/>
  <c r="G3745" i="12"/>
  <c r="G3397" i="12"/>
  <c r="F490" i="12"/>
  <c r="G171" i="12"/>
  <c r="G4876" i="12"/>
  <c r="G3125" i="12"/>
  <c r="H692" i="12" a="1"/>
  <c r="G3223" i="12"/>
  <c r="F4354" i="12"/>
  <c r="F4180" i="12"/>
  <c r="F4789" i="12"/>
  <c r="H554" i="12" a="1"/>
  <c r="F2537" i="12"/>
  <c r="G1800" i="12"/>
  <c r="G2521" i="12"/>
  <c r="H4005" i="12" a="1"/>
  <c r="G5051" i="12"/>
  <c r="G1170" i="12"/>
  <c r="H3222" i="12" a="1"/>
  <c r="G2160" i="12"/>
  <c r="F555" i="12"/>
  <c r="G900" i="12"/>
  <c r="H3831" i="12" a="1"/>
  <c r="H4527" i="12" a="1"/>
  <c r="F426" i="12"/>
  <c r="H3020" i="12" a="1"/>
  <c r="G3310" i="12"/>
  <c r="H2520" i="12" a="1"/>
  <c r="F3150" i="12"/>
  <c r="H3483" i="12" a="1"/>
  <c r="F3020" i="12"/>
  <c r="G1530" i="12"/>
  <c r="G3099" i="12"/>
  <c r="H362" i="12" a="1"/>
  <c r="F44" i="12"/>
  <c r="F170" i="12"/>
  <c r="G3151" i="12"/>
  <c r="H234" i="12" a="1"/>
  <c r="G1440" i="12"/>
  <c r="G1350" i="12"/>
  <c r="H628" i="12" a="1"/>
  <c r="H3309" i="12" a="1"/>
  <c r="G1980" i="12"/>
  <c r="G4441" i="12"/>
  <c r="H4962" i="12" a="1"/>
  <c r="H426" i="12" a="1"/>
  <c r="F4093" i="12"/>
  <c r="G2250" i="12"/>
  <c r="F3484" i="12"/>
  <c r="F4615" i="12"/>
  <c r="G3073" i="12"/>
  <c r="G4006" i="12"/>
  <c r="G630" i="12"/>
  <c r="G4615" i="12"/>
  <c r="H3744" i="12" a="1"/>
  <c r="H3396" i="12" a="1"/>
  <c r="G2070" i="12"/>
  <c r="F3046" i="12"/>
  <c r="H170" i="12" a="1"/>
  <c r="G235" i="12"/>
  <c r="H3046" i="12" a="1"/>
  <c r="G491" i="12"/>
  <c r="G3178" i="12"/>
  <c r="G4354" i="12"/>
  <c r="G4963" i="12"/>
  <c r="G363" i="12"/>
  <c r="H3072" i="12" a="1"/>
  <c r="G107" i="12"/>
  <c r="H3657" i="12" a="1"/>
  <c r="G4267" i="12"/>
  <c r="G810" i="12"/>
  <c r="H4440" i="12" a="1"/>
  <c r="H4266" i="12" a="1"/>
  <c r="F3919" i="12"/>
  <c r="G556" i="12"/>
  <c r="G2430" i="12"/>
  <c r="H3176" i="12" a="1"/>
  <c r="F4702" i="12"/>
  <c r="G4528" i="12"/>
  <c r="G990" i="12"/>
  <c r="G4093" i="12"/>
  <c r="F234" i="12"/>
  <c r="H298" i="12" a="1"/>
  <c r="F3310" i="12"/>
  <c r="G1890" i="12"/>
  <c r="G3021" i="12"/>
  <c r="F3177" i="12"/>
  <c r="H2994" i="12" a="1"/>
  <c r="F3571" i="12"/>
  <c r="G3484" i="12"/>
  <c r="G1260" i="12"/>
  <c r="F4963" i="12"/>
  <c r="G3832" i="12"/>
  <c r="H3150" i="12" a="1"/>
  <c r="G1710" i="12"/>
  <c r="G4789" i="12"/>
  <c r="F2448" i="12"/>
  <c r="F4267" i="12"/>
  <c r="G4702" i="12"/>
  <c r="F106" i="12"/>
  <c r="G3658" i="12"/>
  <c r="H43" i="12" a="1"/>
  <c r="H3918" i="12" a="1"/>
  <c r="H4179" i="12" a="1"/>
  <c r="H5050" i="12" a="1"/>
  <c r="H3098" i="12" a="1"/>
  <c r="G2995" i="12"/>
  <c r="F298" i="12"/>
  <c r="G3919" i="12"/>
  <c r="F2994" i="12"/>
  <c r="H2429" i="12" a="1"/>
  <c r="F3072" i="12"/>
  <c r="H2968" i="12" a="1"/>
  <c r="F3124" i="12"/>
  <c r="G427" i="12"/>
  <c r="F4528" i="12"/>
  <c r="F4876" i="12"/>
  <c r="F2968" i="12"/>
  <c r="H4353" i="12" a="1"/>
  <c r="H4005" i="12" l="1"/>
  <c r="H3918" i="12"/>
  <c r="H4701" i="12"/>
  <c r="H4353" i="12"/>
  <c r="H3072" i="12"/>
  <c r="H3150" i="12"/>
  <c r="H3483" i="12"/>
  <c r="H3046" i="12"/>
  <c r="H4266" i="12"/>
  <c r="H43" i="12"/>
  <c r="H692" i="12"/>
  <c r="H4614" i="12"/>
  <c r="H3396" i="12"/>
  <c r="H5050" i="12"/>
  <c r="H3309" i="12"/>
  <c r="H2968" i="12"/>
  <c r="H4527" i="12"/>
  <c r="H4440" i="12"/>
  <c r="H628" i="12"/>
  <c r="H4092" i="12"/>
  <c r="H3177" i="12"/>
  <c r="H3222" i="12"/>
  <c r="H426" i="12"/>
  <c r="H2520" i="12"/>
  <c r="H362" i="12"/>
  <c r="H3570" i="12"/>
  <c r="H490" i="12"/>
  <c r="H4875" i="12"/>
  <c r="H3098" i="12"/>
  <c r="H2994" i="12"/>
  <c r="H2429" i="12"/>
  <c r="H3124" i="12"/>
  <c r="H3176" i="12"/>
  <c r="H554" i="12"/>
  <c r="H3744" i="12"/>
  <c r="H234" i="12"/>
  <c r="H4788" i="12"/>
  <c r="H3831" i="12"/>
  <c r="H298" i="12"/>
  <c r="H4962" i="12"/>
  <c r="H3657" i="12"/>
  <c r="H3020" i="12"/>
  <c r="H106" i="12"/>
  <c r="H4179" i="12"/>
  <c r="H170" i="12"/>
  <c r="B428" i="12"/>
  <c r="C4182" i="12"/>
  <c r="B46" i="12"/>
  <c r="B4791" i="12"/>
  <c r="B4443" i="12"/>
  <c r="B3834" i="12"/>
  <c r="B3048" i="12"/>
  <c r="B2450" i="12"/>
  <c r="B3921" i="12"/>
  <c r="C902" i="12"/>
  <c r="C1622" i="12"/>
  <c r="B556" i="12"/>
  <c r="C4965" i="12"/>
  <c r="B3486" i="12"/>
  <c r="C2252" i="12"/>
  <c r="C4008" i="12"/>
  <c r="C812" i="12"/>
  <c r="C3399" i="12"/>
  <c r="C237" i="12"/>
  <c r="C3049" i="12"/>
  <c r="B3152" i="12"/>
  <c r="B236" i="12"/>
  <c r="B4704" i="12"/>
  <c r="C4791" i="12"/>
  <c r="B3100" i="12"/>
  <c r="B3312" i="12"/>
  <c r="B3225" i="12"/>
  <c r="C301" i="12"/>
  <c r="B3022" i="12"/>
  <c r="C3747" i="12"/>
  <c r="C1532" i="12"/>
  <c r="C3179" i="12"/>
  <c r="B492" i="12"/>
  <c r="B4878" i="12"/>
  <c r="C2162" i="12"/>
  <c r="B4617" i="12"/>
  <c r="C46" i="12"/>
  <c r="B4008" i="12"/>
  <c r="C3075" i="12"/>
  <c r="B2539" i="12"/>
  <c r="B4965" i="12"/>
  <c r="C5052" i="12"/>
  <c r="C2342" i="12"/>
  <c r="C2072" i="12"/>
  <c r="B364" i="12"/>
  <c r="C3834" i="12"/>
  <c r="B3399" i="12"/>
  <c r="B4356" i="12"/>
  <c r="C4617" i="12"/>
  <c r="C173" i="12"/>
  <c r="C109" i="12"/>
  <c r="B3573" i="12"/>
  <c r="C3127" i="12"/>
  <c r="C4704" i="12"/>
  <c r="B172" i="12"/>
  <c r="B108" i="12"/>
  <c r="B3178" i="12"/>
  <c r="C1262" i="12"/>
  <c r="C632" i="12"/>
  <c r="C722" i="12"/>
  <c r="C4356" i="12"/>
  <c r="C3225" i="12"/>
  <c r="C3312" i="12"/>
  <c r="B3747" i="12"/>
  <c r="C429" i="12"/>
  <c r="C3101" i="12"/>
  <c r="C493" i="12"/>
  <c r="B3660" i="12"/>
  <c r="C557" i="12"/>
  <c r="C3660" i="12"/>
  <c r="B4095" i="12"/>
  <c r="C1352" i="12"/>
  <c r="C3153" i="12"/>
  <c r="B4530" i="12"/>
  <c r="B4269" i="12"/>
  <c r="C992" i="12"/>
  <c r="C3486" i="12"/>
  <c r="B694" i="12"/>
  <c r="B630" i="12"/>
  <c r="C1892" i="12"/>
  <c r="B4182" i="12"/>
  <c r="C3921" i="12"/>
  <c r="C1172" i="12"/>
  <c r="B3126" i="12"/>
  <c r="C1712" i="12"/>
  <c r="C1442" i="12"/>
  <c r="B5052" i="12"/>
  <c r="C4443" i="12"/>
  <c r="C1082" i="12"/>
  <c r="C1802" i="12"/>
  <c r="C2432" i="12"/>
  <c r="B3074" i="12"/>
  <c r="B300" i="12"/>
  <c r="C2522" i="12"/>
  <c r="C365" i="12"/>
  <c r="C4530" i="12"/>
  <c r="C4269" i="12"/>
  <c r="C4095" i="12"/>
  <c r="C1982" i="12"/>
  <c r="C3573" i="12"/>
  <c r="C4878" i="12"/>
  <c r="G4703" i="12"/>
  <c r="G2431" i="12"/>
  <c r="F4529" i="12"/>
  <c r="H2430" i="12" a="1"/>
  <c r="H2995" i="12" a="1"/>
  <c r="H4180" i="12" a="1"/>
  <c r="G364" i="12"/>
  <c r="H3397" i="12" a="1"/>
  <c r="G2161" i="12"/>
  <c r="F427" i="12"/>
  <c r="H4441" i="12" a="1"/>
  <c r="H3832" i="12" a="1"/>
  <c r="G1171" i="12"/>
  <c r="H235" i="12" a="1"/>
  <c r="G1531" i="12"/>
  <c r="G4094" i="12"/>
  <c r="G1081" i="12"/>
  <c r="G3833" i="12"/>
  <c r="G2341" i="12"/>
  <c r="H171" i="12" a="1"/>
  <c r="F3178" i="12"/>
  <c r="G1441" i="12"/>
  <c r="G1981" i="12"/>
  <c r="H4963" i="12" a="1"/>
  <c r="F3920" i="12"/>
  <c r="G3224" i="12"/>
  <c r="G3100" i="12"/>
  <c r="F171" i="12"/>
  <c r="G300" i="12"/>
  <c r="G1351" i="12"/>
  <c r="H3047" i="12" a="1"/>
  <c r="H4876" i="12" a="1"/>
  <c r="G2251" i="12"/>
  <c r="H3658" i="12" a="1"/>
  <c r="F4268" i="12"/>
  <c r="F363" i="12"/>
  <c r="G4442" i="12"/>
  <c r="H4354" i="12" a="1"/>
  <c r="G4181" i="12"/>
  <c r="F3746" i="12"/>
  <c r="G3398" i="12"/>
  <c r="G721" i="12"/>
  <c r="G4616" i="12"/>
  <c r="H107" i="12" a="1"/>
  <c r="F4703" i="12"/>
  <c r="H4615" i="12" a="1"/>
  <c r="F107" i="12"/>
  <c r="H3125" i="12" a="1"/>
  <c r="G3022" i="12"/>
  <c r="H3571" i="12" a="1"/>
  <c r="F4094" i="12"/>
  <c r="G492" i="12"/>
  <c r="G3920" i="12"/>
  <c r="F3021" i="12"/>
  <c r="G4007" i="12"/>
  <c r="H4702" i="12" a="1"/>
  <c r="G3485" i="12"/>
  <c r="H4267" i="12" a="1"/>
  <c r="H299" i="12" a="1"/>
  <c r="F3224" i="12"/>
  <c r="F45" i="12"/>
  <c r="F3572" i="12"/>
  <c r="H3745" i="12" a="1"/>
  <c r="H3223" i="12" a="1"/>
  <c r="G4877" i="12"/>
  <c r="G3048" i="12"/>
  <c r="F491" i="12"/>
  <c r="G3311" i="12"/>
  <c r="F3659" i="12"/>
  <c r="F693" i="12"/>
  <c r="H3310" i="12" a="1"/>
  <c r="G236" i="12"/>
  <c r="G3074" i="12"/>
  <c r="G1801" i="12"/>
  <c r="G4529" i="12"/>
  <c r="G2522" i="12"/>
  <c r="H363" i="12" a="1"/>
  <c r="G4268" i="12"/>
  <c r="F4355" i="12"/>
  <c r="G3659" i="12"/>
  <c r="G428" i="12"/>
  <c r="F3398" i="12"/>
  <c r="F556" i="12"/>
  <c r="F2449" i="12"/>
  <c r="F3073" i="12"/>
  <c r="H3484" i="12" a="1"/>
  <c r="H44" i="12" a="1"/>
  <c r="H4093" i="12" a="1"/>
  <c r="F3311" i="12"/>
  <c r="G2071" i="12"/>
  <c r="G631" i="12"/>
  <c r="H693" i="12" a="1"/>
  <c r="H555" i="12" a="1"/>
  <c r="F2995" i="12"/>
  <c r="H4528" i="12" a="1"/>
  <c r="G3746" i="12"/>
  <c r="H629" i="12" a="1"/>
  <c r="G557" i="12"/>
  <c r="F3099" i="12"/>
  <c r="G1621" i="12"/>
  <c r="F3125" i="12"/>
  <c r="H3021" i="12" a="1"/>
  <c r="H491" i="12" a="1"/>
  <c r="F3833" i="12"/>
  <c r="G3572" i="12"/>
  <c r="F4442" i="12"/>
  <c r="F4616" i="12"/>
  <c r="G172" i="12"/>
  <c r="G4964" i="12"/>
  <c r="H3099" i="12" a="1"/>
  <c r="F4007" i="12"/>
  <c r="F3485" i="12"/>
  <c r="G3126" i="12"/>
  <c r="F3151" i="12"/>
  <c r="G901" i="12"/>
  <c r="F4790" i="12"/>
  <c r="G4355" i="12"/>
  <c r="H3073" i="12" a="1"/>
  <c r="H4006" i="12" a="1"/>
  <c r="F299" i="12"/>
  <c r="G1261" i="12"/>
  <c r="G3152" i="12"/>
  <c r="F2538" i="12"/>
  <c r="F629" i="12"/>
  <c r="G1711" i="12"/>
  <c r="H5051" i="12" a="1"/>
  <c r="H3151" i="12" a="1"/>
  <c r="F4181" i="12"/>
  <c r="F5052" i="12"/>
  <c r="H427" i="12" a="1"/>
  <c r="F235" i="12"/>
  <c r="G1891" i="12"/>
  <c r="F4964" i="12"/>
  <c r="F4877" i="12"/>
  <c r="G811" i="12"/>
  <c r="H3919" i="12" a="1"/>
  <c r="F3047" i="12"/>
  <c r="H2521" i="12" a="1"/>
  <c r="G5052" i="12"/>
  <c r="G4790" i="12"/>
  <c r="G3179" i="12"/>
  <c r="G108" i="12"/>
  <c r="H3178" i="12" a="1"/>
  <c r="H4789" i="12" a="1"/>
  <c r="G45" i="12"/>
  <c r="G991" i="12"/>
  <c r="H4615" i="12" l="1"/>
  <c r="H3919" i="12"/>
  <c r="H2430" i="12"/>
  <c r="H5051" i="12"/>
  <c r="H3047" i="12"/>
  <c r="H693" i="12"/>
  <c r="H4441" i="12"/>
  <c r="H4528" i="12"/>
  <c r="H3073" i="12"/>
  <c r="H3223" i="12"/>
  <c r="H629" i="12"/>
  <c r="H107" i="12"/>
  <c r="H3099" i="12"/>
  <c r="H4180" i="12"/>
  <c r="H2521" i="12"/>
  <c r="H3021" i="12"/>
  <c r="H427" i="12"/>
  <c r="H3178" i="12"/>
  <c r="H4006" i="12"/>
  <c r="H44" i="12"/>
  <c r="H171" i="12"/>
  <c r="H299" i="12"/>
  <c r="H555" i="12"/>
  <c r="H491" i="12"/>
  <c r="H4702" i="12"/>
  <c r="H3745" i="12"/>
  <c r="H4789" i="12"/>
  <c r="H3310" i="12"/>
  <c r="H4963" i="12"/>
  <c r="H3658" i="12"/>
  <c r="H4876" i="12"/>
  <c r="H363" i="12"/>
  <c r="H2995" i="12"/>
  <c r="H235" i="12"/>
  <c r="H3151" i="12"/>
  <c r="H3125" i="12"/>
  <c r="H4267" i="12"/>
  <c r="H4093" i="12"/>
  <c r="H3397" i="12"/>
  <c r="H3832" i="12"/>
  <c r="H3484" i="12"/>
  <c r="H3571" i="12"/>
  <c r="H4354" i="12"/>
  <c r="B3487" i="12"/>
  <c r="C2433" i="12"/>
  <c r="B4705" i="12"/>
  <c r="B47" i="12"/>
  <c r="C3661" i="12"/>
  <c r="B3101" i="12"/>
  <c r="C1803" i="12"/>
  <c r="C1713" i="12"/>
  <c r="B3075" i="12"/>
  <c r="C2523" i="12"/>
  <c r="C4531" i="12"/>
  <c r="C1983" i="12"/>
  <c r="C1443" i="12"/>
  <c r="B3835" i="12"/>
  <c r="C723" i="12"/>
  <c r="C633" i="12"/>
  <c r="B301" i="12"/>
  <c r="C2073" i="12"/>
  <c r="B3153" i="12"/>
  <c r="B4966" i="12"/>
  <c r="B3922" i="12"/>
  <c r="C4183" i="12"/>
  <c r="C4705" i="12"/>
  <c r="B3127" i="12"/>
  <c r="C1893" i="12"/>
  <c r="B695" i="12"/>
  <c r="B631" i="12"/>
  <c r="B4618" i="12"/>
  <c r="C3313" i="12"/>
  <c r="C3226" i="12"/>
  <c r="C3154" i="12"/>
  <c r="B5053" i="12"/>
  <c r="B557" i="12"/>
  <c r="B3049" i="12"/>
  <c r="C903" i="12"/>
  <c r="B4009" i="12"/>
  <c r="B4531" i="12"/>
  <c r="B493" i="12"/>
  <c r="C1173" i="12"/>
  <c r="B4270" i="12"/>
  <c r="B237" i="12"/>
  <c r="C2253" i="12"/>
  <c r="C1623" i="12"/>
  <c r="B4792" i="12"/>
  <c r="B3748" i="12"/>
  <c r="C993" i="12"/>
  <c r="C4270" i="12"/>
  <c r="B4183" i="12"/>
  <c r="C3400" i="12"/>
  <c r="C4792" i="12"/>
  <c r="C1263" i="12"/>
  <c r="C1353" i="12"/>
  <c r="B4096" i="12"/>
  <c r="C3835" i="12"/>
  <c r="B3179" i="12"/>
  <c r="C5053" i="12"/>
  <c r="B365" i="12"/>
  <c r="C3748" i="12"/>
  <c r="C3128" i="12"/>
  <c r="B3661" i="12"/>
  <c r="B4444" i="12"/>
  <c r="C2163" i="12"/>
  <c r="C47" i="12"/>
  <c r="C4096" i="12"/>
  <c r="C174" i="12"/>
  <c r="C110" i="12"/>
  <c r="B2540" i="12"/>
  <c r="C302" i="12"/>
  <c r="C2343" i="12"/>
  <c r="C4618" i="12"/>
  <c r="C813" i="12"/>
  <c r="C238" i="12"/>
  <c r="C3922" i="12"/>
  <c r="C430" i="12"/>
  <c r="C1083" i="12"/>
  <c r="C3102" i="12"/>
  <c r="B3313" i="12"/>
  <c r="B3226" i="12"/>
  <c r="C3487" i="12"/>
  <c r="C558" i="12"/>
  <c r="B429" i="12"/>
  <c r="B3400" i="12"/>
  <c r="B3574" i="12"/>
  <c r="B4357" i="12"/>
  <c r="C4966" i="12"/>
  <c r="C4357" i="12"/>
  <c r="C1533" i="12"/>
  <c r="C4009" i="12"/>
  <c r="C3574" i="12"/>
  <c r="C3180" i="12"/>
  <c r="C494" i="12"/>
  <c r="C4444" i="12"/>
  <c r="B173" i="12"/>
  <c r="B109" i="12"/>
  <c r="C366" i="12"/>
  <c r="C4879" i="12"/>
  <c r="C3076" i="12"/>
  <c r="B2451" i="12"/>
  <c r="B4879" i="12"/>
  <c r="F3312" i="12"/>
  <c r="G365" i="12"/>
  <c r="G3075" i="12"/>
  <c r="H3398" i="12" a="1"/>
  <c r="G4008" i="12"/>
  <c r="F2539" i="12"/>
  <c r="H4529" i="12" a="1"/>
  <c r="G1712" i="12"/>
  <c r="F428" i="12"/>
  <c r="G3127" i="12"/>
  <c r="G4182" i="12"/>
  <c r="F4617" i="12"/>
  <c r="F3048" i="12"/>
  <c r="F300" i="12"/>
  <c r="H45" i="12" a="1"/>
  <c r="H492" i="12" a="1"/>
  <c r="G4443" i="12"/>
  <c r="H4703" i="12" a="1"/>
  <c r="H4964" i="12" a="1"/>
  <c r="G4356" i="12"/>
  <c r="G2072" i="12"/>
  <c r="G812" i="12"/>
  <c r="H3022" i="12" a="1"/>
  <c r="F46" i="12"/>
  <c r="G4965" i="12"/>
  <c r="F3074" i="12"/>
  <c r="G902" i="12"/>
  <c r="G3399" i="12"/>
  <c r="G2523" i="12"/>
  <c r="H3074" i="12" a="1"/>
  <c r="H3572" i="12" a="1"/>
  <c r="F4356" i="12"/>
  <c r="H4355" i="12" a="1"/>
  <c r="F2450" i="12"/>
  <c r="G4269" i="12"/>
  <c r="H108" i="12" a="1"/>
  <c r="F5053" i="12"/>
  <c r="H364" i="12" a="1"/>
  <c r="H630" i="12" a="1"/>
  <c r="G3049" i="12"/>
  <c r="H4790" i="12" a="1"/>
  <c r="F630" i="12"/>
  <c r="H4877" i="12" a="1"/>
  <c r="G1892" i="12"/>
  <c r="H3659" i="12" a="1"/>
  <c r="G3573" i="12"/>
  <c r="H3485" i="12" a="1"/>
  <c r="G5053" i="12"/>
  <c r="H3746" i="12" a="1"/>
  <c r="F3179" i="12"/>
  <c r="G1622" i="12"/>
  <c r="G722" i="12"/>
  <c r="G3921" i="12"/>
  <c r="H3100" i="12" a="1"/>
  <c r="G2432" i="12"/>
  <c r="F172" i="12"/>
  <c r="G429" i="12"/>
  <c r="F4965" i="12"/>
  <c r="G46" i="12"/>
  <c r="H3224" i="12" a="1"/>
  <c r="G1082" i="12"/>
  <c r="G1172" i="12"/>
  <c r="G3747" i="12"/>
  <c r="G1262" i="12"/>
  <c r="F4095" i="12"/>
  <c r="F3834" i="12"/>
  <c r="H556" i="12" a="1"/>
  <c r="G3312" i="12"/>
  <c r="H3152" i="12" a="1"/>
  <c r="G1982" i="12"/>
  <c r="F3747" i="12"/>
  <c r="F4443" i="12"/>
  <c r="F3399" i="12"/>
  <c r="G493" i="12"/>
  <c r="G4791" i="12"/>
  <c r="G632" i="12"/>
  <c r="G2252" i="12"/>
  <c r="H4616" i="12" a="1"/>
  <c r="G4878" i="12"/>
  <c r="F4269" i="12"/>
  <c r="F557" i="12"/>
  <c r="G3834" i="12"/>
  <c r="H2431" i="12" a="1"/>
  <c r="F4530" i="12"/>
  <c r="H4442" i="12" a="1"/>
  <c r="G1442" i="12"/>
  <c r="H300" i="12" a="1"/>
  <c r="G3153" i="12"/>
  <c r="H5052" i="12" a="1"/>
  <c r="H3179" i="12" a="1"/>
  <c r="F3022" i="12"/>
  <c r="F364" i="12"/>
  <c r="F4008" i="12"/>
  <c r="G109" i="12"/>
  <c r="F4791" i="12"/>
  <c r="G558" i="12"/>
  <c r="G992" i="12"/>
  <c r="F3152" i="12"/>
  <c r="F3573" i="12"/>
  <c r="H428" i="12" a="1"/>
  <c r="G4704" i="12"/>
  <c r="G3225" i="12"/>
  <c r="G3660" i="12"/>
  <c r="F694" i="12"/>
  <c r="H3833" i="12" a="1"/>
  <c r="H3311" i="12" a="1"/>
  <c r="G4617" i="12"/>
  <c r="F236" i="12"/>
  <c r="H631" i="12" a="1"/>
  <c r="F4704" i="12"/>
  <c r="H172" i="12" a="1"/>
  <c r="F3126" i="12"/>
  <c r="G301" i="12"/>
  <c r="G3180" i="12"/>
  <c r="F108" i="12"/>
  <c r="F3100" i="12"/>
  <c r="F3486" i="12"/>
  <c r="G3486" i="12"/>
  <c r="G4530" i="12"/>
  <c r="G3101" i="12"/>
  <c r="G237" i="12"/>
  <c r="G173" i="12"/>
  <c r="F4182" i="12"/>
  <c r="H236" i="12" a="1"/>
  <c r="G4095" i="12"/>
  <c r="G1532" i="12"/>
  <c r="G2342" i="12"/>
  <c r="F4878" i="12"/>
  <c r="H4181" i="12" a="1"/>
  <c r="H4268" i="12" a="1"/>
  <c r="H4094" i="12" a="1"/>
  <c r="G1802" i="12"/>
  <c r="G1352" i="12"/>
  <c r="H3048" i="12" a="1"/>
  <c r="F3921" i="12"/>
  <c r="H2522" i="12" a="1"/>
  <c r="F3660" i="12"/>
  <c r="G2162" i="12"/>
  <c r="F492" i="12"/>
  <c r="F3225" i="12"/>
  <c r="H3126" i="12" a="1"/>
  <c r="H4007" i="12" a="1"/>
  <c r="H694" i="12" a="1"/>
  <c r="H3920" i="12" a="1"/>
  <c r="H4616" i="12" l="1"/>
  <c r="H4703" i="12"/>
  <c r="H3179" i="12"/>
  <c r="H4964" i="12"/>
  <c r="H556" i="12"/>
  <c r="H4442" i="12"/>
  <c r="H492" i="12"/>
  <c r="H4094" i="12"/>
  <c r="H3100" i="12"/>
  <c r="H3659" i="12"/>
  <c r="H3311" i="12"/>
  <c r="H3572" i="12"/>
  <c r="H4529" i="12"/>
  <c r="H3746" i="12"/>
  <c r="H4181" i="12"/>
  <c r="H4355" i="12"/>
  <c r="H3126" i="12"/>
  <c r="H236" i="12"/>
  <c r="H4790" i="12"/>
  <c r="H2522" i="12"/>
  <c r="H630" i="12"/>
  <c r="H694" i="12"/>
  <c r="H3224" i="12"/>
  <c r="H3398" i="12"/>
  <c r="H108" i="12"/>
  <c r="H45" i="12"/>
  <c r="H3920" i="12"/>
  <c r="H4268" i="12"/>
  <c r="H3152" i="12"/>
  <c r="H3833" i="12"/>
  <c r="H3074" i="12"/>
  <c r="H172" i="12"/>
  <c r="H3048" i="12"/>
  <c r="H2431" i="12"/>
  <c r="H631" i="12"/>
  <c r="H300" i="12"/>
  <c r="H5052" i="12"/>
  <c r="H364" i="12"/>
  <c r="H3022" i="12"/>
  <c r="H428" i="12"/>
  <c r="H4877" i="12"/>
  <c r="H4007" i="12"/>
  <c r="H3485" i="12"/>
  <c r="B3401" i="12"/>
  <c r="C4010" i="12"/>
  <c r="C2434" i="12"/>
  <c r="C2344" i="12"/>
  <c r="B558" i="12"/>
  <c r="C1984" i="12"/>
  <c r="B366" i="12"/>
  <c r="B3575" i="12"/>
  <c r="C303" i="12"/>
  <c r="B4532" i="12"/>
  <c r="C3923" i="12"/>
  <c r="B3076" i="12"/>
  <c r="C3314" i="12"/>
  <c r="C3227" i="12"/>
  <c r="C4184" i="12"/>
  <c r="B430" i="12"/>
  <c r="B5054" i="12"/>
  <c r="C2074" i="12"/>
  <c r="C1804" i="12"/>
  <c r="C4967" i="12"/>
  <c r="C4532" i="12"/>
  <c r="C4097" i="12"/>
  <c r="B4445" i="12"/>
  <c r="C904" i="12"/>
  <c r="B2541" i="12"/>
  <c r="C724" i="12"/>
  <c r="C634" i="12"/>
  <c r="B4793" i="12"/>
  <c r="B3662" i="12"/>
  <c r="B3180" i="12"/>
  <c r="C814" i="12"/>
  <c r="C4619" i="12"/>
  <c r="C1894" i="12"/>
  <c r="C3155" i="12"/>
  <c r="C4793" i="12"/>
  <c r="C431" i="12"/>
  <c r="B3488" i="12"/>
  <c r="C239" i="12"/>
  <c r="C1264" i="12"/>
  <c r="C3181" i="12"/>
  <c r="B632" i="12"/>
  <c r="B696" i="12"/>
  <c r="C4271" i="12"/>
  <c r="C2164" i="12"/>
  <c r="B3923" i="12"/>
  <c r="B3128" i="12"/>
  <c r="C2524" i="12"/>
  <c r="B2452" i="12"/>
  <c r="B238" i="12"/>
  <c r="C3662" i="12"/>
  <c r="C5054" i="12"/>
  <c r="C1534" i="12"/>
  <c r="B3102" i="12"/>
  <c r="B494" i="12"/>
  <c r="C4880" i="12"/>
  <c r="C1084" i="12"/>
  <c r="B4010" i="12"/>
  <c r="B48" i="12"/>
  <c r="C3103" i="12"/>
  <c r="C3129" i="12"/>
  <c r="C367" i="12"/>
  <c r="B3749" i="12"/>
  <c r="C3401" i="12"/>
  <c r="B4184" i="12"/>
  <c r="C3488" i="12"/>
  <c r="B3836" i="12"/>
  <c r="B302" i="12"/>
  <c r="B4619" i="12"/>
  <c r="B4706" i="12"/>
  <c r="B3154" i="12"/>
  <c r="C559" i="12"/>
  <c r="C1624" i="12"/>
  <c r="C3575" i="12"/>
  <c r="C1174" i="12"/>
  <c r="C48" i="12"/>
  <c r="B4880" i="12"/>
  <c r="B4967" i="12"/>
  <c r="C495" i="12"/>
  <c r="C4706" i="12"/>
  <c r="C111" i="12"/>
  <c r="C175" i="12"/>
  <c r="C1444" i="12"/>
  <c r="B4271" i="12"/>
  <c r="B4358" i="12"/>
  <c r="B4097" i="12"/>
  <c r="B174" i="12"/>
  <c r="B110" i="12"/>
  <c r="C4445" i="12"/>
  <c r="B3314" i="12"/>
  <c r="B3227" i="12"/>
  <c r="C2254" i="12"/>
  <c r="C3836" i="12"/>
  <c r="C1354" i="12"/>
  <c r="C4358" i="12"/>
  <c r="C1714" i="12"/>
  <c r="C994" i="12"/>
  <c r="C3749" i="12"/>
  <c r="H3660" i="12" a="1"/>
  <c r="G3835" i="12"/>
  <c r="G993" i="12"/>
  <c r="H3834" i="12" a="1"/>
  <c r="G494" i="12"/>
  <c r="G4705" i="12"/>
  <c r="G2524" i="12"/>
  <c r="H557" i="12" a="1"/>
  <c r="F4531" i="12"/>
  <c r="G174" i="12"/>
  <c r="G3574" i="12"/>
  <c r="G3102" i="12"/>
  <c r="F3226" i="12"/>
  <c r="F3574" i="12"/>
  <c r="G302" i="12"/>
  <c r="G1353" i="12"/>
  <c r="F4183" i="12"/>
  <c r="H46" i="12" a="1"/>
  <c r="H173" i="12" a="1"/>
  <c r="G813" i="12"/>
  <c r="F4357" i="12"/>
  <c r="F695" i="12"/>
  <c r="G3226" i="12"/>
  <c r="G723" i="12"/>
  <c r="F3400" i="12"/>
  <c r="G3487" i="12"/>
  <c r="F5054" i="12"/>
  <c r="F3487" i="12"/>
  <c r="F4618" i="12"/>
  <c r="H3921" i="12" a="1"/>
  <c r="F301" i="12"/>
  <c r="G4357" i="12"/>
  <c r="G1443" i="12"/>
  <c r="H4356" i="12" a="1"/>
  <c r="F3049" i="12"/>
  <c r="G4183" i="12"/>
  <c r="F3127" i="12"/>
  <c r="G3661" i="12"/>
  <c r="H3486" i="12" a="1"/>
  <c r="F3748" i="12"/>
  <c r="F3075" i="12"/>
  <c r="F4792" i="12"/>
  <c r="H3153" i="12" a="1"/>
  <c r="F4009" i="12"/>
  <c r="H4182" i="12" a="1"/>
  <c r="G2253" i="12"/>
  <c r="G1533" i="12"/>
  <c r="G238" i="12"/>
  <c r="F2540" i="12"/>
  <c r="G559" i="12"/>
  <c r="F558" i="12"/>
  <c r="G2343" i="12"/>
  <c r="G4531" i="12"/>
  <c r="F3835" i="12"/>
  <c r="G4270" i="12"/>
  <c r="G3922" i="12"/>
  <c r="H2523" i="12" a="1"/>
  <c r="H3747" i="12" a="1"/>
  <c r="G430" i="12"/>
  <c r="H3127" i="12" a="1"/>
  <c r="F429" i="12"/>
  <c r="F3661" i="12"/>
  <c r="F3922" i="12"/>
  <c r="F3313" i="12"/>
  <c r="G633" i="12"/>
  <c r="F3101" i="12"/>
  <c r="H3101" i="12" a="1"/>
  <c r="H4008" i="12" a="1"/>
  <c r="G366" i="12"/>
  <c r="G4009" i="12"/>
  <c r="F3153" i="12"/>
  <c r="H3075" i="12" a="1"/>
  <c r="H3399" i="12" a="1"/>
  <c r="H4095" i="12" a="1"/>
  <c r="F4705" i="12"/>
  <c r="H429" i="12" a="1"/>
  <c r="G1893" i="12"/>
  <c r="G4618" i="12"/>
  <c r="G1173" i="12"/>
  <c r="G1083" i="12"/>
  <c r="H3312" i="12" a="1"/>
  <c r="G1983" i="12"/>
  <c r="G5054" i="12"/>
  <c r="G2163" i="12"/>
  <c r="G47" i="12"/>
  <c r="H301" i="12" a="1"/>
  <c r="H4269" i="12" a="1"/>
  <c r="H5053" i="12" a="1"/>
  <c r="H4791" i="12" a="1"/>
  <c r="H4530" i="12" a="1"/>
  <c r="G4792" i="12"/>
  <c r="G3076" i="12"/>
  <c r="G1713" i="12"/>
  <c r="G3313" i="12"/>
  <c r="H695" i="12" a="1"/>
  <c r="H4965" i="12" a="1"/>
  <c r="G4444" i="12"/>
  <c r="G1803" i="12"/>
  <c r="G2433" i="12"/>
  <c r="H3180" i="12" a="1"/>
  <c r="G4879" i="12"/>
  <c r="F2451" i="12"/>
  <c r="H4704" i="12" a="1"/>
  <c r="F4096" i="12"/>
  <c r="G3748" i="12"/>
  <c r="G2073" i="12"/>
  <c r="F173" i="12"/>
  <c r="G1623" i="12"/>
  <c r="F4444" i="12"/>
  <c r="F237" i="12"/>
  <c r="H4878" i="12" a="1"/>
  <c r="H2432" i="12" a="1"/>
  <c r="G1263" i="12"/>
  <c r="H109" i="12" a="1"/>
  <c r="F47" i="12"/>
  <c r="G110" i="12"/>
  <c r="H4443" i="12" a="1"/>
  <c r="F4270" i="12"/>
  <c r="G903" i="12"/>
  <c r="H4617" i="12" a="1"/>
  <c r="F4966" i="12"/>
  <c r="F3180" i="12"/>
  <c r="F631" i="12"/>
  <c r="G3400" i="12"/>
  <c r="H3573" i="12" a="1"/>
  <c r="F365" i="12"/>
  <c r="G3181" i="12"/>
  <c r="H3049" i="12" a="1"/>
  <c r="H237" i="12" a="1"/>
  <c r="G3154" i="12"/>
  <c r="H3225" i="12" a="1"/>
  <c r="G4966" i="12"/>
  <c r="G4096" i="12"/>
  <c r="F4879" i="12"/>
  <c r="H493" i="12" a="1"/>
  <c r="H365" i="12" a="1"/>
  <c r="G3128" i="12"/>
  <c r="F493" i="12"/>
  <c r="F109" i="12"/>
  <c r="H3180" i="12" l="1"/>
  <c r="H4617" i="12"/>
  <c r="H4704" i="12"/>
  <c r="H237" i="12"/>
  <c r="H4878" i="12"/>
  <c r="H3101" i="12"/>
  <c r="H557" i="12"/>
  <c r="H3127" i="12"/>
  <c r="H46" i="12"/>
  <c r="H695" i="12"/>
  <c r="H4965" i="12"/>
  <c r="H3921" i="12"/>
  <c r="H4530" i="12"/>
  <c r="H4791" i="12"/>
  <c r="H3225" i="12"/>
  <c r="H109" i="12"/>
  <c r="H429" i="12"/>
  <c r="H4008" i="12"/>
  <c r="H2523" i="12"/>
  <c r="H365" i="12"/>
  <c r="H173" i="12"/>
  <c r="H3486" i="12"/>
  <c r="H3834" i="12"/>
  <c r="H3153" i="12"/>
  <c r="H5053" i="12"/>
  <c r="H4182" i="12"/>
  <c r="H4095" i="12"/>
  <c r="H3660" i="12"/>
  <c r="H2432" i="12"/>
  <c r="H3573" i="12"/>
  <c r="H4443" i="12"/>
  <c r="H3399" i="12"/>
  <c r="H3312" i="12"/>
  <c r="H3075" i="12"/>
  <c r="H493" i="12"/>
  <c r="H4269" i="12"/>
  <c r="H301" i="12"/>
  <c r="H4356" i="12"/>
  <c r="H3049" i="12"/>
  <c r="H3747" i="12"/>
  <c r="C1085" i="12"/>
  <c r="B111" i="12"/>
  <c r="B175" i="12"/>
  <c r="C3130" i="12"/>
  <c r="C4968" i="12"/>
  <c r="C368" i="12"/>
  <c r="C1535" i="12"/>
  <c r="C560" i="12"/>
  <c r="B3924" i="12"/>
  <c r="B3837" i="12"/>
  <c r="B49" i="12"/>
  <c r="B2542" i="12"/>
  <c r="C3402" i="12"/>
  <c r="B3489" i="12"/>
  <c r="C2345" i="12"/>
  <c r="C1265" i="12"/>
  <c r="B3181" i="12"/>
  <c r="C4620" i="12"/>
  <c r="B3663" i="12"/>
  <c r="B5055" i="12"/>
  <c r="C3663" i="12"/>
  <c r="C432" i="12"/>
  <c r="B303" i="12"/>
  <c r="C1985" i="12"/>
  <c r="C5055" i="12"/>
  <c r="C2435" i="12"/>
  <c r="C3837" i="12"/>
  <c r="C4446" i="12"/>
  <c r="B4098" i="12"/>
  <c r="B3129" i="12"/>
  <c r="C995" i="12"/>
  <c r="B431" i="12"/>
  <c r="B4707" i="12"/>
  <c r="B4272" i="12"/>
  <c r="C3156" i="12"/>
  <c r="C1175" i="12"/>
  <c r="C2255" i="12"/>
  <c r="B4881" i="12"/>
  <c r="C4011" i="12"/>
  <c r="C1445" i="12"/>
  <c r="C4794" i="12"/>
  <c r="B4968" i="12"/>
  <c r="C1715" i="12"/>
  <c r="C1625" i="12"/>
  <c r="B2453" i="12"/>
  <c r="C905" i="12"/>
  <c r="C635" i="12"/>
  <c r="C725" i="12"/>
  <c r="B4533" i="12"/>
  <c r="C4272" i="12"/>
  <c r="C4098" i="12"/>
  <c r="C3924" i="12"/>
  <c r="C304" i="12"/>
  <c r="C3315" i="12"/>
  <c r="C3228" i="12"/>
  <c r="C1805" i="12"/>
  <c r="B239" i="12"/>
  <c r="C3750" i="12"/>
  <c r="B3155" i="12"/>
  <c r="C3182" i="12"/>
  <c r="B559" i="12"/>
  <c r="B3576" i="12"/>
  <c r="B3750" i="12"/>
  <c r="B3228" i="12"/>
  <c r="B3315" i="12"/>
  <c r="C240" i="12"/>
  <c r="B4794" i="12"/>
  <c r="C3576" i="12"/>
  <c r="B697" i="12"/>
  <c r="B633" i="12"/>
  <c r="B3103" i="12"/>
  <c r="B4185" i="12"/>
  <c r="C112" i="12"/>
  <c r="C176" i="12"/>
  <c r="B4011" i="12"/>
  <c r="C4707" i="12"/>
  <c r="B495" i="12"/>
  <c r="B3402" i="12"/>
  <c r="B4446" i="12"/>
  <c r="C496" i="12"/>
  <c r="C1895" i="12"/>
  <c r="C2525" i="12"/>
  <c r="C4533" i="12"/>
  <c r="B4359" i="12"/>
  <c r="C49" i="12"/>
  <c r="B367" i="12"/>
  <c r="C3489" i="12"/>
  <c r="C4359" i="12"/>
  <c r="C1355" i="12"/>
  <c r="C4881" i="12"/>
  <c r="C815" i="12"/>
  <c r="C4185" i="12"/>
  <c r="C2165" i="12"/>
  <c r="B4620" i="12"/>
  <c r="C2075" i="12"/>
  <c r="F174" i="12"/>
  <c r="G5055" i="12"/>
  <c r="G1624" i="12"/>
  <c r="F4880" i="12"/>
  <c r="G2434" i="12"/>
  <c r="H5054" i="12" a="1"/>
  <c r="G2164" i="12"/>
  <c r="G3103" i="12"/>
  <c r="H3128" i="12" a="1"/>
  <c r="F3401" i="12"/>
  <c r="G2525" i="12"/>
  <c r="G994" i="12"/>
  <c r="F3181" i="12"/>
  <c r="G3488" i="12"/>
  <c r="G1534" i="12"/>
  <c r="G4358" i="12"/>
  <c r="F3749" i="12"/>
  <c r="H3226" i="12" a="1"/>
  <c r="G1264" i="12"/>
  <c r="F3662" i="12"/>
  <c r="F494" i="12"/>
  <c r="G1174" i="12"/>
  <c r="H4531" i="12" a="1"/>
  <c r="H238" i="12" a="1"/>
  <c r="G175" i="12"/>
  <c r="H3661" i="12" a="1"/>
  <c r="H3400" i="12" a="1"/>
  <c r="F2452" i="12"/>
  <c r="H4792" i="12" a="1"/>
  <c r="F3076" i="12"/>
  <c r="G4967" i="12"/>
  <c r="H3748" i="12" a="1"/>
  <c r="G367" i="12"/>
  <c r="G3227" i="12"/>
  <c r="G634" i="12"/>
  <c r="G3401" i="12"/>
  <c r="H4966" i="12" a="1"/>
  <c r="H4183" i="12" a="1"/>
  <c r="G3662" i="12"/>
  <c r="F5055" i="12"/>
  <c r="H110" i="12" a="1"/>
  <c r="F3154" i="12"/>
  <c r="G3923" i="12"/>
  <c r="H632" i="12" a="1"/>
  <c r="H3076" i="12" a="1"/>
  <c r="H4618" i="12" a="1"/>
  <c r="F4445" i="12"/>
  <c r="F4097" i="12"/>
  <c r="H3487" i="12" a="1"/>
  <c r="H2524" i="12" a="1"/>
  <c r="H366" i="12" a="1"/>
  <c r="F4706" i="12"/>
  <c r="H3154" i="12" a="1"/>
  <c r="F3102" i="12"/>
  <c r="H430" i="12" a="1"/>
  <c r="G431" i="12"/>
  <c r="F3836" i="12"/>
  <c r="G3749" i="12"/>
  <c r="F430" i="12"/>
  <c r="G4793" i="12"/>
  <c r="G4532" i="12"/>
  <c r="F238" i="12"/>
  <c r="F2541" i="12"/>
  <c r="G3129" i="12"/>
  <c r="G3155" i="12"/>
  <c r="H633" i="12" a="1"/>
  <c r="F302" i="12"/>
  <c r="G1804" i="12"/>
  <c r="G1984" i="12"/>
  <c r="F48" i="12"/>
  <c r="G1444" i="12"/>
  <c r="H4444" i="12" a="1"/>
  <c r="H494" i="12" a="1"/>
  <c r="H696" i="12" a="1"/>
  <c r="G2344" i="12"/>
  <c r="F4532" i="12"/>
  <c r="H3574" i="12" a="1"/>
  <c r="H4357" i="12" a="1"/>
  <c r="G239" i="12"/>
  <c r="H3313" i="12" a="1"/>
  <c r="H2433" i="12" a="1"/>
  <c r="G2254" i="12"/>
  <c r="H4096" i="12" a="1"/>
  <c r="F110" i="12"/>
  <c r="G904" i="12"/>
  <c r="H302" i="12" a="1"/>
  <c r="F3923" i="12"/>
  <c r="H3102" i="12" a="1"/>
  <c r="F3314" i="12"/>
  <c r="G560" i="12"/>
  <c r="F559" i="12"/>
  <c r="H558" i="12" a="1"/>
  <c r="F4619" i="12"/>
  <c r="G48" i="12"/>
  <c r="G495" i="12"/>
  <c r="G3182" i="12"/>
  <c r="G4619" i="12"/>
  <c r="F3488" i="12"/>
  <c r="F4010" i="12"/>
  <c r="H3181" i="12" a="1"/>
  <c r="F4184" i="12"/>
  <c r="F4793" i="12"/>
  <c r="G2074" i="12"/>
  <c r="F4358" i="12"/>
  <c r="H4270" i="12" a="1"/>
  <c r="F366" i="12"/>
  <c r="G3836" i="12"/>
  <c r="F696" i="12"/>
  <c r="G111" i="12"/>
  <c r="H174" i="12" a="1"/>
  <c r="F3575" i="12"/>
  <c r="F4967" i="12"/>
  <c r="G4271" i="12"/>
  <c r="G3575" i="12"/>
  <c r="G4010" i="12"/>
  <c r="G724" i="12"/>
  <c r="G814" i="12"/>
  <c r="H3922" i="12" a="1"/>
  <c r="G4880" i="12"/>
  <c r="H559" i="12" a="1"/>
  <c r="H4879" i="12" a="1"/>
  <c r="F3128" i="12"/>
  <c r="F3227" i="12"/>
  <c r="G1084" i="12"/>
  <c r="G4706" i="12"/>
  <c r="F632" i="12"/>
  <c r="G4445" i="12"/>
  <c r="F4271" i="12"/>
  <c r="H4009" i="12" a="1"/>
  <c r="H4705" i="12" a="1"/>
  <c r="G1894" i="12"/>
  <c r="G1714" i="12"/>
  <c r="G303" i="12"/>
  <c r="H47" i="12" a="1"/>
  <c r="G3314" i="12"/>
  <c r="H3835" i="12" a="1"/>
  <c r="G4097" i="12"/>
  <c r="G4184" i="12"/>
  <c r="G1354" i="12"/>
  <c r="H4792" i="12" l="1"/>
  <c r="H4009" i="12"/>
  <c r="H4096" i="12"/>
  <c r="H633" i="12"/>
  <c r="H366" i="12"/>
  <c r="H3102" i="12"/>
  <c r="H302" i="12"/>
  <c r="H3128" i="12"/>
  <c r="H3154" i="12"/>
  <c r="H238" i="12"/>
  <c r="H4357" i="12"/>
  <c r="H2524" i="12"/>
  <c r="H696" i="12"/>
  <c r="H3922" i="12"/>
  <c r="H3487" i="12"/>
  <c r="H47" i="12"/>
  <c r="H110" i="12"/>
  <c r="H3748" i="12"/>
  <c r="H174" i="12"/>
  <c r="H559" i="12"/>
  <c r="H558" i="12"/>
  <c r="H4705" i="12"/>
  <c r="H430" i="12"/>
  <c r="H4966" i="12"/>
  <c r="H3835" i="12"/>
  <c r="H632" i="12"/>
  <c r="H4879" i="12"/>
  <c r="H3181" i="12"/>
  <c r="H3076" i="12"/>
  <c r="H4183" i="12"/>
  <c r="H4531" i="12"/>
  <c r="H3574" i="12"/>
  <c r="H494" i="12"/>
  <c r="H3400" i="12"/>
  <c r="H5054" i="12"/>
  <c r="H4618" i="12"/>
  <c r="H4444" i="12"/>
  <c r="H3313" i="12"/>
  <c r="H3226" i="12"/>
  <c r="H2433" i="12"/>
  <c r="H4270" i="12"/>
  <c r="H3661" i="12"/>
  <c r="C4795" i="12"/>
  <c r="B4273" i="12"/>
  <c r="C3664" i="12"/>
  <c r="B3838" i="12"/>
  <c r="C1896" i="12"/>
  <c r="B496" i="12"/>
  <c r="C4534" i="12"/>
  <c r="C4099" i="12"/>
  <c r="B368" i="12"/>
  <c r="B50" i="12"/>
  <c r="B4534" i="12"/>
  <c r="C1086" i="12"/>
  <c r="C3925" i="12"/>
  <c r="C1626" i="12"/>
  <c r="B176" i="12"/>
  <c r="B112" i="12"/>
  <c r="C2166" i="12"/>
  <c r="C906" i="12"/>
  <c r="C3577" i="12"/>
  <c r="C4621" i="12"/>
  <c r="B4099" i="12"/>
  <c r="C305" i="12"/>
  <c r="B3664" i="12"/>
  <c r="B3182" i="12"/>
  <c r="C996" i="12"/>
  <c r="B5056" i="12"/>
  <c r="B4360" i="12"/>
  <c r="B3577" i="12"/>
  <c r="C241" i="12"/>
  <c r="B4795" i="12"/>
  <c r="C2526" i="12"/>
  <c r="C4882" i="12"/>
  <c r="C2346" i="12"/>
  <c r="C2256" i="12"/>
  <c r="C50" i="12"/>
  <c r="B560" i="12"/>
  <c r="B3316" i="12"/>
  <c r="B3229" i="12"/>
  <c r="B304" i="12"/>
  <c r="B4621" i="12"/>
  <c r="C1536" i="12"/>
  <c r="B4186" i="12"/>
  <c r="C3490" i="12"/>
  <c r="B4012" i="12"/>
  <c r="C5056" i="12"/>
  <c r="C4447" i="12"/>
  <c r="B4447" i="12"/>
  <c r="C4012" i="12"/>
  <c r="C636" i="12"/>
  <c r="C726" i="12"/>
  <c r="C4273" i="12"/>
  <c r="C561" i="12"/>
  <c r="B4882" i="12"/>
  <c r="C1806" i="12"/>
  <c r="C3183" i="12"/>
  <c r="B240" i="12"/>
  <c r="C3229" i="12"/>
  <c r="C3316" i="12"/>
  <c r="C4186" i="12"/>
  <c r="B4969" i="12"/>
  <c r="B3751" i="12"/>
  <c r="C2436" i="12"/>
  <c r="B3130" i="12"/>
  <c r="B3156" i="12"/>
  <c r="C4708" i="12"/>
  <c r="B3925" i="12"/>
  <c r="C433" i="12"/>
  <c r="C3838" i="12"/>
  <c r="C3403" i="12"/>
  <c r="C4360" i="12"/>
  <c r="C497" i="12"/>
  <c r="C1176" i="12"/>
  <c r="B4708" i="12"/>
  <c r="C4969" i="12"/>
  <c r="B432" i="12"/>
  <c r="B3490" i="12"/>
  <c r="C177" i="12"/>
  <c r="C113" i="12"/>
  <c r="B634" i="12"/>
  <c r="B698" i="12"/>
  <c r="B3403" i="12"/>
  <c r="C369" i="12"/>
  <c r="B2454" i="12"/>
  <c r="C3751" i="12"/>
  <c r="C1446" i="12"/>
  <c r="C1986" i="12"/>
  <c r="C816" i="12"/>
  <c r="C1716" i="12"/>
  <c r="C1266" i="12"/>
  <c r="C2076" i="12"/>
  <c r="C1356" i="12"/>
  <c r="B2543" i="12"/>
  <c r="C3157" i="12"/>
  <c r="F239" i="12"/>
  <c r="F5056" i="12"/>
  <c r="G1175" i="12"/>
  <c r="G3183" i="12"/>
  <c r="F3103" i="12"/>
  <c r="F3837" i="12"/>
  <c r="H4880" i="12" a="1"/>
  <c r="G1805" i="12"/>
  <c r="H4271" i="12" a="1"/>
  <c r="F4011" i="12"/>
  <c r="F367" i="12"/>
  <c r="H697" i="12" a="1"/>
  <c r="H4097" i="12" a="1"/>
  <c r="G995" i="12"/>
  <c r="H4358" i="12" a="1"/>
  <c r="F4272" i="12"/>
  <c r="F4359" i="12"/>
  <c r="G3228" i="12"/>
  <c r="G4620" i="12"/>
  <c r="G240" i="12"/>
  <c r="G2345" i="12"/>
  <c r="F3402" i="12"/>
  <c r="H560" i="12" a="1"/>
  <c r="F4185" i="12"/>
  <c r="G5056" i="12"/>
  <c r="F4794" i="12"/>
  <c r="H3488" i="12" a="1"/>
  <c r="F3576" i="12"/>
  <c r="G4011" i="12"/>
  <c r="F49" i="12"/>
  <c r="H2434" i="12" a="1"/>
  <c r="F4881" i="12"/>
  <c r="F4968" i="12"/>
  <c r="F697" i="12"/>
  <c r="G2435" i="12"/>
  <c r="G4359" i="12"/>
  <c r="F3750" i="12"/>
  <c r="H4184" i="12" a="1"/>
  <c r="F495" i="12"/>
  <c r="G1355" i="12"/>
  <c r="H303" i="12" a="1"/>
  <c r="H4010" i="12" a="1"/>
  <c r="F3129" i="12"/>
  <c r="F431" i="12"/>
  <c r="G1535" i="12"/>
  <c r="G4272" i="12"/>
  <c r="H495" i="12" a="1"/>
  <c r="G3663" i="12"/>
  <c r="G3837" i="12"/>
  <c r="G304" i="12"/>
  <c r="G49" i="12"/>
  <c r="H2525" i="12" a="1"/>
  <c r="H431" i="12" a="1"/>
  <c r="G4098" i="12"/>
  <c r="G2165" i="12"/>
  <c r="H3749" i="12" a="1"/>
  <c r="H3662" i="12" a="1"/>
  <c r="F3663" i="12"/>
  <c r="F4707" i="12"/>
  <c r="G176" i="12"/>
  <c r="G4968" i="12"/>
  <c r="G3402" i="12"/>
  <c r="F3228" i="12"/>
  <c r="G3750" i="12"/>
  <c r="G496" i="12"/>
  <c r="G4446" i="12"/>
  <c r="H4793" i="12" a="1"/>
  <c r="G4533" i="12"/>
  <c r="H3575" i="12" a="1"/>
  <c r="F2542" i="12"/>
  <c r="G905" i="12"/>
  <c r="H634" i="12" a="1"/>
  <c r="F2453" i="12"/>
  <c r="G635" i="12"/>
  <c r="H4445" i="12" a="1"/>
  <c r="F3155" i="12"/>
  <c r="F3924" i="12"/>
  <c r="G2526" i="12"/>
  <c r="G1895" i="12"/>
  <c r="G1265" i="12"/>
  <c r="H239" i="12" a="1"/>
  <c r="H4706" i="12" a="1"/>
  <c r="G3315" i="12"/>
  <c r="H3314" i="12" a="1"/>
  <c r="G112" i="12"/>
  <c r="H367" i="12" a="1"/>
  <c r="G432" i="12"/>
  <c r="F4620" i="12"/>
  <c r="G1985" i="12"/>
  <c r="H3401" i="12" a="1"/>
  <c r="H5055" i="12" a="1"/>
  <c r="G1715" i="12"/>
  <c r="G725" i="12"/>
  <c r="F111" i="12"/>
  <c r="H4532" i="12" a="1"/>
  <c r="H3129" i="12" a="1"/>
  <c r="H3155" i="12" a="1"/>
  <c r="G561" i="12"/>
  <c r="G1445" i="12"/>
  <c r="H3103" i="12" a="1"/>
  <c r="F3489" i="12"/>
  <c r="G3156" i="12"/>
  <c r="G4881" i="12"/>
  <c r="G3576" i="12"/>
  <c r="G815" i="12"/>
  <c r="H4619" i="12" a="1"/>
  <c r="G3489" i="12"/>
  <c r="H3836" i="12" a="1"/>
  <c r="F4446" i="12"/>
  <c r="H3227" i="12" a="1"/>
  <c r="F4098" i="12"/>
  <c r="G1085" i="12"/>
  <c r="G2255" i="12"/>
  <c r="H3182" i="12" a="1"/>
  <c r="F3182" i="12"/>
  <c r="G3130" i="12"/>
  <c r="G4794" i="12"/>
  <c r="F303" i="12"/>
  <c r="H3923" i="12" a="1"/>
  <c r="G2075" i="12"/>
  <c r="F4533" i="12"/>
  <c r="H4967" i="12" a="1"/>
  <c r="F560" i="12"/>
  <c r="F633" i="12"/>
  <c r="G3924" i="12"/>
  <c r="F175" i="12"/>
  <c r="G1625" i="12"/>
  <c r="G4707" i="12"/>
  <c r="G368" i="12"/>
  <c r="F3315" i="12"/>
  <c r="H111" i="12" a="1"/>
  <c r="H48" i="12" a="1"/>
  <c r="H175" i="12" a="1"/>
  <c r="G4185" i="12"/>
  <c r="H495" i="12" l="1"/>
  <c r="H4880" i="12"/>
  <c r="H4706" i="12"/>
  <c r="H3227" i="12"/>
  <c r="H560" i="12"/>
  <c r="H3575" i="12"/>
  <c r="H4445" i="12"/>
  <c r="H634" i="12"/>
  <c r="H4358" i="12"/>
  <c r="H3314" i="12"/>
  <c r="H175" i="12"/>
  <c r="H5055" i="12"/>
  <c r="H4967" i="12"/>
  <c r="H2434" i="12"/>
  <c r="H3749" i="12"/>
  <c r="H4532" i="12"/>
  <c r="H4184" i="12"/>
  <c r="H4619" i="12"/>
  <c r="H3836" i="12"/>
  <c r="H3662" i="12"/>
  <c r="H4793" i="12"/>
  <c r="H4010" i="12"/>
  <c r="H3923" i="12"/>
  <c r="H4271" i="12"/>
  <c r="H697" i="12"/>
  <c r="H3488" i="12"/>
  <c r="H3155" i="12"/>
  <c r="H3182" i="12"/>
  <c r="H3103" i="12"/>
  <c r="H48" i="12"/>
  <c r="H3401" i="12"/>
  <c r="H4097" i="12"/>
  <c r="H239" i="12"/>
  <c r="H2525" i="12"/>
  <c r="H3129" i="12"/>
  <c r="H111" i="12"/>
  <c r="H303" i="12"/>
  <c r="H367" i="12"/>
  <c r="H431" i="12"/>
  <c r="C1537" i="12"/>
  <c r="B3491" i="12"/>
  <c r="B3578" i="12"/>
  <c r="C1267" i="12"/>
  <c r="C4361" i="12"/>
  <c r="C3578" i="12"/>
  <c r="B369" i="12"/>
  <c r="C51" i="12"/>
  <c r="B3752" i="12"/>
  <c r="C3665" i="12"/>
  <c r="B241" i="12"/>
  <c r="B4622" i="12"/>
  <c r="C4622" i="12"/>
  <c r="B2544" i="12"/>
  <c r="C1807" i="12"/>
  <c r="C3839" i="12"/>
  <c r="C4535" i="12"/>
  <c r="B4274" i="12"/>
  <c r="B3317" i="12"/>
  <c r="B3230" i="12"/>
  <c r="B4448" i="12"/>
  <c r="B635" i="12"/>
  <c r="B699" i="12"/>
  <c r="B497" i="12"/>
  <c r="C562" i="12"/>
  <c r="C498" i="12"/>
  <c r="B3157" i="12"/>
  <c r="C4274" i="12"/>
  <c r="C817" i="12"/>
  <c r="B3404" i="12"/>
  <c r="C1717" i="12"/>
  <c r="B51" i="12"/>
  <c r="B561" i="12"/>
  <c r="B4361" i="12"/>
  <c r="C1447" i="12"/>
  <c r="B2455" i="12"/>
  <c r="C5057" i="12"/>
  <c r="C4448" i="12"/>
  <c r="B4013" i="12"/>
  <c r="C3404" i="12"/>
  <c r="C1897" i="12"/>
  <c r="C727" i="12"/>
  <c r="C637" i="12"/>
  <c r="C2347" i="12"/>
  <c r="B4883" i="12"/>
  <c r="C370" i="12"/>
  <c r="C997" i="12"/>
  <c r="C4883" i="12"/>
  <c r="C907" i="12"/>
  <c r="C2527" i="12"/>
  <c r="C3317" i="12"/>
  <c r="C3230" i="12"/>
  <c r="C1627" i="12"/>
  <c r="C2437" i="12"/>
  <c r="C4013" i="12"/>
  <c r="B433" i="12"/>
  <c r="C1987" i="12"/>
  <c r="C2167" i="12"/>
  <c r="C2077" i="12"/>
  <c r="C178" i="12"/>
  <c r="C114" i="12"/>
  <c r="C4796" i="12"/>
  <c r="B3839" i="12"/>
  <c r="B4970" i="12"/>
  <c r="B4709" i="12"/>
  <c r="C306" i="12"/>
  <c r="C1087" i="12"/>
  <c r="B4187" i="12"/>
  <c r="C2257" i="12"/>
  <c r="B3926" i="12"/>
  <c r="C434" i="12"/>
  <c r="C242" i="12"/>
  <c r="B4796" i="12"/>
  <c r="C3491" i="12"/>
  <c r="C4100" i="12"/>
  <c r="B4100" i="12"/>
  <c r="B3665" i="12"/>
  <c r="C4709" i="12"/>
  <c r="C1177" i="12"/>
  <c r="C4187" i="12"/>
  <c r="C3184" i="12"/>
  <c r="C1357" i="12"/>
  <c r="C3926" i="12"/>
  <c r="B3183" i="12"/>
  <c r="B5057" i="12"/>
  <c r="B305" i="12"/>
  <c r="B4535" i="12"/>
  <c r="C4970" i="12"/>
  <c r="B113" i="12"/>
  <c r="B177" i="12"/>
  <c r="C3752" i="12"/>
  <c r="F50" i="12"/>
  <c r="G3316" i="12"/>
  <c r="H4620" i="12" a="1"/>
  <c r="F561" i="12"/>
  <c r="G2256" i="12"/>
  <c r="F4708" i="12"/>
  <c r="H3489" i="12" a="1"/>
  <c r="H3402" i="12" a="1"/>
  <c r="G113" i="12"/>
  <c r="F4969" i="12"/>
  <c r="H4272" i="12" a="1"/>
  <c r="F176" i="12"/>
  <c r="F3838" i="12"/>
  <c r="F112" i="12"/>
  <c r="H304" i="12" a="1"/>
  <c r="F634" i="12"/>
  <c r="F4621" i="12"/>
  <c r="H5056" i="12" a="1"/>
  <c r="G1806" i="12"/>
  <c r="G4708" i="12"/>
  <c r="H4707" i="12" a="1"/>
  <c r="F3130" i="12"/>
  <c r="G816" i="12"/>
  <c r="G1536" i="12"/>
  <c r="G2436" i="12"/>
  <c r="G4186" i="12"/>
  <c r="G1896" i="12"/>
  <c r="G1266" i="12"/>
  <c r="H4794" i="12" a="1"/>
  <c r="H4098" i="12" a="1"/>
  <c r="G3403" i="12"/>
  <c r="F3183" i="12"/>
  <c r="G562" i="12"/>
  <c r="F2454" i="12"/>
  <c r="G1356" i="12"/>
  <c r="G996" i="12"/>
  <c r="G4534" i="12"/>
  <c r="G3490" i="12"/>
  <c r="H240" i="12" a="1"/>
  <c r="H4533" i="12" a="1"/>
  <c r="F4795" i="12"/>
  <c r="G2346" i="12"/>
  <c r="G4621" i="12"/>
  <c r="G1176" i="12"/>
  <c r="H3130" i="12" a="1"/>
  <c r="G241" i="12"/>
  <c r="H3183" i="12" a="1"/>
  <c r="G4969" i="12"/>
  <c r="G497" i="12"/>
  <c r="F4273" i="12"/>
  <c r="G3184" i="12"/>
  <c r="H176" i="12" a="1"/>
  <c r="F304" i="12"/>
  <c r="G5057" i="12"/>
  <c r="F4012" i="12"/>
  <c r="G4882" i="12"/>
  <c r="F5057" i="12"/>
  <c r="G4795" i="12"/>
  <c r="G305" i="12"/>
  <c r="G3157" i="12"/>
  <c r="G2527" i="12"/>
  <c r="G369" i="12"/>
  <c r="F240" i="12"/>
  <c r="G50" i="12"/>
  <c r="H698" i="12" a="1"/>
  <c r="F2543" i="12"/>
  <c r="H4185" i="12" a="1"/>
  <c r="G4273" i="12"/>
  <c r="F4360" i="12"/>
  <c r="G4447" i="12"/>
  <c r="G726" i="12"/>
  <c r="H112" i="12" a="1"/>
  <c r="G3838" i="12"/>
  <c r="F4447" i="12"/>
  <c r="G3664" i="12"/>
  <c r="F698" i="12"/>
  <c r="F4186" i="12"/>
  <c r="F3925" i="12"/>
  <c r="F4099" i="12"/>
  <c r="G2166" i="12"/>
  <c r="H3924" i="12" a="1"/>
  <c r="F368" i="12"/>
  <c r="H4968" i="12" a="1"/>
  <c r="G433" i="12"/>
  <c r="F3316" i="12"/>
  <c r="H3663" i="12" a="1"/>
  <c r="H4011" i="12" a="1"/>
  <c r="G2076" i="12"/>
  <c r="G4012" i="12"/>
  <c r="H4881" i="12" a="1"/>
  <c r="H3315" i="12" a="1"/>
  <c r="F3751" i="12"/>
  <c r="G1086" i="12"/>
  <c r="H2526" i="12" a="1"/>
  <c r="H4446" i="12" a="1"/>
  <c r="G177" i="12"/>
  <c r="G4099" i="12"/>
  <c r="H3156" i="12" a="1"/>
  <c r="G1986" i="12"/>
  <c r="G1716" i="12"/>
  <c r="H368" i="12" a="1"/>
  <c r="F432" i="12"/>
  <c r="H3837" i="12" a="1"/>
  <c r="H496" i="12" a="1"/>
  <c r="F3577" i="12"/>
  <c r="H3228" i="12" a="1"/>
  <c r="G1626" i="12"/>
  <c r="F4882" i="12"/>
  <c r="H4359" i="12" a="1"/>
  <c r="F3490" i="12"/>
  <c r="G636" i="12"/>
  <c r="G906" i="12"/>
  <c r="H3750" i="12" a="1"/>
  <c r="F3403" i="12"/>
  <c r="G3229" i="12"/>
  <c r="G3925" i="12"/>
  <c r="G4360" i="12"/>
  <c r="G3577" i="12"/>
  <c r="F3156" i="12"/>
  <c r="H2435" i="12" a="1"/>
  <c r="G1446" i="12"/>
  <c r="G3751" i="12"/>
  <c r="H49" i="12" a="1"/>
  <c r="F4534" i="12"/>
  <c r="H3576" i="12" a="1"/>
  <c r="F3664" i="12"/>
  <c r="F3229" i="12"/>
  <c r="F496" i="12"/>
  <c r="H432" i="12" a="1"/>
  <c r="H3183" i="12" l="1"/>
  <c r="H368" i="12"/>
  <c r="H4707" i="12"/>
  <c r="H4359" i="12"/>
  <c r="H432" i="12"/>
  <c r="H3576" i="12"/>
  <c r="H4794" i="12"/>
  <c r="H3663" i="12"/>
  <c r="H2435" i="12"/>
  <c r="H4446" i="12"/>
  <c r="H304" i="12"/>
  <c r="H3156" i="12"/>
  <c r="H4620" i="12"/>
  <c r="H3750" i="12"/>
  <c r="H3402" i="12"/>
  <c r="H4011" i="12"/>
  <c r="H4968" i="12"/>
  <c r="H4272" i="12"/>
  <c r="H3924" i="12"/>
  <c r="H4881" i="12"/>
  <c r="H3228" i="12"/>
  <c r="H112" i="12"/>
  <c r="H3489" i="12"/>
  <c r="H3315" i="12"/>
  <c r="H3837" i="12"/>
  <c r="H2526" i="12"/>
  <c r="H496" i="12"/>
  <c r="H176" i="12"/>
  <c r="H49" i="12"/>
  <c r="H4533" i="12"/>
  <c r="H5056" i="12"/>
  <c r="H4185" i="12"/>
  <c r="H698" i="12"/>
  <c r="H240" i="12"/>
  <c r="H4098" i="12"/>
  <c r="H3130" i="12"/>
  <c r="B370" i="12"/>
  <c r="B4014" i="12"/>
  <c r="C2258" i="12"/>
  <c r="B3231" i="12"/>
  <c r="B3318" i="12"/>
  <c r="C4797" i="12"/>
  <c r="C3579" i="12"/>
  <c r="C371" i="12"/>
  <c r="C4884" i="12"/>
  <c r="B2456" i="12"/>
  <c r="C2348" i="12"/>
  <c r="B4797" i="12"/>
  <c r="C4362" i="12"/>
  <c r="B4710" i="12"/>
  <c r="B4884" i="12"/>
  <c r="C179" i="12"/>
  <c r="C115" i="12"/>
  <c r="C3318" i="12"/>
  <c r="C3231" i="12"/>
  <c r="C2438" i="12"/>
  <c r="B4101" i="12"/>
  <c r="C307" i="12"/>
  <c r="B498" i="12"/>
  <c r="C3405" i="12"/>
  <c r="C1088" i="12"/>
  <c r="C728" i="12"/>
  <c r="C638" i="12"/>
  <c r="C1538" i="12"/>
  <c r="B700" i="12"/>
  <c r="B636" i="12"/>
  <c r="C1898" i="12"/>
  <c r="B434" i="12"/>
  <c r="C5058" i="12"/>
  <c r="B4188" i="12"/>
  <c r="B5058" i="12"/>
  <c r="C4536" i="12"/>
  <c r="C4623" i="12"/>
  <c r="B2545" i="12"/>
  <c r="C3666" i="12"/>
  <c r="C4014" i="12"/>
  <c r="B3927" i="12"/>
  <c r="C4101" i="12"/>
  <c r="C435" i="12"/>
  <c r="C818" i="12"/>
  <c r="B3492" i="12"/>
  <c r="C563" i="12"/>
  <c r="B4536" i="12"/>
  <c r="C3753" i="12"/>
  <c r="B3579" i="12"/>
  <c r="C1448" i="12"/>
  <c r="C998" i="12"/>
  <c r="C908" i="12"/>
  <c r="C4710" i="12"/>
  <c r="B3840" i="12"/>
  <c r="C4449" i="12"/>
  <c r="C1628" i="12"/>
  <c r="B4971" i="12"/>
  <c r="B3405" i="12"/>
  <c r="C3927" i="12"/>
  <c r="C1358" i="12"/>
  <c r="B242" i="12"/>
  <c r="B3753" i="12"/>
  <c r="C2078" i="12"/>
  <c r="C1718" i="12"/>
  <c r="C3492" i="12"/>
  <c r="B52" i="12"/>
  <c r="B562" i="12"/>
  <c r="C52" i="12"/>
  <c r="B114" i="12"/>
  <c r="B178" i="12"/>
  <c r="C4971" i="12"/>
  <c r="C1808" i="12"/>
  <c r="B3184" i="12"/>
  <c r="C4275" i="12"/>
  <c r="C243" i="12"/>
  <c r="B4362" i="12"/>
  <c r="B306" i="12"/>
  <c r="B3666" i="12"/>
  <c r="B4275" i="12"/>
  <c r="C2168" i="12"/>
  <c r="B4449" i="12"/>
  <c r="C3840" i="12"/>
  <c r="B4623" i="12"/>
  <c r="C1268" i="12"/>
  <c r="C4188" i="12"/>
  <c r="C499" i="12"/>
  <c r="C1178" i="12"/>
  <c r="C2528" i="12"/>
  <c r="C1988" i="12"/>
  <c r="H4273" i="12" a="1"/>
  <c r="G4100" i="12"/>
  <c r="F3665" i="12"/>
  <c r="F4622" i="12"/>
  <c r="H4795" i="12" a="1"/>
  <c r="G2437" i="12"/>
  <c r="F3157" i="12"/>
  <c r="H4969" i="12" a="1"/>
  <c r="G997" i="12"/>
  <c r="H3157" i="12" a="1"/>
  <c r="F305" i="12"/>
  <c r="G1537" i="12"/>
  <c r="H3664" i="12" a="1"/>
  <c r="F4448" i="12"/>
  <c r="G3491" i="12"/>
  <c r="F4535" i="12"/>
  <c r="F4187" i="12"/>
  <c r="H4186" i="12" a="1"/>
  <c r="F4361" i="12"/>
  <c r="G3230" i="12"/>
  <c r="H4012" i="12" a="1"/>
  <c r="G1987" i="12"/>
  <c r="G5058" i="12"/>
  <c r="H5057" i="12" a="1"/>
  <c r="G4187" i="12"/>
  <c r="G4448" i="12"/>
  <c r="F3317" i="12"/>
  <c r="G1267" i="12"/>
  <c r="F2544" i="12"/>
  <c r="G498" i="12"/>
  <c r="F4100" i="12"/>
  <c r="G727" i="12"/>
  <c r="H50" i="12" a="1"/>
  <c r="H433" i="12" a="1"/>
  <c r="H3490" i="12" a="1"/>
  <c r="H177" i="12" a="1"/>
  <c r="F4796" i="12"/>
  <c r="G1177" i="12"/>
  <c r="H4360" i="12" a="1"/>
  <c r="G434" i="12"/>
  <c r="G3578" i="12"/>
  <c r="G4796" i="12"/>
  <c r="H497" i="12" a="1"/>
  <c r="G306" i="12"/>
  <c r="H4882" i="12" a="1"/>
  <c r="F4970" i="12"/>
  <c r="H3403" i="12" a="1"/>
  <c r="H4621" i="12" a="1"/>
  <c r="G242" i="12"/>
  <c r="F3230" i="12"/>
  <c r="F497" i="12"/>
  <c r="F5058" i="12"/>
  <c r="F699" i="12"/>
  <c r="G3317" i="12"/>
  <c r="G4622" i="12"/>
  <c r="F51" i="12"/>
  <c r="H3229" i="12" a="1"/>
  <c r="F562" i="12"/>
  <c r="G3404" i="12"/>
  <c r="G563" i="12"/>
  <c r="G1717" i="12"/>
  <c r="H562" i="12" a="1"/>
  <c r="F4013" i="12"/>
  <c r="F4883" i="12"/>
  <c r="G2167" i="12"/>
  <c r="G2077" i="12"/>
  <c r="H636" i="12" a="1"/>
  <c r="G1357" i="12"/>
  <c r="G4709" i="12"/>
  <c r="G1897" i="12"/>
  <c r="H561" i="12" a="1"/>
  <c r="F4709" i="12"/>
  <c r="H4447" i="12" a="1"/>
  <c r="H4099" i="12" a="1"/>
  <c r="F113" i="12"/>
  <c r="G3839" i="12"/>
  <c r="G3926" i="12"/>
  <c r="G4883" i="12"/>
  <c r="F3839" i="12"/>
  <c r="F369" i="12"/>
  <c r="G51" i="12"/>
  <c r="G637" i="12"/>
  <c r="G1627" i="12"/>
  <c r="H2436" i="12" a="1"/>
  <c r="G2347" i="12"/>
  <c r="F3926" i="12"/>
  <c r="F177" i="12"/>
  <c r="F3752" i="12"/>
  <c r="F433" i="12"/>
  <c r="H3577" i="12" a="1"/>
  <c r="G4361" i="12"/>
  <c r="G2528" i="12"/>
  <c r="F2455" i="12"/>
  <c r="G3665" i="12"/>
  <c r="H699" i="12" a="1"/>
  <c r="H3838" i="12" a="1"/>
  <c r="H3316" i="12" a="1"/>
  <c r="G1447" i="12"/>
  <c r="G4274" i="12"/>
  <c r="G817" i="12"/>
  <c r="G1087" i="12"/>
  <c r="G370" i="12"/>
  <c r="H635" i="12" a="1"/>
  <c r="G4013" i="12"/>
  <c r="H3751" i="12" a="1"/>
  <c r="F3491" i="12"/>
  <c r="H305" i="12" a="1"/>
  <c r="G178" i="12"/>
  <c r="F3404" i="12"/>
  <c r="G907" i="12"/>
  <c r="F3184" i="12"/>
  <c r="G114" i="12"/>
  <c r="H3925" i="12" a="1"/>
  <c r="G4535" i="12"/>
  <c r="H4534" i="12" a="1"/>
  <c r="H369" i="12" a="1"/>
  <c r="F635" i="12"/>
  <c r="G4970" i="12"/>
  <c r="F3578" i="12"/>
  <c r="G2257" i="12"/>
  <c r="F241" i="12"/>
  <c r="H4708" i="12" a="1"/>
  <c r="G1807" i="12"/>
  <c r="H113" i="12" a="1"/>
  <c r="G3752" i="12"/>
  <c r="F4274" i="12"/>
  <c r="H241" i="12" a="1"/>
  <c r="H2527" i="12" a="1"/>
  <c r="H562" i="12" l="1"/>
  <c r="H3229" i="12"/>
  <c r="H177" i="12"/>
  <c r="H3157" i="12"/>
  <c r="H4447" i="12"/>
  <c r="H4882" i="12"/>
  <c r="H497" i="12"/>
  <c r="H241" i="12"/>
  <c r="H4360" i="12"/>
  <c r="H5057" i="12"/>
  <c r="H636" i="12"/>
  <c r="H369" i="12"/>
  <c r="H4012" i="12"/>
  <c r="H3838" i="12"/>
  <c r="H113" i="12"/>
  <c r="H3490" i="12"/>
  <c r="H2436" i="12"/>
  <c r="H561" i="12"/>
  <c r="H4969" i="12"/>
  <c r="H3577" i="12"/>
  <c r="H50" i="12"/>
  <c r="H3664" i="12"/>
  <c r="H3925" i="12"/>
  <c r="H4186" i="12"/>
  <c r="H4621" i="12"/>
  <c r="H2527" i="12"/>
  <c r="H4273" i="12"/>
  <c r="H3751" i="12"/>
  <c r="H4534" i="12"/>
  <c r="H4795" i="12"/>
  <c r="H635" i="12"/>
  <c r="H3403" i="12"/>
  <c r="H4708" i="12"/>
  <c r="H699" i="12"/>
  <c r="H305" i="12"/>
  <c r="H433" i="12"/>
  <c r="H4099" i="12"/>
  <c r="H3316" i="12"/>
  <c r="B243" i="12"/>
  <c r="C2439" i="12"/>
  <c r="B179" i="12"/>
  <c r="B115" i="12"/>
  <c r="B307" i="12"/>
  <c r="C2529" i="12"/>
  <c r="B4972" i="12"/>
  <c r="C3667" i="12"/>
  <c r="C3841" i="12"/>
  <c r="C909" i="12"/>
  <c r="C4102" i="12"/>
  <c r="C3319" i="12"/>
  <c r="C3232" i="12"/>
  <c r="C1809" i="12"/>
  <c r="C1449" i="12"/>
  <c r="C4624" i="12"/>
  <c r="C639" i="12"/>
  <c r="C729" i="12"/>
  <c r="B4798" i="12"/>
  <c r="C4885" i="12"/>
  <c r="C1269" i="12"/>
  <c r="B4711" i="12"/>
  <c r="B4363" i="12"/>
  <c r="C308" i="12"/>
  <c r="C1899" i="12"/>
  <c r="C4015" i="12"/>
  <c r="C4537" i="12"/>
  <c r="C500" i="12"/>
  <c r="C3754" i="12"/>
  <c r="C1989" i="12"/>
  <c r="B435" i="12"/>
  <c r="B371" i="12"/>
  <c r="B4015" i="12"/>
  <c r="C4711" i="12"/>
  <c r="C1359" i="12"/>
  <c r="C3580" i="12"/>
  <c r="B3580" i="12"/>
  <c r="B4102" i="12"/>
  <c r="C2259" i="12"/>
  <c r="C1629" i="12"/>
  <c r="C53" i="12"/>
  <c r="C999" i="12"/>
  <c r="C3406" i="12"/>
  <c r="C564" i="12"/>
  <c r="C4363" i="12"/>
  <c r="C1089" i="12"/>
  <c r="C4972" i="12"/>
  <c r="C3928" i="12"/>
  <c r="B3754" i="12"/>
  <c r="C5059" i="12"/>
  <c r="B4189" i="12"/>
  <c r="C180" i="12"/>
  <c r="C116" i="12"/>
  <c r="B3232" i="12"/>
  <c r="B3319" i="12"/>
  <c r="B5059" i="12"/>
  <c r="C4798" i="12"/>
  <c r="C3493" i="12"/>
  <c r="B3667" i="12"/>
  <c r="B4450" i="12"/>
  <c r="C1719" i="12"/>
  <c r="B499" i="12"/>
  <c r="B563" i="12"/>
  <c r="B2457" i="12"/>
  <c r="C2169" i="12"/>
  <c r="B4624" i="12"/>
  <c r="C819" i="12"/>
  <c r="C372" i="12"/>
  <c r="C4450" i="12"/>
  <c r="B3406" i="12"/>
  <c r="C2079" i="12"/>
  <c r="C4276" i="12"/>
  <c r="B4537" i="12"/>
  <c r="B53" i="12"/>
  <c r="B3841" i="12"/>
  <c r="B3493" i="12"/>
  <c r="B3928" i="12"/>
  <c r="C1539" i="12"/>
  <c r="C4189" i="12"/>
  <c r="B2546" i="12"/>
  <c r="B4276" i="12"/>
  <c r="B637" i="12"/>
  <c r="B701" i="12"/>
  <c r="C1179" i="12"/>
  <c r="C244" i="12"/>
  <c r="B4885" i="12"/>
  <c r="C436" i="12"/>
  <c r="C2349" i="12"/>
  <c r="H178" i="12" a="1"/>
  <c r="H3926" i="12" a="1"/>
  <c r="G2258" i="12"/>
  <c r="G728" i="12"/>
  <c r="F4014" i="12"/>
  <c r="H5058" i="12" a="1"/>
  <c r="F306" i="12"/>
  <c r="F4362" i="12"/>
  <c r="H434" i="12" a="1"/>
  <c r="G998" i="12"/>
  <c r="F498" i="12"/>
  <c r="G115" i="12"/>
  <c r="F3666" i="12"/>
  <c r="H4448" i="12" a="1"/>
  <c r="F4884" i="12"/>
  <c r="H4622" i="12" a="1"/>
  <c r="H4709" i="12" a="1"/>
  <c r="F5059" i="12"/>
  <c r="G4797" i="12"/>
  <c r="H3578" i="12" a="1"/>
  <c r="G4710" i="12"/>
  <c r="G3753" i="12"/>
  <c r="H3752" i="12" a="1"/>
  <c r="F4623" i="12"/>
  <c r="H4187" i="12" a="1"/>
  <c r="G4449" i="12"/>
  <c r="H4013" i="12" a="1"/>
  <c r="H370" i="12" a="1"/>
  <c r="G3231" i="12"/>
  <c r="G1718" i="12"/>
  <c r="G3492" i="12"/>
  <c r="H4100" i="12" a="1"/>
  <c r="F636" i="12"/>
  <c r="H700" i="12" a="1"/>
  <c r="G3405" i="12"/>
  <c r="F2456" i="12"/>
  <c r="F2545" i="12"/>
  <c r="G638" i="12"/>
  <c r="G52" i="12"/>
  <c r="H2437" i="12" a="1"/>
  <c r="F370" i="12"/>
  <c r="H498" i="12" a="1"/>
  <c r="G1358" i="12"/>
  <c r="G4014" i="12"/>
  <c r="G4884" i="12"/>
  <c r="H637" i="12" a="1"/>
  <c r="F4188" i="12"/>
  <c r="G4623" i="12"/>
  <c r="G818" i="12"/>
  <c r="F700" i="12"/>
  <c r="H3665" i="12" a="1"/>
  <c r="F3231" i="12"/>
  <c r="G4971" i="12"/>
  <c r="H3317" i="12" a="1"/>
  <c r="G1448" i="12"/>
  <c r="G4101" i="12"/>
  <c r="H4970" i="12" a="1"/>
  <c r="G1898" i="12"/>
  <c r="F4275" i="12"/>
  <c r="G1628" i="12"/>
  <c r="H3184" i="12" a="1"/>
  <c r="F3927" i="12"/>
  <c r="F4797" i="12"/>
  <c r="F4710" i="12"/>
  <c r="H4535" i="12" a="1"/>
  <c r="G4362" i="12"/>
  <c r="H4796" i="12" a="1"/>
  <c r="G3318" i="12"/>
  <c r="G4536" i="12"/>
  <c r="H4274" i="12" a="1"/>
  <c r="F4536" i="12"/>
  <c r="G2529" i="12"/>
  <c r="G3840" i="12"/>
  <c r="F434" i="12"/>
  <c r="G243" i="12"/>
  <c r="G2168" i="12"/>
  <c r="F242" i="12"/>
  <c r="H3839" i="12" a="1"/>
  <c r="G2438" i="12"/>
  <c r="G2078" i="12"/>
  <c r="F4449" i="12"/>
  <c r="G435" i="12"/>
  <c r="G1088" i="12"/>
  <c r="G5059" i="12"/>
  <c r="H3404" i="12" a="1"/>
  <c r="G1808" i="12"/>
  <c r="G1988" i="12"/>
  <c r="F114" i="12"/>
  <c r="G908" i="12"/>
  <c r="G2348" i="12"/>
  <c r="F3318" i="12"/>
  <c r="F4101" i="12"/>
  <c r="H3230" i="12" a="1"/>
  <c r="G3666" i="12"/>
  <c r="G4275" i="12"/>
  <c r="G499" i="12"/>
  <c r="G3579" i="12"/>
  <c r="H3491" i="12" a="1"/>
  <c r="G307" i="12"/>
  <c r="G179" i="12"/>
  <c r="H4361" i="12" a="1"/>
  <c r="G1268" i="12"/>
  <c r="F3405" i="12"/>
  <c r="G1538" i="12"/>
  <c r="F4971" i="12"/>
  <c r="H2528" i="12" a="1"/>
  <c r="G3927" i="12"/>
  <c r="G371" i="12"/>
  <c r="F563" i="12"/>
  <c r="H114" i="12" a="1"/>
  <c r="H242" i="12" a="1"/>
  <c r="G1178" i="12"/>
  <c r="G564" i="12"/>
  <c r="G4188" i="12"/>
  <c r="F3579" i="12"/>
  <c r="F178" i="12"/>
  <c r="H306" i="12" a="1"/>
  <c r="H51" i="12" a="1"/>
  <c r="F3753" i="12"/>
  <c r="F3840" i="12"/>
  <c r="F52" i="12"/>
  <c r="H4883" i="12" a="1"/>
  <c r="F3492" i="12"/>
  <c r="H4883" i="12" l="1"/>
  <c r="H114" i="12"/>
  <c r="H637" i="12"/>
  <c r="H4013" i="12"/>
  <c r="H4535" i="12"/>
  <c r="H700" i="12"/>
  <c r="H5058" i="12"/>
  <c r="H498" i="12"/>
  <c r="H4622" i="12"/>
  <c r="H3752" i="12"/>
  <c r="H3926" i="12"/>
  <c r="H4796" i="12"/>
  <c r="H434" i="12"/>
  <c r="H2528" i="12"/>
  <c r="H3578" i="12"/>
  <c r="H4970" i="12"/>
  <c r="H3230" i="12"/>
  <c r="H3317" i="12"/>
  <c r="H370" i="12"/>
  <c r="H4709" i="12"/>
  <c r="H3665" i="12"/>
  <c r="H3839" i="12"/>
  <c r="H4448" i="12"/>
  <c r="H2437" i="12"/>
  <c r="H4187" i="12"/>
  <c r="H51" i="12"/>
  <c r="H3491" i="12"/>
  <c r="H178" i="12"/>
  <c r="H4274" i="12"/>
  <c r="H3184" i="12"/>
  <c r="H4361" i="12"/>
  <c r="H3404" i="12"/>
  <c r="H306" i="12"/>
  <c r="H4100" i="12"/>
  <c r="H242" i="12"/>
  <c r="C437" i="12"/>
  <c r="B2458" i="12"/>
  <c r="B4538" i="12"/>
  <c r="C5060" i="12"/>
  <c r="C4190" i="12"/>
  <c r="C3494" i="12"/>
  <c r="C2350" i="12"/>
  <c r="C1450" i="12"/>
  <c r="B436" i="12"/>
  <c r="C4277" i="12"/>
  <c r="B3755" i="12"/>
  <c r="B500" i="12"/>
  <c r="C501" i="12"/>
  <c r="C1180" i="12"/>
  <c r="C1090" i="12"/>
  <c r="B702" i="12"/>
  <c r="B638" i="12"/>
  <c r="B3842" i="12"/>
  <c r="C2080" i="12"/>
  <c r="B308" i="12"/>
  <c r="C117" i="12"/>
  <c r="C181" i="12"/>
  <c r="C4016" i="12"/>
  <c r="C54" i="12"/>
  <c r="B3668" i="12"/>
  <c r="C4799" i="12"/>
  <c r="B4799" i="12"/>
  <c r="C820" i="12"/>
  <c r="B4364" i="12"/>
  <c r="B4016" i="12"/>
  <c r="C4538" i="12"/>
  <c r="C1810" i="12"/>
  <c r="C4886" i="12"/>
  <c r="C245" i="12"/>
  <c r="C1720" i="12"/>
  <c r="C3842" i="12"/>
  <c r="C1360" i="12"/>
  <c r="C640" i="12"/>
  <c r="C730" i="12"/>
  <c r="C3233" i="12"/>
  <c r="C3320" i="12"/>
  <c r="C1270" i="12"/>
  <c r="B2547" i="12"/>
  <c r="C4364" i="12"/>
  <c r="C565" i="12"/>
  <c r="C4712" i="12"/>
  <c r="B244" i="12"/>
  <c r="C2440" i="12"/>
  <c r="B3407" i="12"/>
  <c r="C373" i="12"/>
  <c r="C4973" i="12"/>
  <c r="B5060" i="12"/>
  <c r="B3929" i="12"/>
  <c r="C2170" i="12"/>
  <c r="C910" i="12"/>
  <c r="B4190" i="12"/>
  <c r="C1540" i="12"/>
  <c r="C1000" i="12"/>
  <c r="C2530" i="12"/>
  <c r="B564" i="12"/>
  <c r="C3581" i="12"/>
  <c r="B3320" i="12"/>
  <c r="B3233" i="12"/>
  <c r="C4625" i="12"/>
  <c r="B4451" i="12"/>
  <c r="B4886" i="12"/>
  <c r="C1900" i="12"/>
  <c r="C1630" i="12"/>
  <c r="B54" i="12"/>
  <c r="B3494" i="12"/>
  <c r="B4712" i="12"/>
  <c r="C4103" i="12"/>
  <c r="B4973" i="12"/>
  <c r="B4625" i="12"/>
  <c r="C2260" i="12"/>
  <c r="C4451" i="12"/>
  <c r="C3929" i="12"/>
  <c r="B372" i="12"/>
  <c r="C309" i="12"/>
  <c r="B3581" i="12"/>
  <c r="B4277" i="12"/>
  <c r="C3668" i="12"/>
  <c r="B4103" i="12"/>
  <c r="C1990" i="12"/>
  <c r="C3407" i="12"/>
  <c r="C3755" i="12"/>
  <c r="B180" i="12"/>
  <c r="B116" i="12"/>
  <c r="H3927" i="12" a="1"/>
  <c r="H701" i="12" a="1"/>
  <c r="G3580" i="12"/>
  <c r="G1989" i="12"/>
  <c r="H3579" i="12" a="1"/>
  <c r="G1269" i="12"/>
  <c r="G1629" i="12"/>
  <c r="H2529" i="12" a="1"/>
  <c r="F4276" i="12"/>
  <c r="G1539" i="12"/>
  <c r="H499" i="12" a="1"/>
  <c r="H243" i="12" a="1"/>
  <c r="H4101" i="12" a="1"/>
  <c r="F4885" i="12"/>
  <c r="G4450" i="12"/>
  <c r="G4276" i="12"/>
  <c r="F499" i="12"/>
  <c r="H371" i="12" a="1"/>
  <c r="G3232" i="12"/>
  <c r="F3493" i="12"/>
  <c r="G244" i="12"/>
  <c r="G4102" i="12"/>
  <c r="F4363" i="12"/>
  <c r="G1809" i="12"/>
  <c r="F4624" i="12"/>
  <c r="G2079" i="12"/>
  <c r="F3580" i="12"/>
  <c r="F4015" i="12"/>
  <c r="G729" i="12"/>
  <c r="G2439" i="12"/>
  <c r="F4189" i="12"/>
  <c r="F3319" i="12"/>
  <c r="F564" i="12"/>
  <c r="H4710" i="12" a="1"/>
  <c r="G909" i="12"/>
  <c r="H4014" i="12" a="1"/>
  <c r="G436" i="12"/>
  <c r="H4623" i="12" a="1"/>
  <c r="F701" i="12"/>
  <c r="G308" i="12"/>
  <c r="F3928" i="12"/>
  <c r="G3928" i="12"/>
  <c r="F4450" i="12"/>
  <c r="F371" i="12"/>
  <c r="G4885" i="12"/>
  <c r="F4102" i="12"/>
  <c r="G1179" i="12"/>
  <c r="F3754" i="12"/>
  <c r="G1089" i="12"/>
  <c r="F3232" i="12"/>
  <c r="G4972" i="12"/>
  <c r="G3754" i="12"/>
  <c r="G565" i="12"/>
  <c r="G4537" i="12"/>
  <c r="H4884" i="12" a="1"/>
  <c r="F435" i="12"/>
  <c r="H4971" i="12" a="1"/>
  <c r="G2169" i="12"/>
  <c r="F2546" i="12"/>
  <c r="G3493" i="12"/>
  <c r="G2259" i="12"/>
  <c r="F179" i="12"/>
  <c r="H3318" i="12" a="1"/>
  <c r="G53" i="12"/>
  <c r="H179" i="12" a="1"/>
  <c r="G180" i="12"/>
  <c r="G4363" i="12"/>
  <c r="G4798" i="12"/>
  <c r="F53" i="12"/>
  <c r="F4798" i="12"/>
  <c r="G2349" i="12"/>
  <c r="F4537" i="12"/>
  <c r="G3406" i="12"/>
  <c r="H4536" i="12" a="1"/>
  <c r="G372" i="12"/>
  <c r="G3667" i="12"/>
  <c r="F2457" i="12"/>
  <c r="F4711" i="12"/>
  <c r="G3319" i="12"/>
  <c r="H3753" i="12" a="1"/>
  <c r="G5060" i="12"/>
  <c r="G3841" i="12"/>
  <c r="G4711" i="12"/>
  <c r="G116" i="12"/>
  <c r="G1359" i="12"/>
  <c r="H3231" i="12" a="1"/>
  <c r="G2530" i="12"/>
  <c r="F243" i="12"/>
  <c r="G4015" i="12"/>
  <c r="F4972" i="12"/>
  <c r="F3406" i="12"/>
  <c r="G999" i="12"/>
  <c r="H4797" i="12" a="1"/>
  <c r="F637" i="12"/>
  <c r="H2438" i="12" a="1"/>
  <c r="G639" i="12"/>
  <c r="G819" i="12"/>
  <c r="H435" i="12" a="1"/>
  <c r="G4189" i="12"/>
  <c r="H5059" i="12" a="1"/>
  <c r="H115" i="12" a="1"/>
  <c r="H307" i="12" a="1"/>
  <c r="G500" i="12"/>
  <c r="F3841" i="12"/>
  <c r="G1899" i="12"/>
  <c r="H52" i="12" a="1"/>
  <c r="G4624" i="12"/>
  <c r="H3492" i="12" a="1"/>
  <c r="H4275" i="12" a="1"/>
  <c r="H4449" i="12" a="1"/>
  <c r="F115" i="12"/>
  <c r="G1719" i="12"/>
  <c r="H3840" i="12" a="1"/>
  <c r="H4188" i="12" a="1"/>
  <c r="F307" i="12"/>
  <c r="H563" i="12" a="1"/>
  <c r="F3667" i="12"/>
  <c r="G1449" i="12"/>
  <c r="H4362" i="12" a="1"/>
  <c r="F5060" i="12"/>
  <c r="H3666" i="12" a="1"/>
  <c r="H3405" i="12" a="1"/>
  <c r="H3231" i="12" l="1"/>
  <c r="H3405" i="12"/>
  <c r="H4971" i="12"/>
  <c r="H701" i="12"/>
  <c r="H499" i="12"/>
  <c r="H115" i="12"/>
  <c r="H3492" i="12"/>
  <c r="H5059" i="12"/>
  <c r="H4014" i="12"/>
  <c r="H4362" i="12"/>
  <c r="H4188" i="12"/>
  <c r="H4536" i="12"/>
  <c r="H4884" i="12"/>
  <c r="H4449" i="12"/>
  <c r="H179" i="12"/>
  <c r="H243" i="12"/>
  <c r="H52" i="12"/>
  <c r="H3579" i="12"/>
  <c r="H2529" i="12"/>
  <c r="H4797" i="12"/>
  <c r="H3927" i="12"/>
  <c r="H4710" i="12"/>
  <c r="H2438" i="12"/>
  <c r="H563" i="12"/>
  <c r="H307" i="12"/>
  <c r="H3318" i="12"/>
  <c r="H371" i="12"/>
  <c r="H435" i="12"/>
  <c r="H3840" i="12"/>
  <c r="H3753" i="12"/>
  <c r="H3666" i="12"/>
  <c r="H4623" i="12"/>
  <c r="H4101" i="12"/>
  <c r="H4275" i="12"/>
  <c r="C4017" i="12"/>
  <c r="B5061" i="12"/>
  <c r="B55" i="12"/>
  <c r="B703" i="12"/>
  <c r="B639" i="12"/>
  <c r="B565" i="12"/>
  <c r="C3495" i="12"/>
  <c r="B4539" i="12"/>
  <c r="C4800" i="12"/>
  <c r="C1451" i="12"/>
  <c r="C4974" i="12"/>
  <c r="B4452" i="12"/>
  <c r="B3756" i="12"/>
  <c r="B373" i="12"/>
  <c r="C1541" i="12"/>
  <c r="B3669" i="12"/>
  <c r="C3408" i="12"/>
  <c r="C4539" i="12"/>
  <c r="C1721" i="12"/>
  <c r="C1001" i="12"/>
  <c r="C1181" i="12"/>
  <c r="B3843" i="12"/>
  <c r="C2441" i="12"/>
  <c r="B4626" i="12"/>
  <c r="B245" i="12"/>
  <c r="B4191" i="12"/>
  <c r="C374" i="12"/>
  <c r="C2351" i="12"/>
  <c r="C1991" i="12"/>
  <c r="C3321" i="12"/>
  <c r="C3234" i="12"/>
  <c r="C3582" i="12"/>
  <c r="B4800" i="12"/>
  <c r="C2261" i="12"/>
  <c r="C4452" i="12"/>
  <c r="C1811" i="12"/>
  <c r="C4365" i="12"/>
  <c r="B437" i="12"/>
  <c r="B3408" i="12"/>
  <c r="C1091" i="12"/>
  <c r="B309" i="12"/>
  <c r="C821" i="12"/>
  <c r="C310" i="12"/>
  <c r="C246" i="12"/>
  <c r="B3930" i="12"/>
  <c r="C566" i="12"/>
  <c r="B501" i="12"/>
  <c r="C4278" i="12"/>
  <c r="B4365" i="12"/>
  <c r="B4017" i="12"/>
  <c r="C438" i="12"/>
  <c r="B4278" i="12"/>
  <c r="C1361" i="12"/>
  <c r="C4191" i="12"/>
  <c r="C1901" i="12"/>
  <c r="C911" i="12"/>
  <c r="B181" i="12"/>
  <c r="B117" i="12"/>
  <c r="C2081" i="12"/>
  <c r="C4713" i="12"/>
  <c r="B3495" i="12"/>
  <c r="C3930" i="12"/>
  <c r="C55" i="12"/>
  <c r="C2531" i="12"/>
  <c r="C4104" i="12"/>
  <c r="C2171" i="12"/>
  <c r="C1271" i="12"/>
  <c r="B3321" i="12"/>
  <c r="B3234" i="12"/>
  <c r="C4626" i="12"/>
  <c r="B4887" i="12"/>
  <c r="B2459" i="12"/>
  <c r="C3843" i="12"/>
  <c r="C3756" i="12"/>
  <c r="B4713" i="12"/>
  <c r="B3582" i="12"/>
  <c r="B4974" i="12"/>
  <c r="C3669" i="12"/>
  <c r="C1631" i="12"/>
  <c r="C5061" i="12"/>
  <c r="B2548" i="12"/>
  <c r="C731" i="12"/>
  <c r="C641" i="12"/>
  <c r="B4104" i="12"/>
  <c r="C4887" i="12"/>
  <c r="C182" i="12"/>
  <c r="C118" i="12"/>
  <c r="C502" i="12"/>
  <c r="G3929" i="12"/>
  <c r="F638" i="12"/>
  <c r="F2458" i="12"/>
  <c r="F500" i="12"/>
  <c r="F3581" i="12"/>
  <c r="H3580" i="12" a="1"/>
  <c r="H702" i="12" a="1"/>
  <c r="G2531" i="12"/>
  <c r="H2439" i="12" a="1"/>
  <c r="G245" i="12"/>
  <c r="H3841" i="12" a="1"/>
  <c r="G4625" i="12"/>
  <c r="F436" i="12"/>
  <c r="G1990" i="12"/>
  <c r="G1180" i="12"/>
  <c r="H638" i="12" a="1"/>
  <c r="F3494" i="12"/>
  <c r="H2530" i="12" a="1"/>
  <c r="H3406" i="12" a="1"/>
  <c r="H3928" i="12" a="1"/>
  <c r="G1720" i="12"/>
  <c r="F4973" i="12"/>
  <c r="G5061" i="12"/>
  <c r="G4712" i="12"/>
  <c r="F3668" i="12"/>
  <c r="G501" i="12"/>
  <c r="F3407" i="12"/>
  <c r="G910" i="12"/>
  <c r="F3842" i="12"/>
  <c r="G4973" i="12"/>
  <c r="F244" i="12"/>
  <c r="G820" i="12"/>
  <c r="G3320" i="12"/>
  <c r="H53" i="12" a="1"/>
  <c r="H3667" i="12" a="1"/>
  <c r="G1000" i="12"/>
  <c r="F3929" i="12"/>
  <c r="F4364" i="12"/>
  <c r="G1270" i="12"/>
  <c r="F4190" i="12"/>
  <c r="F308" i="12"/>
  <c r="G1900" i="12"/>
  <c r="F372" i="12"/>
  <c r="F4538" i="12"/>
  <c r="G4538" i="12"/>
  <c r="H4711" i="12" a="1"/>
  <c r="G1630" i="12"/>
  <c r="G181" i="12"/>
  <c r="H4015" i="12" a="1"/>
  <c r="H4624" i="12" a="1"/>
  <c r="G3233" i="12"/>
  <c r="H4885" i="12" a="1"/>
  <c r="H436" i="12" a="1"/>
  <c r="H4450" i="12" a="1"/>
  <c r="F4016" i="12"/>
  <c r="H3493" i="12" a="1"/>
  <c r="H4189" i="12" a="1"/>
  <c r="G3755" i="12"/>
  <c r="F702" i="12"/>
  <c r="H4798" i="12" a="1"/>
  <c r="F5061" i="12"/>
  <c r="H639" i="12" a="1"/>
  <c r="G4016" i="12"/>
  <c r="G3581" i="12"/>
  <c r="G4451" i="12"/>
  <c r="F3755" i="12"/>
  <c r="G1090" i="12"/>
  <c r="G2170" i="12"/>
  <c r="H3232" i="12" a="1"/>
  <c r="H4363" i="12" a="1"/>
  <c r="F4799" i="12"/>
  <c r="G2350" i="12"/>
  <c r="F565" i="12"/>
  <c r="F4712" i="12"/>
  <c r="G730" i="12"/>
  <c r="G2440" i="12"/>
  <c r="H180" i="12" a="1"/>
  <c r="G54" i="12"/>
  <c r="H564" i="12" a="1"/>
  <c r="H3754" i="12" a="1"/>
  <c r="G1540" i="12"/>
  <c r="H4276" i="12" a="1"/>
  <c r="G566" i="12"/>
  <c r="H4537" i="12" a="1"/>
  <c r="H5060" i="12" a="1"/>
  <c r="G373" i="12"/>
  <c r="F3233" i="12"/>
  <c r="G640" i="12"/>
  <c r="G1450" i="12"/>
  <c r="G4799" i="12"/>
  <c r="H3319" i="12" a="1"/>
  <c r="G4364" i="12"/>
  <c r="G1810" i="12"/>
  <c r="F2547" i="12"/>
  <c r="G3494" i="12"/>
  <c r="G4103" i="12"/>
  <c r="F116" i="12"/>
  <c r="F4625" i="12"/>
  <c r="H500" i="12" a="1"/>
  <c r="G4190" i="12"/>
  <c r="H4972" i="12" a="1"/>
  <c r="H308" i="12" a="1"/>
  <c r="G309" i="12"/>
  <c r="G2080" i="12"/>
  <c r="H116" i="12" a="1"/>
  <c r="H372" i="12" a="1"/>
  <c r="F4277" i="12"/>
  <c r="G3668" i="12"/>
  <c r="F54" i="12"/>
  <c r="G2260" i="12"/>
  <c r="G3407" i="12"/>
  <c r="F180" i="12"/>
  <c r="G117" i="12"/>
  <c r="G1360" i="12"/>
  <c r="H244" i="12" a="1"/>
  <c r="G4277" i="12"/>
  <c r="F4886" i="12"/>
  <c r="H4102" i="12" a="1"/>
  <c r="G3842" i="12"/>
  <c r="G437" i="12"/>
  <c r="F4103" i="12"/>
  <c r="F4451" i="12"/>
  <c r="H565" i="12" a="1"/>
  <c r="G4886" i="12"/>
  <c r="F3320" i="12"/>
  <c r="H639" i="12" l="1"/>
  <c r="H638" i="12"/>
  <c r="H3406" i="12"/>
  <c r="H5060" i="12"/>
  <c r="H3580" i="12"/>
  <c r="H565" i="12"/>
  <c r="H564" i="12"/>
  <c r="H3667" i="12"/>
  <c r="H4972" i="12"/>
  <c r="H4189" i="12"/>
  <c r="H116" i="12"/>
  <c r="H4537" i="12"/>
  <c r="H372" i="12"/>
  <c r="H4624" i="12"/>
  <c r="H436" i="12"/>
  <c r="H3232" i="12"/>
  <c r="H4711" i="12"/>
  <c r="H3928" i="12"/>
  <c r="H3841" i="12"/>
  <c r="H3493" i="12"/>
  <c r="H4015" i="12"/>
  <c r="H53" i="12"/>
  <c r="H2530" i="12"/>
  <c r="H308" i="12"/>
  <c r="H500" i="12"/>
  <c r="H3754" i="12"/>
  <c r="H2439" i="12"/>
  <c r="H702" i="12"/>
  <c r="H244" i="12"/>
  <c r="H4276" i="12"/>
  <c r="H4102" i="12"/>
  <c r="H4363" i="12"/>
  <c r="H180" i="12"/>
  <c r="H4450" i="12"/>
  <c r="H4798" i="12"/>
  <c r="H4885" i="12"/>
  <c r="H3319" i="12"/>
  <c r="C3931" i="12"/>
  <c r="B3322" i="12"/>
  <c r="B3235" i="12"/>
  <c r="B4018" i="12"/>
  <c r="B4714" i="12"/>
  <c r="B3670" i="12"/>
  <c r="C311" i="12"/>
  <c r="C1182" i="12"/>
  <c r="C1092" i="12"/>
  <c r="B2460" i="12"/>
  <c r="C4801" i="12"/>
  <c r="C1992" i="12"/>
  <c r="B4540" i="12"/>
  <c r="B3496" i="12"/>
  <c r="C119" i="12"/>
  <c r="C183" i="12"/>
  <c r="C822" i="12"/>
  <c r="C3757" i="12"/>
  <c r="C2262" i="12"/>
  <c r="C4018" i="12"/>
  <c r="B118" i="12"/>
  <c r="B182" i="12"/>
  <c r="C4279" i="12"/>
  <c r="B4105" i="12"/>
  <c r="B502" i="12"/>
  <c r="C247" i="12"/>
  <c r="C3844" i="12"/>
  <c r="C4714" i="12"/>
  <c r="C4192" i="12"/>
  <c r="B246" i="12"/>
  <c r="B310" i="12"/>
  <c r="C1272" i="12"/>
  <c r="B438" i="12"/>
  <c r="C4975" i="12"/>
  <c r="B2549" i="12"/>
  <c r="B3583" i="12"/>
  <c r="C4453" i="12"/>
  <c r="B4888" i="12"/>
  <c r="B3757" i="12"/>
  <c r="B3409" i="12"/>
  <c r="C1002" i="12"/>
  <c r="B4366" i="12"/>
  <c r="C3670" i="12"/>
  <c r="C2442" i="12"/>
  <c r="B3844" i="12"/>
  <c r="C4888" i="12"/>
  <c r="B640" i="12"/>
  <c r="B704" i="12"/>
  <c r="C4366" i="12"/>
  <c r="C1902" i="12"/>
  <c r="C1632" i="12"/>
  <c r="B4627" i="12"/>
  <c r="C567" i="12"/>
  <c r="B4192" i="12"/>
  <c r="B4975" i="12"/>
  <c r="C1362" i="12"/>
  <c r="C56" i="12"/>
  <c r="C2172" i="12"/>
  <c r="C503" i="12"/>
  <c r="B566" i="12"/>
  <c r="C439" i="12"/>
  <c r="C2532" i="12"/>
  <c r="C1812" i="12"/>
  <c r="B56" i="12"/>
  <c r="C732" i="12"/>
  <c r="C642" i="12"/>
  <c r="C1722" i="12"/>
  <c r="B4801" i="12"/>
  <c r="C375" i="12"/>
  <c r="C4540" i="12"/>
  <c r="C3322" i="12"/>
  <c r="C3235" i="12"/>
  <c r="C5062" i="12"/>
  <c r="C3583" i="12"/>
  <c r="C912" i="12"/>
  <c r="C2352" i="12"/>
  <c r="C3409" i="12"/>
  <c r="B4279" i="12"/>
  <c r="B3931" i="12"/>
  <c r="C4627" i="12"/>
  <c r="B5062" i="12"/>
  <c r="C1452" i="12"/>
  <c r="B4453" i="12"/>
  <c r="B374" i="12"/>
  <c r="C2082" i="12"/>
  <c r="C3496" i="12"/>
  <c r="C1542" i="12"/>
  <c r="C4105" i="12"/>
  <c r="H3668" i="12" a="1"/>
  <c r="G1541" i="12"/>
  <c r="F3408" i="12"/>
  <c r="F3756" i="12"/>
  <c r="G567" i="12"/>
  <c r="H245" i="12" a="1"/>
  <c r="H4016" i="12" a="1"/>
  <c r="G641" i="12"/>
  <c r="H4103" i="12" a="1"/>
  <c r="F245" i="12"/>
  <c r="G1451" i="12"/>
  <c r="G1721" i="12"/>
  <c r="F3669" i="12"/>
  <c r="H181" i="12" a="1"/>
  <c r="G2441" i="12"/>
  <c r="G438" i="12"/>
  <c r="H3320" i="12" a="1"/>
  <c r="H5061" i="12" a="1"/>
  <c r="G2081" i="12"/>
  <c r="F4278" i="12"/>
  <c r="F2459" i="12"/>
  <c r="G821" i="12"/>
  <c r="H373" i="12" a="1"/>
  <c r="H437" i="12" a="1"/>
  <c r="G4191" i="12"/>
  <c r="G246" i="12"/>
  <c r="G374" i="12"/>
  <c r="H3842" i="12" a="1"/>
  <c r="G1361" i="12"/>
  <c r="F3582" i="12"/>
  <c r="F4365" i="12"/>
  <c r="F566" i="12"/>
  <c r="H3233" i="12" a="1"/>
  <c r="G4974" i="12"/>
  <c r="F4800" i="12"/>
  <c r="F4887" i="12"/>
  <c r="F4626" i="12"/>
  <c r="G502" i="12"/>
  <c r="G3669" i="12"/>
  <c r="F4104" i="12"/>
  <c r="H3494" i="12" a="1"/>
  <c r="F309" i="12"/>
  <c r="G2261" i="12"/>
  <c r="G3843" i="12"/>
  <c r="G1631" i="12"/>
  <c r="G2351" i="12"/>
  <c r="H4538" i="12" a="1"/>
  <c r="H2531" i="12" a="1"/>
  <c r="H3929" i="12" a="1"/>
  <c r="G118" i="12"/>
  <c r="G3930" i="12"/>
  <c r="G4365" i="12"/>
  <c r="F3495" i="12"/>
  <c r="G4626" i="12"/>
  <c r="F2548" i="12"/>
  <c r="H3755" i="12" a="1"/>
  <c r="F639" i="12"/>
  <c r="H703" i="12" a="1"/>
  <c r="F4974" i="12"/>
  <c r="G3582" i="12"/>
  <c r="G1811" i="12"/>
  <c r="F373" i="12"/>
  <c r="G1001" i="12"/>
  <c r="F4191" i="12"/>
  <c r="H4712" i="12" a="1"/>
  <c r="H4799" i="12" a="1"/>
  <c r="F5062" i="12"/>
  <c r="H501" i="12" a="1"/>
  <c r="H4973" i="12" a="1"/>
  <c r="G4539" i="12"/>
  <c r="G3408" i="12"/>
  <c r="H4886" i="12" a="1"/>
  <c r="G4278" i="12"/>
  <c r="G4800" i="12"/>
  <c r="G1181" i="12"/>
  <c r="G1271" i="12"/>
  <c r="H4190" i="12" a="1"/>
  <c r="F703" i="12"/>
  <c r="G310" i="12"/>
  <c r="H2440" i="12" a="1"/>
  <c r="H117" i="12" a="1"/>
  <c r="G4713" i="12"/>
  <c r="F55" i="12"/>
  <c r="G182" i="12"/>
  <c r="F181" i="12"/>
  <c r="G911" i="12"/>
  <c r="F4452" i="12"/>
  <c r="G1091" i="12"/>
  <c r="G55" i="12"/>
  <c r="H4451" i="12" a="1"/>
  <c r="F3930" i="12"/>
  <c r="F3321" i="12"/>
  <c r="G4452" i="12"/>
  <c r="G4104" i="12"/>
  <c r="G3321" i="12"/>
  <c r="H4625" i="12" a="1"/>
  <c r="H309" i="12" a="1"/>
  <c r="F3843" i="12"/>
  <c r="H3407" i="12" a="1"/>
  <c r="F437" i="12"/>
  <c r="G1991" i="12"/>
  <c r="F4017" i="12"/>
  <c r="G2532" i="12"/>
  <c r="F4713" i="12"/>
  <c r="F501" i="12"/>
  <c r="H54" i="12" a="1"/>
  <c r="G3234" i="12"/>
  <c r="G5062" i="12"/>
  <c r="G3495" i="12"/>
  <c r="H3581" i="12" a="1"/>
  <c r="F3234" i="12"/>
  <c r="G4017" i="12"/>
  <c r="G3756" i="12"/>
  <c r="G1901" i="12"/>
  <c r="G731" i="12"/>
  <c r="F4539" i="12"/>
  <c r="F117" i="12"/>
  <c r="G4887" i="12"/>
  <c r="H4364" i="12" a="1"/>
  <c r="G2171" i="12"/>
  <c r="H4277" i="12" a="1"/>
  <c r="H309" i="12" l="1"/>
  <c r="H437" i="12"/>
  <c r="H2531" i="12"/>
  <c r="H501" i="12"/>
  <c r="H4364" i="12"/>
  <c r="H181" i="12"/>
  <c r="H4277" i="12"/>
  <c r="H3233" i="12"/>
  <c r="H4712" i="12"/>
  <c r="H4451" i="12"/>
  <c r="H3755" i="12"/>
  <c r="H3581" i="12"/>
  <c r="H4103" i="12"/>
  <c r="H703" i="12"/>
  <c r="H4625" i="12"/>
  <c r="H4799" i="12"/>
  <c r="H4190" i="12"/>
  <c r="H4886" i="12"/>
  <c r="H3407" i="12"/>
  <c r="H3494" i="12"/>
  <c r="H373" i="12"/>
  <c r="H4538" i="12"/>
  <c r="H4973" i="12"/>
  <c r="H3668" i="12"/>
  <c r="H3929" i="12"/>
  <c r="H245" i="12"/>
  <c r="H4016" i="12"/>
  <c r="H5061" i="12"/>
  <c r="H3842" i="12"/>
  <c r="H117" i="12"/>
  <c r="H2440" i="12"/>
  <c r="H3320" i="12"/>
  <c r="H54" i="12"/>
  <c r="C2173" i="12"/>
  <c r="B57" i="12"/>
  <c r="C1093" i="12"/>
  <c r="C4541" i="12"/>
  <c r="C4106" i="12"/>
  <c r="C2083" i="12"/>
  <c r="C1273" i="12"/>
  <c r="B4106" i="12"/>
  <c r="C3497" i="12"/>
  <c r="C1453" i="12"/>
  <c r="B3671" i="12"/>
  <c r="C184" i="12"/>
  <c r="C120" i="12"/>
  <c r="C4715" i="12"/>
  <c r="B4889" i="12"/>
  <c r="C1903" i="12"/>
  <c r="C568" i="12"/>
  <c r="B3497" i="12"/>
  <c r="B3236" i="12"/>
  <c r="B3323" i="12"/>
  <c r="C2443" i="12"/>
  <c r="C3323" i="12"/>
  <c r="C3236" i="12"/>
  <c r="C1813" i="12"/>
  <c r="B5063" i="12"/>
  <c r="B705" i="12"/>
  <c r="B641" i="12"/>
  <c r="B3845" i="12"/>
  <c r="B375" i="12"/>
  <c r="C2353" i="12"/>
  <c r="B2461" i="12"/>
  <c r="B3410" i="12"/>
  <c r="C2263" i="12"/>
  <c r="C3932" i="12"/>
  <c r="C1003" i="12"/>
  <c r="C5063" i="12"/>
  <c r="B311" i="12"/>
  <c r="C312" i="12"/>
  <c r="B247" i="12"/>
  <c r="C1183" i="12"/>
  <c r="B4802" i="12"/>
  <c r="C4019" i="12"/>
  <c r="C3584" i="12"/>
  <c r="C1543" i="12"/>
  <c r="C3671" i="12"/>
  <c r="C643" i="12"/>
  <c r="C733" i="12"/>
  <c r="C504" i="12"/>
  <c r="C57" i="12"/>
  <c r="B4976" i="12"/>
  <c r="B183" i="12"/>
  <c r="B119" i="12"/>
  <c r="C913" i="12"/>
  <c r="B4628" i="12"/>
  <c r="B3932" i="12"/>
  <c r="C4280" i="12"/>
  <c r="C248" i="12"/>
  <c r="C4454" i="12"/>
  <c r="C2533" i="12"/>
  <c r="C376" i="12"/>
  <c r="C4193" i="12"/>
  <c r="B4715" i="12"/>
  <c r="C1363" i="12"/>
  <c r="C4802" i="12"/>
  <c r="B4193" i="12"/>
  <c r="C4889" i="12"/>
  <c r="B439" i="12"/>
  <c r="C3758" i="12"/>
  <c r="B2550" i="12"/>
  <c r="B3584" i="12"/>
  <c r="B3758" i="12"/>
  <c r="C3410" i="12"/>
  <c r="B4280" i="12"/>
  <c r="C4367" i="12"/>
  <c r="C3845" i="12"/>
  <c r="C1633" i="12"/>
  <c r="B4541" i="12"/>
  <c r="B4019" i="12"/>
  <c r="C4628" i="12"/>
  <c r="C1723" i="12"/>
  <c r="C4976" i="12"/>
  <c r="B4454" i="12"/>
  <c r="B4367" i="12"/>
  <c r="C440" i="12"/>
  <c r="C823" i="12"/>
  <c r="C1993" i="12"/>
  <c r="B503" i="12"/>
  <c r="B567" i="12"/>
  <c r="H704" i="12" a="1"/>
  <c r="G4627" i="12"/>
  <c r="G4366" i="12"/>
  <c r="G3235" i="12"/>
  <c r="H4974" i="12" a="1"/>
  <c r="G2172" i="12"/>
  <c r="H566" i="12" a="1"/>
  <c r="F2549" i="12"/>
  <c r="G568" i="12"/>
  <c r="G642" i="12"/>
  <c r="G2442" i="12"/>
  <c r="G4888" i="12"/>
  <c r="G3757" i="12"/>
  <c r="H118" i="12" a="1"/>
  <c r="F567" i="12"/>
  <c r="G4105" i="12"/>
  <c r="G247" i="12"/>
  <c r="G732" i="12"/>
  <c r="F182" i="12"/>
  <c r="G1272" i="12"/>
  <c r="H246" i="12" a="1"/>
  <c r="G1992" i="12"/>
  <c r="H4452" i="12" a="1"/>
  <c r="F56" i="12"/>
  <c r="G1812" i="12"/>
  <c r="F3235" i="12"/>
  <c r="H3321" i="12" a="1"/>
  <c r="H310" i="12" a="1"/>
  <c r="H3495" i="12" a="1"/>
  <c r="G4018" i="12"/>
  <c r="H4539" i="12" a="1"/>
  <c r="G4453" i="12"/>
  <c r="F640" i="12"/>
  <c r="G3409" i="12"/>
  <c r="F4279" i="12"/>
  <c r="H3408" i="12" a="1"/>
  <c r="F118" i="12"/>
  <c r="F374" i="12"/>
  <c r="F3322" i="12"/>
  <c r="G1092" i="12"/>
  <c r="G1542" i="12"/>
  <c r="H4017" i="12" a="1"/>
  <c r="G1722" i="12"/>
  <c r="H4104" i="12" a="1"/>
  <c r="H4191" i="12" a="1"/>
  <c r="F4888" i="12"/>
  <c r="F4192" i="12"/>
  <c r="G2262" i="12"/>
  <c r="F704" i="12"/>
  <c r="H438" i="12" a="1"/>
  <c r="F4105" i="12"/>
  <c r="F3757" i="12"/>
  <c r="G439" i="12"/>
  <c r="G1182" i="12"/>
  <c r="F502" i="12"/>
  <c r="F3583" i="12"/>
  <c r="H4713" i="12" a="1"/>
  <c r="G3844" i="12"/>
  <c r="G4714" i="12"/>
  <c r="H182" i="12" a="1"/>
  <c r="H3234" i="12" a="1"/>
  <c r="G311" i="12"/>
  <c r="F310" i="12"/>
  <c r="H2441" i="12" a="1"/>
  <c r="F4714" i="12"/>
  <c r="H4626" i="12" a="1"/>
  <c r="H4887" i="12" a="1"/>
  <c r="F3496" i="12"/>
  <c r="F4366" i="12"/>
  <c r="H2532" i="12" a="1"/>
  <c r="H3930" i="12" a="1"/>
  <c r="F3844" i="12"/>
  <c r="G119" i="12"/>
  <c r="H4365" i="12" a="1"/>
  <c r="G56" i="12"/>
  <c r="G3322" i="12"/>
  <c r="H502" i="12" a="1"/>
  <c r="H374" i="12" a="1"/>
  <c r="H641" i="12" a="1"/>
  <c r="H5062" i="12" a="1"/>
  <c r="H4800" i="12" a="1"/>
  <c r="F4801" i="12"/>
  <c r="F438" i="12"/>
  <c r="G3496" i="12"/>
  <c r="G3670" i="12"/>
  <c r="G1902" i="12"/>
  <c r="G1632" i="12"/>
  <c r="G4540" i="12"/>
  <c r="F4453" i="12"/>
  <c r="G3931" i="12"/>
  <c r="H640" i="12" a="1"/>
  <c r="F4975" i="12"/>
  <c r="G822" i="12"/>
  <c r="F4540" i="12"/>
  <c r="G912" i="12"/>
  <c r="G183" i="12"/>
  <c r="G2082" i="12"/>
  <c r="G4279" i="12"/>
  <c r="G1002" i="12"/>
  <c r="G1452" i="12"/>
  <c r="H567" i="12" a="1"/>
  <c r="F4627" i="12"/>
  <c r="G5063" i="12"/>
  <c r="F2460" i="12"/>
  <c r="F3931" i="12"/>
  <c r="H3582" i="12" a="1"/>
  <c r="H3843" i="12" a="1"/>
  <c r="G2352" i="12"/>
  <c r="G2533" i="12"/>
  <c r="F3670" i="12"/>
  <c r="H3669" i="12" a="1"/>
  <c r="G4975" i="12"/>
  <c r="G3583" i="12"/>
  <c r="H55" i="12" a="1"/>
  <c r="H4278" i="12" a="1"/>
  <c r="F246" i="12"/>
  <c r="G375" i="12"/>
  <c r="G4801" i="12"/>
  <c r="F4018" i="12"/>
  <c r="G4192" i="12"/>
  <c r="F3409" i="12"/>
  <c r="G503" i="12"/>
  <c r="F5063" i="12"/>
  <c r="H3756" i="12" a="1"/>
  <c r="G1362" i="12"/>
  <c r="H641" i="12" l="1"/>
  <c r="H3582" i="12"/>
  <c r="H3756" i="12"/>
  <c r="H4104" i="12"/>
  <c r="H4017" i="12"/>
  <c r="H4452" i="12"/>
  <c r="H4365" i="12"/>
  <c r="H3930" i="12"/>
  <c r="H2441" i="12"/>
  <c r="H4626" i="12"/>
  <c r="H502" i="12"/>
  <c r="H182" i="12"/>
  <c r="H55" i="12"/>
  <c r="H118" i="12"/>
  <c r="H374" i="12"/>
  <c r="H2532" i="12"/>
  <c r="H4800" i="12"/>
  <c r="H310" i="12"/>
  <c r="H567" i="12"/>
  <c r="H3234" i="12"/>
  <c r="H704" i="12"/>
  <c r="H3408" i="12"/>
  <c r="H4713" i="12"/>
  <c r="H438" i="12"/>
  <c r="H3843" i="12"/>
  <c r="H4539" i="12"/>
  <c r="H4974" i="12"/>
  <c r="H640" i="12"/>
  <c r="H4278" i="12"/>
  <c r="H566" i="12"/>
  <c r="H3669" i="12"/>
  <c r="H4887" i="12"/>
  <c r="H246" i="12"/>
  <c r="H3495" i="12"/>
  <c r="H4191" i="12"/>
  <c r="H5062" i="12"/>
  <c r="H3321" i="12"/>
  <c r="B568" i="12"/>
  <c r="C3933" i="12"/>
  <c r="B2462" i="12"/>
  <c r="C4455" i="12"/>
  <c r="C644" i="12"/>
  <c r="C734" i="12"/>
  <c r="C185" i="12"/>
  <c r="C121" i="12"/>
  <c r="C3585" i="12"/>
  <c r="B4107" i="12"/>
  <c r="B3672" i="12"/>
  <c r="B4020" i="12"/>
  <c r="C4107" i="12"/>
  <c r="B4803" i="12"/>
  <c r="B4716" i="12"/>
  <c r="C3759" i="12"/>
  <c r="C2534" i="12"/>
  <c r="C4629" i="12"/>
  <c r="C914" i="12"/>
  <c r="B4629" i="12"/>
  <c r="B4368" i="12"/>
  <c r="C4542" i="12"/>
  <c r="C1994" i="12"/>
  <c r="C505" i="12"/>
  <c r="B3324" i="12"/>
  <c r="B3237" i="12"/>
  <c r="C1364" i="12"/>
  <c r="C1814" i="12"/>
  <c r="C1724" i="12"/>
  <c r="C3498" i="12"/>
  <c r="C4890" i="12"/>
  <c r="C4281" i="12"/>
  <c r="C1004" i="12"/>
  <c r="C1634" i="12"/>
  <c r="C1274" i="12"/>
  <c r="B3933" i="12"/>
  <c r="C1904" i="12"/>
  <c r="B4977" i="12"/>
  <c r="C1544" i="12"/>
  <c r="B58" i="12"/>
  <c r="B504" i="12"/>
  <c r="C1454" i="12"/>
  <c r="B248" i="12"/>
  <c r="C824" i="12"/>
  <c r="C3672" i="12"/>
  <c r="C1094" i="12"/>
  <c r="B642" i="12"/>
  <c r="B706" i="12"/>
  <c r="C3237" i="12"/>
  <c r="C3324" i="12"/>
  <c r="B3585" i="12"/>
  <c r="C4194" i="12"/>
  <c r="C2264" i="12"/>
  <c r="C2084" i="12"/>
  <c r="B4542" i="12"/>
  <c r="C377" i="12"/>
  <c r="C3411" i="12"/>
  <c r="C4977" i="12"/>
  <c r="C4020" i="12"/>
  <c r="C2444" i="12"/>
  <c r="C249" i="12"/>
  <c r="B2551" i="12"/>
  <c r="B5064" i="12"/>
  <c r="B4890" i="12"/>
  <c r="B376" i="12"/>
  <c r="B4194" i="12"/>
  <c r="C5064" i="12"/>
  <c r="B4281" i="12"/>
  <c r="C58" i="12"/>
  <c r="C2354" i="12"/>
  <c r="B3411" i="12"/>
  <c r="B3759" i="12"/>
  <c r="C1184" i="12"/>
  <c r="C3846" i="12"/>
  <c r="C313" i="12"/>
  <c r="B440" i="12"/>
  <c r="B4455" i="12"/>
  <c r="C4716" i="12"/>
  <c r="B3846" i="12"/>
  <c r="C441" i="12"/>
  <c r="C4368" i="12"/>
  <c r="B184" i="12"/>
  <c r="B120" i="12"/>
  <c r="C569" i="12"/>
  <c r="B312" i="12"/>
  <c r="B3498" i="12"/>
  <c r="C4803" i="12"/>
  <c r="C2174" i="12"/>
  <c r="H119" i="12" a="1"/>
  <c r="H183" i="12" a="1"/>
  <c r="G4454" i="12"/>
  <c r="G57" i="12"/>
  <c r="H2442" i="12" a="1"/>
  <c r="F3932" i="12"/>
  <c r="G4106" i="12"/>
  <c r="G2534" i="12"/>
  <c r="G3410" i="12"/>
  <c r="H247" i="12" a="1"/>
  <c r="G3932" i="12"/>
  <c r="G1903" i="12"/>
  <c r="G4802" i="12"/>
  <c r="G1003" i="12"/>
  <c r="G2263" i="12"/>
  <c r="G1183" i="12"/>
  <c r="H3583" i="12" a="1"/>
  <c r="F3323" i="12"/>
  <c r="G248" i="12"/>
  <c r="G913" i="12"/>
  <c r="F119" i="12"/>
  <c r="H4540" i="12" a="1"/>
  <c r="G1813" i="12"/>
  <c r="G3323" i="12"/>
  <c r="H4018" i="12" a="1"/>
  <c r="H3496" i="12" a="1"/>
  <c r="G1453" i="12"/>
  <c r="H4105" i="12" a="1"/>
  <c r="H3409" i="12" a="1"/>
  <c r="F3845" i="12"/>
  <c r="F705" i="12"/>
  <c r="F4976" i="12"/>
  <c r="G3497" i="12"/>
  <c r="F3671" i="12"/>
  <c r="H4975" i="12" a="1"/>
  <c r="G3671" i="12"/>
  <c r="G1363" i="12"/>
  <c r="G4367" i="12"/>
  <c r="F4280" i="12"/>
  <c r="G733" i="12"/>
  <c r="G504" i="12"/>
  <c r="H4453" i="12" a="1"/>
  <c r="F4019" i="12"/>
  <c r="H3844" i="12" a="1"/>
  <c r="F4802" i="12"/>
  <c r="G1723" i="12"/>
  <c r="G3236" i="12"/>
  <c r="G3758" i="12"/>
  <c r="G4976" i="12"/>
  <c r="H4279" i="12" a="1"/>
  <c r="H3931" i="12" a="1"/>
  <c r="G5064" i="12"/>
  <c r="G440" i="12"/>
  <c r="H4192" i="12" a="1"/>
  <c r="F375" i="12"/>
  <c r="H4366" i="12" a="1"/>
  <c r="F4367" i="12"/>
  <c r="G1093" i="12"/>
  <c r="H375" i="12" a="1"/>
  <c r="G1273" i="12"/>
  <c r="G4628" i="12"/>
  <c r="F4628" i="12"/>
  <c r="G823" i="12"/>
  <c r="G2173" i="12"/>
  <c r="F4106" i="12"/>
  <c r="G120" i="12"/>
  <c r="G1633" i="12"/>
  <c r="G2083" i="12"/>
  <c r="F641" i="12"/>
  <c r="G1543" i="12"/>
  <c r="H3757" i="12" a="1"/>
  <c r="G1993" i="12"/>
  <c r="F439" i="12"/>
  <c r="G184" i="12"/>
  <c r="F57" i="12"/>
  <c r="F3236" i="12"/>
  <c r="G3845" i="12"/>
  <c r="G4019" i="12"/>
  <c r="F503" i="12"/>
  <c r="G4280" i="12"/>
  <c r="F4715" i="12"/>
  <c r="F5064" i="12"/>
  <c r="H3670" i="12" a="1"/>
  <c r="H4714" i="12" a="1"/>
  <c r="G3584" i="12"/>
  <c r="G376" i="12"/>
  <c r="H2533" i="12" a="1"/>
  <c r="F3584" i="12"/>
  <c r="H568" i="12" a="1"/>
  <c r="G4889" i="12"/>
  <c r="G2443" i="12"/>
  <c r="H3235" i="12" a="1"/>
  <c r="F2461" i="12"/>
  <c r="F4193" i="12"/>
  <c r="F4454" i="12"/>
  <c r="G2353" i="12"/>
  <c r="H503" i="12" a="1"/>
  <c r="F247" i="12"/>
  <c r="F311" i="12"/>
  <c r="H311" i="12" a="1"/>
  <c r="F4889" i="12"/>
  <c r="H642" i="12" a="1"/>
  <c r="G569" i="12"/>
  <c r="H439" i="12" a="1"/>
  <c r="F183" i="12"/>
  <c r="H4801" i="12" a="1"/>
  <c r="H3322" i="12" a="1"/>
  <c r="F4541" i="12"/>
  <c r="G312" i="12"/>
  <c r="F568" i="12"/>
  <c r="G643" i="12"/>
  <c r="F2550" i="12"/>
  <c r="F3497" i="12"/>
  <c r="F3410" i="12"/>
  <c r="H4627" i="12" a="1"/>
  <c r="G4715" i="12"/>
  <c r="H705" i="12" a="1"/>
  <c r="F3758" i="12"/>
  <c r="H4888" i="12" a="1"/>
  <c r="G4193" i="12"/>
  <c r="H56" i="12" a="1"/>
  <c r="H5063" i="12" a="1"/>
  <c r="G4541" i="12"/>
  <c r="H568" i="12" l="1"/>
  <c r="H4366" i="12"/>
  <c r="H3583" i="12"/>
  <c r="H705" i="12"/>
  <c r="H5063" i="12"/>
  <c r="H642" i="12"/>
  <c r="H439" i="12"/>
  <c r="H3235" i="12"/>
  <c r="H183" i="12"/>
  <c r="H4714" i="12"/>
  <c r="H3496" i="12"/>
  <c r="H375" i="12"/>
  <c r="H311" i="12"/>
  <c r="H56" i="12"/>
  <c r="H247" i="12"/>
  <c r="H3931" i="12"/>
  <c r="H503" i="12"/>
  <c r="H4540" i="12"/>
  <c r="H3322" i="12"/>
  <c r="H2442" i="12"/>
  <c r="H4888" i="12"/>
  <c r="H4975" i="12"/>
  <c r="H4801" i="12"/>
  <c r="H3409" i="12"/>
  <c r="H2533" i="12"/>
  <c r="H4192" i="12"/>
  <c r="H119" i="12"/>
  <c r="H4453" i="12"/>
  <c r="H3670" i="12"/>
  <c r="H4627" i="12"/>
  <c r="H4018" i="12"/>
  <c r="H3757" i="12"/>
  <c r="H4105" i="12"/>
  <c r="H4279" i="12"/>
  <c r="H3844" i="12"/>
  <c r="C1275" i="12"/>
  <c r="B441" i="12"/>
  <c r="C314" i="12"/>
  <c r="C3499" i="12"/>
  <c r="C1995" i="12"/>
  <c r="B2463" i="12"/>
  <c r="C570" i="12"/>
  <c r="B4108" i="12"/>
  <c r="C122" i="12"/>
  <c r="C186" i="12"/>
  <c r="B4369" i="12"/>
  <c r="B4978" i="12"/>
  <c r="C2535" i="12"/>
  <c r="C250" i="12"/>
  <c r="C2265" i="12"/>
  <c r="B707" i="12"/>
  <c r="B643" i="12"/>
  <c r="C1455" i="12"/>
  <c r="C378" i="12"/>
  <c r="C735" i="12"/>
  <c r="C645" i="12"/>
  <c r="B121" i="12"/>
  <c r="B185" i="12"/>
  <c r="C3934" i="12"/>
  <c r="B2552" i="12"/>
  <c r="C3586" i="12"/>
  <c r="C4630" i="12"/>
  <c r="B249" i="12"/>
  <c r="C2445" i="12"/>
  <c r="B4282" i="12"/>
  <c r="C5065" i="12"/>
  <c r="B3673" i="12"/>
  <c r="C1185" i="12"/>
  <c r="C1545" i="12"/>
  <c r="B5065" i="12"/>
  <c r="C1725" i="12"/>
  <c r="B3412" i="12"/>
  <c r="C4543" i="12"/>
  <c r="C3325" i="12"/>
  <c r="C3238" i="12"/>
  <c r="B569" i="12"/>
  <c r="C3847" i="12"/>
  <c r="B377" i="12"/>
  <c r="B3847" i="12"/>
  <c r="B4021" i="12"/>
  <c r="B4717" i="12"/>
  <c r="C506" i="12"/>
  <c r="B505" i="12"/>
  <c r="C2355" i="12"/>
  <c r="B771" i="12"/>
  <c r="C915" i="12"/>
  <c r="B59" i="12"/>
  <c r="C4369" i="12"/>
  <c r="C1905" i="12"/>
  <c r="C2085" i="12"/>
  <c r="C1005" i="12"/>
  <c r="B4804" i="12"/>
  <c r="B3934" i="12"/>
  <c r="B3760" i="12"/>
  <c r="C825" i="12"/>
  <c r="C4021" i="12"/>
  <c r="C4891" i="12"/>
  <c r="B3499" i="12"/>
  <c r="C4108" i="12"/>
  <c r="C442" i="12"/>
  <c r="C4282" i="12"/>
  <c r="B313" i="12"/>
  <c r="C1635" i="12"/>
  <c r="C1365" i="12"/>
  <c r="C4978" i="12"/>
  <c r="C4804" i="12"/>
  <c r="B4630" i="12"/>
  <c r="B3325" i="12"/>
  <c r="B3238" i="12"/>
  <c r="C4717" i="12"/>
  <c r="B4891" i="12"/>
  <c r="B4195" i="12"/>
  <c r="B3586" i="12"/>
  <c r="C4456" i="12"/>
  <c r="B4543" i="12"/>
  <c r="C59" i="12"/>
  <c r="C2175" i="12"/>
  <c r="C3412" i="12"/>
  <c r="C3760" i="12"/>
  <c r="C1095" i="12"/>
  <c r="C1815" i="12"/>
  <c r="B4456" i="12"/>
  <c r="C4195" i="12"/>
  <c r="C3673" i="12"/>
  <c r="G2264" i="12"/>
  <c r="H57" i="12" a="1"/>
  <c r="G4803" i="12"/>
  <c r="F4368" i="12"/>
  <c r="H4976" i="12" a="1"/>
  <c r="G2535" i="12"/>
  <c r="H3236" i="12" a="1"/>
  <c r="H569" i="12" a="1"/>
  <c r="H4106" i="12" a="1"/>
  <c r="H706" i="12" a="1"/>
  <c r="G1274" i="12"/>
  <c r="H376" i="12" a="1"/>
  <c r="H4541" i="12" a="1"/>
  <c r="H248" i="12" a="1"/>
  <c r="G1814" i="12"/>
  <c r="F440" i="12"/>
  <c r="F4281" i="12"/>
  <c r="F504" i="12"/>
  <c r="G249" i="12"/>
  <c r="F3324" i="12"/>
  <c r="H312" i="12" a="1"/>
  <c r="F3759" i="12"/>
  <c r="G1094" i="12"/>
  <c r="H3497" i="12" a="1"/>
  <c r="F569" i="12"/>
  <c r="G1544" i="12"/>
  <c r="H3671" i="12" a="1"/>
  <c r="G3237" i="12"/>
  <c r="G441" i="12"/>
  <c r="G5065" i="12"/>
  <c r="G4542" i="12"/>
  <c r="G4107" i="12"/>
  <c r="H3410" i="12" a="1"/>
  <c r="F5065" i="12"/>
  <c r="G4977" i="12"/>
  <c r="G2174" i="12"/>
  <c r="G734" i="12"/>
  <c r="G1994" i="12"/>
  <c r="G570" i="12"/>
  <c r="G4281" i="12"/>
  <c r="F58" i="12"/>
  <c r="G4020" i="12"/>
  <c r="F4803" i="12"/>
  <c r="F3498" i="12"/>
  <c r="F4194" i="12"/>
  <c r="F4629" i="12"/>
  <c r="H120" i="12" a="1"/>
  <c r="F4020" i="12"/>
  <c r="G1724" i="12"/>
  <c r="G3411" i="12"/>
  <c r="G4368" i="12"/>
  <c r="G2444" i="12"/>
  <c r="F120" i="12"/>
  <c r="H4019" i="12" a="1"/>
  <c r="F4890" i="12"/>
  <c r="G3324" i="12"/>
  <c r="H4889" i="12" a="1"/>
  <c r="G3585" i="12"/>
  <c r="G4890" i="12"/>
  <c r="H3758" i="12" a="1"/>
  <c r="G121" i="12"/>
  <c r="G4194" i="12"/>
  <c r="G1454" i="12"/>
  <c r="F706" i="12"/>
  <c r="H5064" i="12" a="1"/>
  <c r="H4454" i="12" a="1"/>
  <c r="G377" i="12"/>
  <c r="F3585" i="12"/>
  <c r="F3411" i="12"/>
  <c r="H4193" i="12" a="1"/>
  <c r="H3584" i="12" a="1"/>
  <c r="H2534" i="12" a="1"/>
  <c r="G313" i="12"/>
  <c r="G4629" i="12"/>
  <c r="G4716" i="12"/>
  <c r="F4977" i="12"/>
  <c r="G824" i="12"/>
  <c r="F4542" i="12"/>
  <c r="H504" i="12" a="1"/>
  <c r="H4628" i="12" a="1"/>
  <c r="G914" i="12"/>
  <c r="F4455" i="12"/>
  <c r="H4367" i="12" a="1"/>
  <c r="F312" i="12"/>
  <c r="F2551" i="12"/>
  <c r="H3323" i="12" a="1"/>
  <c r="H4802" i="12" a="1"/>
  <c r="G2084" i="12"/>
  <c r="H4280" i="12" a="1"/>
  <c r="G4455" i="12"/>
  <c r="G3759" i="12"/>
  <c r="G644" i="12"/>
  <c r="G3498" i="12"/>
  <c r="G1364" i="12"/>
  <c r="F3846" i="12"/>
  <c r="H2443" i="12" a="1"/>
  <c r="G1904" i="12"/>
  <c r="F3672" i="12"/>
  <c r="F248" i="12"/>
  <c r="G185" i="12"/>
  <c r="G1184" i="12"/>
  <c r="F3933" i="12"/>
  <c r="H3845" i="12" a="1"/>
  <c r="F2462" i="12"/>
  <c r="F376" i="12"/>
  <c r="G58" i="12"/>
  <c r="G505" i="12"/>
  <c r="H3932" i="12" a="1"/>
  <c r="F184" i="12"/>
  <c r="G1004" i="12"/>
  <c r="F642" i="12"/>
  <c r="G3846" i="12"/>
  <c r="G3933" i="12"/>
  <c r="G1634" i="12"/>
  <c r="G3672" i="12"/>
  <c r="G2354" i="12"/>
  <c r="F4107" i="12"/>
  <c r="F3237" i="12"/>
  <c r="F4716" i="12"/>
  <c r="H4715" i="12" a="1"/>
  <c r="H184" i="12" a="1"/>
  <c r="H440" i="12" a="1"/>
  <c r="H706" i="12" l="1"/>
  <c r="H569" i="12"/>
  <c r="H5064" i="12"/>
  <c r="H3236" i="12"/>
  <c r="H3497" i="12"/>
  <c r="H4454" i="12"/>
  <c r="H57" i="12"/>
  <c r="H376" i="12"/>
  <c r="H3845" i="12"/>
  <c r="H2443" i="12"/>
  <c r="H4367" i="12"/>
  <c r="H504" i="12"/>
  <c r="H4802" i="12"/>
  <c r="H4889" i="12"/>
  <c r="H120" i="12"/>
  <c r="H4628" i="12"/>
  <c r="H4541" i="12"/>
  <c r="H4106" i="12"/>
  <c r="H3671" i="12"/>
  <c r="H3584" i="12"/>
  <c r="H184" i="12"/>
  <c r="H4976" i="12"/>
  <c r="H248" i="12"/>
  <c r="H4019" i="12"/>
  <c r="H4280" i="12"/>
  <c r="H3410" i="12"/>
  <c r="H4715" i="12"/>
  <c r="H2534" i="12"/>
  <c r="H3758" i="12"/>
  <c r="H3323" i="12"/>
  <c r="H312" i="12"/>
  <c r="H440" i="12"/>
  <c r="H3932" i="12"/>
  <c r="H4193" i="12"/>
  <c r="C4805" i="12"/>
  <c r="B442" i="12"/>
  <c r="C4631" i="12"/>
  <c r="B3239" i="12"/>
  <c r="B3326" i="12"/>
  <c r="C4370" i="12"/>
  <c r="C1636" i="12"/>
  <c r="B5066" i="12"/>
  <c r="B4196" i="12"/>
  <c r="C3587" i="12"/>
  <c r="C1906" i="12"/>
  <c r="C2266" i="12"/>
  <c r="B3413" i="12"/>
  <c r="C1456" i="12"/>
  <c r="B3500" i="12"/>
  <c r="C3761" i="12"/>
  <c r="B4892" i="12"/>
  <c r="C1276" i="12"/>
  <c r="B2553" i="12"/>
  <c r="C2356" i="12"/>
  <c r="C379" i="12"/>
  <c r="C1186" i="12"/>
  <c r="C1096" i="12"/>
  <c r="C2446" i="12"/>
  <c r="C1816" i="12"/>
  <c r="B2464" i="12"/>
  <c r="C1726" i="12"/>
  <c r="B60" i="12"/>
  <c r="B3935" i="12"/>
  <c r="C3326" i="12"/>
  <c r="C3239" i="12"/>
  <c r="B3761" i="12"/>
  <c r="B506" i="12"/>
  <c r="C4283" i="12"/>
  <c r="C3848" i="12"/>
  <c r="B4631" i="12"/>
  <c r="B4979" i="12"/>
  <c r="B3848" i="12"/>
  <c r="C2176" i="12"/>
  <c r="B570" i="12"/>
  <c r="C3413" i="12"/>
  <c r="C315" i="12"/>
  <c r="C251" i="12"/>
  <c r="C3500" i="12"/>
  <c r="B4022" i="12"/>
  <c r="C1996" i="12"/>
  <c r="C571" i="12"/>
  <c r="B4370" i="12"/>
  <c r="B186" i="12"/>
  <c r="B122" i="12"/>
  <c r="B708" i="12"/>
  <c r="B644" i="12"/>
  <c r="C5066" i="12"/>
  <c r="C4979" i="12"/>
  <c r="B4805" i="12"/>
  <c r="C3935" i="12"/>
  <c r="C3674" i="12"/>
  <c r="B772" i="12"/>
  <c r="B3674" i="12"/>
  <c r="C4457" i="12"/>
  <c r="C736" i="12"/>
  <c r="C646" i="12"/>
  <c r="C507" i="12"/>
  <c r="C4109" i="12"/>
  <c r="B4109" i="12"/>
  <c r="C2536" i="12"/>
  <c r="C826" i="12"/>
  <c r="C60" i="12"/>
  <c r="B4283" i="12"/>
  <c r="B4718" i="12"/>
  <c r="B314" i="12"/>
  <c r="C4022" i="12"/>
  <c r="C443" i="12"/>
  <c r="B4457" i="12"/>
  <c r="C4196" i="12"/>
  <c r="C916" i="12"/>
  <c r="B4544" i="12"/>
  <c r="C4544" i="12"/>
  <c r="C4892" i="12"/>
  <c r="B378" i="12"/>
  <c r="B3587" i="12"/>
  <c r="C1006" i="12"/>
  <c r="C4718" i="12"/>
  <c r="B250" i="12"/>
  <c r="C1546" i="12"/>
  <c r="C187" i="12"/>
  <c r="C123" i="12"/>
  <c r="C2086" i="12"/>
  <c r="C1366" i="12"/>
  <c r="F4717" i="12"/>
  <c r="G4021" i="12"/>
  <c r="G4108" i="12"/>
  <c r="G4282" i="12"/>
  <c r="H121" i="12" a="1"/>
  <c r="G4891" i="12"/>
  <c r="G4978" i="12"/>
  <c r="G3760" i="12"/>
  <c r="G250" i="12"/>
  <c r="F441" i="12"/>
  <c r="G59" i="12"/>
  <c r="H4194" i="12" a="1"/>
  <c r="F249" i="12"/>
  <c r="F707" i="12"/>
  <c r="F4978" i="12"/>
  <c r="F377" i="12"/>
  <c r="H3846" i="12" a="1"/>
  <c r="H313" i="12" a="1"/>
  <c r="H2535" i="12" a="1"/>
  <c r="G3586" i="12"/>
  <c r="H58" i="12" a="1"/>
  <c r="F3325" i="12"/>
  <c r="F4108" i="12"/>
  <c r="G2175" i="12"/>
  <c r="G186" i="12"/>
  <c r="G378" i="12"/>
  <c r="G645" i="12"/>
  <c r="G1545" i="12"/>
  <c r="F3760" i="12"/>
  <c r="H185" i="12" a="1"/>
  <c r="H377" i="12" a="1"/>
  <c r="H4107" i="12" a="1"/>
  <c r="H3324" i="12" a="1"/>
  <c r="F4282" i="12"/>
  <c r="F121" i="12"/>
  <c r="G1725" i="12"/>
  <c r="G3934" i="12"/>
  <c r="H4890" i="12" a="1"/>
  <c r="G1455" i="12"/>
  <c r="G3238" i="12"/>
  <c r="G2085" i="12"/>
  <c r="H643" i="12" a="1"/>
  <c r="H505" i="12" a="1"/>
  <c r="G3412" i="12"/>
  <c r="G4369" i="12"/>
  <c r="H4629" i="12" a="1"/>
  <c r="H4803" i="12" a="1"/>
  <c r="F5066" i="12"/>
  <c r="H3411" i="12" a="1"/>
  <c r="G2536" i="12"/>
  <c r="H4977" i="12" a="1"/>
  <c r="H4020" i="12" a="1"/>
  <c r="G442" i="12"/>
  <c r="G122" i="12"/>
  <c r="F3499" i="12"/>
  <c r="G735" i="12"/>
  <c r="G825" i="12"/>
  <c r="H3498" i="12" a="1"/>
  <c r="G2445" i="12"/>
  <c r="H441" i="12" a="1"/>
  <c r="F771" i="12"/>
  <c r="H4716" i="12" a="1"/>
  <c r="F4804" i="12"/>
  <c r="H3672" i="12" a="1"/>
  <c r="F4021" i="12"/>
  <c r="G3325" i="12"/>
  <c r="G2265" i="12"/>
  <c r="F3673" i="12"/>
  <c r="G3499" i="12"/>
  <c r="H771" i="12" a="1"/>
  <c r="G4717" i="12"/>
  <c r="H4455" i="12" a="1"/>
  <c r="G4456" i="12"/>
  <c r="H3759" i="12" a="1"/>
  <c r="F3934" i="12"/>
  <c r="F3586" i="12"/>
  <c r="F3238" i="12"/>
  <c r="F4456" i="12"/>
  <c r="G314" i="12"/>
  <c r="G506" i="12"/>
  <c r="G1365" i="12"/>
  <c r="H644" i="12" a="1"/>
  <c r="G1005" i="12"/>
  <c r="G3673" i="12"/>
  <c r="G2355" i="12"/>
  <c r="G4630" i="12"/>
  <c r="F4369" i="12"/>
  <c r="G1095" i="12"/>
  <c r="H2444" i="12" a="1"/>
  <c r="H3237" i="12" a="1"/>
  <c r="G5066" i="12"/>
  <c r="F643" i="12"/>
  <c r="G571" i="12"/>
  <c r="H4542" i="12" a="1"/>
  <c r="G4804" i="12"/>
  <c r="H4368" i="12" a="1"/>
  <c r="G1635" i="12"/>
  <c r="F185" i="12"/>
  <c r="H249" i="12" a="1"/>
  <c r="H3933" i="12" a="1"/>
  <c r="H5065" i="12" a="1"/>
  <c r="H707" i="12" a="1"/>
  <c r="F313" i="12"/>
  <c r="G4195" i="12"/>
  <c r="F2463" i="12"/>
  <c r="H4281" i="12" a="1"/>
  <c r="F4543" i="12"/>
  <c r="G4543" i="12"/>
  <c r="F4891" i="12"/>
  <c r="H3585" i="12" a="1"/>
  <c r="F3847" i="12"/>
  <c r="G1905" i="12"/>
  <c r="F4630" i="12"/>
  <c r="F59" i="12"/>
  <c r="G3847" i="12"/>
  <c r="F3412" i="12"/>
  <c r="G1815" i="12"/>
  <c r="G1995" i="12"/>
  <c r="G1275" i="12"/>
  <c r="G1185" i="12"/>
  <c r="F4195" i="12"/>
  <c r="G915" i="12"/>
  <c r="F2552" i="12"/>
  <c r="F570" i="12"/>
  <c r="F505" i="12"/>
  <c r="H644" i="12" l="1"/>
  <c r="H4542" i="12"/>
  <c r="H441" i="12"/>
  <c r="H3672" i="12"/>
  <c r="H3933" i="12"/>
  <c r="H4629" i="12"/>
  <c r="H4716" i="12"/>
  <c r="H2535" i="12"/>
  <c r="H771" i="12"/>
  <c r="H3324" i="12"/>
  <c r="H4020" i="12"/>
  <c r="H249" i="12"/>
  <c r="H3498" i="12"/>
  <c r="H3585" i="12"/>
  <c r="H4803" i="12"/>
  <c r="H121" i="12"/>
  <c r="H4455" i="12"/>
  <c r="H3237" i="12"/>
  <c r="H58" i="12"/>
  <c r="H3759" i="12"/>
  <c r="H4281" i="12"/>
  <c r="H643" i="12"/>
  <c r="H707" i="12"/>
  <c r="H2444" i="12"/>
  <c r="H377" i="12"/>
  <c r="H4890" i="12"/>
  <c r="H185" i="12"/>
  <c r="H4194" i="12"/>
  <c r="H4107" i="12"/>
  <c r="H4977" i="12"/>
  <c r="H3411" i="12"/>
  <c r="H5065" i="12"/>
  <c r="H313" i="12"/>
  <c r="H3846" i="12"/>
  <c r="H505" i="12"/>
  <c r="H4368" i="12"/>
  <c r="C5067" i="12"/>
  <c r="B251" i="12"/>
  <c r="B5067" i="12"/>
  <c r="C2537" i="12"/>
  <c r="C2357" i="12"/>
  <c r="B3414" i="12"/>
  <c r="C827" i="12"/>
  <c r="C2447" i="12"/>
  <c r="C3849" i="12"/>
  <c r="C4545" i="12"/>
  <c r="C1727" i="12"/>
  <c r="B3240" i="12"/>
  <c r="B3327" i="12"/>
  <c r="C4197" i="12"/>
  <c r="C3327" i="12"/>
  <c r="C3240" i="12"/>
  <c r="B2554" i="12"/>
  <c r="B3588" i="12"/>
  <c r="C2177" i="12"/>
  <c r="C4284" i="12"/>
  <c r="C572" i="12"/>
  <c r="B773" i="12"/>
  <c r="C316" i="12"/>
  <c r="C2267" i="12"/>
  <c r="C3936" i="12"/>
  <c r="C3414" i="12"/>
  <c r="B2465" i="12"/>
  <c r="C1367" i="12"/>
  <c r="C4719" i="12"/>
  <c r="C4806" i="12"/>
  <c r="C4980" i="12"/>
  <c r="B379" i="12"/>
  <c r="C917" i="12"/>
  <c r="B3762" i="12"/>
  <c r="B4893" i="12"/>
  <c r="C2087" i="12"/>
  <c r="C4371" i="12"/>
  <c r="C1277" i="12"/>
  <c r="C1547" i="12"/>
  <c r="C3675" i="12"/>
  <c r="C1637" i="12"/>
  <c r="B4632" i="12"/>
  <c r="B4371" i="12"/>
  <c r="C3762" i="12"/>
  <c r="C1457" i="12"/>
  <c r="C4110" i="12"/>
  <c r="B4458" i="12"/>
  <c r="B4719" i="12"/>
  <c r="C1997" i="12"/>
  <c r="C1007" i="12"/>
  <c r="C61" i="12"/>
  <c r="C4023" i="12"/>
  <c r="C1817" i="12"/>
  <c r="C188" i="12"/>
  <c r="C124" i="12"/>
  <c r="B4545" i="12"/>
  <c r="B4806" i="12"/>
  <c r="C380" i="12"/>
  <c r="B3936" i="12"/>
  <c r="B4284" i="12"/>
  <c r="C4458" i="12"/>
  <c r="B507" i="12"/>
  <c r="C508" i="12"/>
  <c r="B4197" i="12"/>
  <c r="C4893" i="12"/>
  <c r="B3675" i="12"/>
  <c r="B61" i="12"/>
  <c r="C3588" i="12"/>
  <c r="B3849" i="12"/>
  <c r="B315" i="12"/>
  <c r="B443" i="12"/>
  <c r="B709" i="12"/>
  <c r="B645" i="12"/>
  <c r="C1187" i="12"/>
  <c r="C252" i="12"/>
  <c r="C1097" i="12"/>
  <c r="C4632" i="12"/>
  <c r="C647" i="12"/>
  <c r="C737" i="12"/>
  <c r="B123" i="12"/>
  <c r="B187" i="12"/>
  <c r="B4110" i="12"/>
  <c r="C3501" i="12"/>
  <c r="B571" i="12"/>
  <c r="B4023" i="12"/>
  <c r="C1907" i="12"/>
  <c r="C444" i="12"/>
  <c r="B4980" i="12"/>
  <c r="B3501" i="12"/>
  <c r="G3848" i="12"/>
  <c r="H4630" i="12" a="1"/>
  <c r="F442" i="12"/>
  <c r="H378" i="12" a="1"/>
  <c r="G1366" i="12"/>
  <c r="H3325" i="12" a="1"/>
  <c r="H3499" i="12" a="1"/>
  <c r="H4282" i="12" a="1"/>
  <c r="G4370" i="12"/>
  <c r="G4283" i="12"/>
  <c r="H5066" i="12" a="1"/>
  <c r="H3760" i="12" a="1"/>
  <c r="G2266" i="12"/>
  <c r="H4717" i="12" a="1"/>
  <c r="F708" i="12"/>
  <c r="F3587" i="12"/>
  <c r="G3239" i="12"/>
  <c r="H4195" i="12" a="1"/>
  <c r="G1726" i="12"/>
  <c r="F4718" i="12"/>
  <c r="F571" i="12"/>
  <c r="G4979" i="12"/>
  <c r="H122" i="12" a="1"/>
  <c r="G5067" i="12"/>
  <c r="H3934" i="12" a="1"/>
  <c r="G3761" i="12"/>
  <c r="G736" i="12"/>
  <c r="G1456" i="12"/>
  <c r="H3238" i="12" a="1"/>
  <c r="H2445" i="12" a="1"/>
  <c r="G2356" i="12"/>
  <c r="H570" i="12" a="1"/>
  <c r="G2086" i="12"/>
  <c r="G4022" i="12"/>
  <c r="H4891" i="12" a="1"/>
  <c r="G2446" i="12"/>
  <c r="H186" i="12" a="1"/>
  <c r="G315" i="12"/>
  <c r="H4108" i="12" a="1"/>
  <c r="H645" i="12" a="1"/>
  <c r="F2553" i="12"/>
  <c r="G3326" i="12"/>
  <c r="G4196" i="12"/>
  <c r="H3673" i="12" a="1"/>
  <c r="G3674" i="12"/>
  <c r="F2464" i="12"/>
  <c r="G1906" i="12"/>
  <c r="F4892" i="12"/>
  <c r="G4718" i="12"/>
  <c r="F3674" i="12"/>
  <c r="F4370" i="12"/>
  <c r="H506" i="12" a="1"/>
  <c r="F4544" i="12"/>
  <c r="H250" i="12" a="1"/>
  <c r="G826" i="12"/>
  <c r="H4369" i="12" a="1"/>
  <c r="F3500" i="12"/>
  <c r="F3326" i="12"/>
  <c r="F4805" i="12"/>
  <c r="F506" i="12"/>
  <c r="H708" i="12" a="1"/>
  <c r="G251" i="12"/>
  <c r="G3935" i="12"/>
  <c r="G4544" i="12"/>
  <c r="G916" i="12"/>
  <c r="G1996" i="12"/>
  <c r="G1096" i="12"/>
  <c r="G443" i="12"/>
  <c r="G4892" i="12"/>
  <c r="G3587" i="12"/>
  <c r="G2537" i="12"/>
  <c r="F378" i="12"/>
  <c r="G123" i="12"/>
  <c r="F5067" i="12"/>
  <c r="G187" i="12"/>
  <c r="H3847" i="12" a="1"/>
  <c r="F3848" i="12"/>
  <c r="H4456" i="12" a="1"/>
  <c r="G379" i="12"/>
  <c r="H571" i="12" a="1"/>
  <c r="F3935" i="12"/>
  <c r="F4022" i="12"/>
  <c r="F4457" i="12"/>
  <c r="G4805" i="12"/>
  <c r="F3413" i="12"/>
  <c r="H3412" i="12" a="1"/>
  <c r="G3413" i="12"/>
  <c r="G2176" i="12"/>
  <c r="H772" i="12" a="1"/>
  <c r="F772" i="12"/>
  <c r="H4021" i="12" a="1"/>
  <c r="H4978" i="12" a="1"/>
  <c r="G4631" i="12"/>
  <c r="G1546" i="12"/>
  <c r="G1816" i="12"/>
  <c r="G3500" i="12"/>
  <c r="F4283" i="12"/>
  <c r="F4109" i="12"/>
  <c r="F250" i="12"/>
  <c r="G4457" i="12"/>
  <c r="F122" i="12"/>
  <c r="F4631" i="12"/>
  <c r="F60" i="12"/>
  <c r="G60" i="12"/>
  <c r="G1186" i="12"/>
  <c r="G1006" i="12"/>
  <c r="F314" i="12"/>
  <c r="F644" i="12"/>
  <c r="G4109" i="12"/>
  <c r="H59" i="12" a="1"/>
  <c r="F3239" i="12"/>
  <c r="F186" i="12"/>
  <c r="F3761" i="12"/>
  <c r="F4979" i="12"/>
  <c r="G572" i="12"/>
  <c r="F4196" i="12"/>
  <c r="H4543" i="12" a="1"/>
  <c r="G1636" i="12"/>
  <c r="H4804" i="12" a="1"/>
  <c r="H314" i="12" a="1"/>
  <c r="H442" i="12" a="1"/>
  <c r="G1276" i="12"/>
  <c r="G646" i="12"/>
  <c r="G507" i="12"/>
  <c r="H3586" i="12" a="1"/>
  <c r="H2536" i="12" a="1"/>
  <c r="H645" i="12" l="1"/>
  <c r="H3760" i="12"/>
  <c r="H3412" i="12"/>
  <c r="H5066" i="12"/>
  <c r="H708" i="12"/>
  <c r="H378" i="12"/>
  <c r="H4804" i="12"/>
  <c r="H4717" i="12"/>
  <c r="H2445" i="12"/>
  <c r="H3325" i="12"/>
  <c r="H4630" i="12"/>
  <c r="H4282" i="12"/>
  <c r="H4456" i="12"/>
  <c r="H3499" i="12"/>
  <c r="H3673" i="12"/>
  <c r="H4891" i="12"/>
  <c r="H314" i="12"/>
  <c r="H4108" i="12"/>
  <c r="H4195" i="12"/>
  <c r="H571" i="12"/>
  <c r="H186" i="12"/>
  <c r="H3847" i="12"/>
  <c r="H506" i="12"/>
  <c r="H4369" i="12"/>
  <c r="H3934" i="12"/>
  <c r="H3238" i="12"/>
  <c r="H4978" i="12"/>
  <c r="H250" i="12"/>
  <c r="H772" i="12"/>
  <c r="H59" i="12"/>
  <c r="H3586" i="12"/>
  <c r="H442" i="12"/>
  <c r="H4021" i="12"/>
  <c r="H570" i="12"/>
  <c r="H2536" i="12"/>
  <c r="H4543" i="12"/>
  <c r="H122" i="12"/>
  <c r="B3589" i="12"/>
  <c r="B4372" i="12"/>
  <c r="B4546" i="12"/>
  <c r="C5068" i="12"/>
  <c r="B252" i="12"/>
  <c r="C1188" i="12"/>
  <c r="C62" i="12"/>
  <c r="B2466" i="12"/>
  <c r="C381" i="12"/>
  <c r="C2268" i="12"/>
  <c r="B188" i="12"/>
  <c r="B124" i="12"/>
  <c r="B508" i="12"/>
  <c r="C189" i="12"/>
  <c r="C125" i="12"/>
  <c r="C1368" i="12"/>
  <c r="C4285" i="12"/>
  <c r="B3502" i="12"/>
  <c r="B316" i="12"/>
  <c r="B5068" i="12"/>
  <c r="C253" i="12"/>
  <c r="B4720" i="12"/>
  <c r="B3850" i="12"/>
  <c r="C3502" i="12"/>
  <c r="B380" i="12"/>
  <c r="C1908" i="12"/>
  <c r="C2088" i="12"/>
  <c r="C1728" i="12"/>
  <c r="C1008" i="12"/>
  <c r="B3676" i="12"/>
  <c r="B3415" i="12"/>
  <c r="C3937" i="12"/>
  <c r="C2448" i="12"/>
  <c r="C1548" i="12"/>
  <c r="B4198" i="12"/>
  <c r="B3937" i="12"/>
  <c r="C4981" i="12"/>
  <c r="C4546" i="12"/>
  <c r="B4894" i="12"/>
  <c r="C4111" i="12"/>
  <c r="B2555" i="12"/>
  <c r="B3328" i="12"/>
  <c r="B3241" i="12"/>
  <c r="C2538" i="12"/>
  <c r="B4111" i="12"/>
  <c r="B774" i="12"/>
  <c r="C3676" i="12"/>
  <c r="C4372" i="12"/>
  <c r="C3415" i="12"/>
  <c r="C1818" i="12"/>
  <c r="B4024" i="12"/>
  <c r="B4459" i="12"/>
  <c r="C1638" i="12"/>
  <c r="B4981" i="12"/>
  <c r="B62" i="12"/>
  <c r="C573" i="12"/>
  <c r="C4198" i="12"/>
  <c r="C4633" i="12"/>
  <c r="C828" i="12"/>
  <c r="C317" i="12"/>
  <c r="C445" i="12"/>
  <c r="C1098" i="12"/>
  <c r="C4894" i="12"/>
  <c r="C509" i="12"/>
  <c r="C3589" i="12"/>
  <c r="C1278" i="12"/>
  <c r="B3763" i="12"/>
  <c r="B572" i="12"/>
  <c r="C4459" i="12"/>
  <c r="C648" i="12"/>
  <c r="C738" i="12"/>
  <c r="C4807" i="12"/>
  <c r="C4024" i="12"/>
  <c r="C1998" i="12"/>
  <c r="C4720" i="12"/>
  <c r="B710" i="12"/>
  <c r="B646" i="12"/>
  <c r="B4285" i="12"/>
  <c r="B4633" i="12"/>
  <c r="B4807" i="12"/>
  <c r="C3850" i="12"/>
  <c r="C3763" i="12"/>
  <c r="C2178" i="12"/>
  <c r="B444" i="12"/>
  <c r="C1458" i="12"/>
  <c r="C2358" i="12"/>
  <c r="C3241" i="12"/>
  <c r="C3328" i="12"/>
  <c r="C918" i="12"/>
  <c r="H315" i="12" a="1"/>
  <c r="H4718" i="12" a="1"/>
  <c r="H251" i="12" a="1"/>
  <c r="H4196" i="12" a="1"/>
  <c r="H123" i="12" a="1"/>
  <c r="G4284" i="12"/>
  <c r="G316" i="12"/>
  <c r="F773" i="12"/>
  <c r="F3588" i="12"/>
  <c r="G124" i="12"/>
  <c r="H443" i="12" a="1"/>
  <c r="H709" i="12" a="1"/>
  <c r="G3588" i="12"/>
  <c r="G573" i="12"/>
  <c r="F315" i="12"/>
  <c r="G3501" i="12"/>
  <c r="F4371" i="12"/>
  <c r="G4110" i="12"/>
  <c r="G917" i="12"/>
  <c r="G444" i="12"/>
  <c r="H3761" i="12" a="1"/>
  <c r="G1817" i="12"/>
  <c r="H3413" i="12" a="1"/>
  <c r="F4632" i="12"/>
  <c r="G3675" i="12"/>
  <c r="G1547" i="12"/>
  <c r="H4109" i="12" a="1"/>
  <c r="F4980" i="12"/>
  <c r="H4892" i="12" a="1"/>
  <c r="H3848" i="12" a="1"/>
  <c r="H3935" i="12" a="1"/>
  <c r="G2177" i="12"/>
  <c r="G647" i="12"/>
  <c r="H5067" i="12" a="1"/>
  <c r="H4631" i="12" a="1"/>
  <c r="F2465" i="12"/>
  <c r="F3414" i="12"/>
  <c r="G5068" i="12"/>
  <c r="G380" i="12"/>
  <c r="G508" i="12"/>
  <c r="G4545" i="12"/>
  <c r="H4283" i="12" a="1"/>
  <c r="G2087" i="12"/>
  <c r="G2267" i="12"/>
  <c r="G1277" i="12"/>
  <c r="H3587" i="12" a="1"/>
  <c r="F4284" i="12"/>
  <c r="F4806" i="12"/>
  <c r="F61" i="12"/>
  <c r="H187" i="12" a="1"/>
  <c r="F3762" i="12"/>
  <c r="H4544" i="12" a="1"/>
  <c r="F3501" i="12"/>
  <c r="H3500" i="12" a="1"/>
  <c r="G4458" i="12"/>
  <c r="G1727" i="12"/>
  <c r="F3936" i="12"/>
  <c r="G1637" i="12"/>
  <c r="F4458" i="12"/>
  <c r="F187" i="12"/>
  <c r="G4371" i="12"/>
  <c r="F123" i="12"/>
  <c r="G1907" i="12"/>
  <c r="G737" i="12"/>
  <c r="H3674" i="12" a="1"/>
  <c r="F4545" i="12"/>
  <c r="G1007" i="12"/>
  <c r="H379" i="12" a="1"/>
  <c r="G4719" i="12"/>
  <c r="G61" i="12"/>
  <c r="F5068" i="12"/>
  <c r="G252" i="12"/>
  <c r="H4022" i="12" a="1"/>
  <c r="F4110" i="12"/>
  <c r="H507" i="12" a="1"/>
  <c r="H3239" i="12" a="1"/>
  <c r="G1997" i="12"/>
  <c r="F3849" i="12"/>
  <c r="G3414" i="12"/>
  <c r="H4979" i="12" a="1"/>
  <c r="F3675" i="12"/>
  <c r="G3936" i="12"/>
  <c r="H60" i="12" a="1"/>
  <c r="G4806" i="12"/>
  <c r="G3762" i="12"/>
  <c r="G1367" i="12"/>
  <c r="G1097" i="12"/>
  <c r="F251" i="12"/>
  <c r="G1457" i="12"/>
  <c r="F709" i="12"/>
  <c r="F4893" i="12"/>
  <c r="G4980" i="12"/>
  <c r="G827" i="12"/>
  <c r="G2447" i="12"/>
  <c r="F2554" i="12"/>
  <c r="G3327" i="12"/>
  <c r="F4719" i="12"/>
  <c r="G1187" i="12"/>
  <c r="G3240" i="12"/>
  <c r="F507" i="12"/>
  <c r="G2538" i="12"/>
  <c r="F4197" i="12"/>
  <c r="F443" i="12"/>
  <c r="F572" i="12"/>
  <c r="H646" i="12" a="1"/>
  <c r="H4370" i="12" a="1"/>
  <c r="G3849" i="12"/>
  <c r="H773" i="12" a="1"/>
  <c r="H572" i="12" a="1"/>
  <c r="H4805" i="12" a="1"/>
  <c r="F3240" i="12"/>
  <c r="G4632" i="12"/>
  <c r="H4457" i="12" a="1"/>
  <c r="H2537" i="12" a="1"/>
  <c r="G188" i="12"/>
  <c r="F4023" i="12"/>
  <c r="G4023" i="12"/>
  <c r="G2357" i="12"/>
  <c r="G4893" i="12"/>
  <c r="F645" i="12"/>
  <c r="H2446" i="12" a="1"/>
  <c r="F3327" i="12"/>
  <c r="G4197" i="12"/>
  <c r="H3326" i="12" a="1"/>
  <c r="F379" i="12"/>
  <c r="H3413" i="12" l="1"/>
  <c r="H3587" i="12"/>
  <c r="H3761" i="12"/>
  <c r="H507" i="12"/>
  <c r="H4892" i="12"/>
  <c r="H4544" i="12"/>
  <c r="H123" i="12"/>
  <c r="H3935" i="12"/>
  <c r="H3239" i="12"/>
  <c r="H4631" i="12"/>
  <c r="H773" i="12"/>
  <c r="H3500" i="12"/>
  <c r="H3848" i="12"/>
  <c r="H443" i="12"/>
  <c r="H4805" i="12"/>
  <c r="H4718" i="12"/>
  <c r="H646" i="12"/>
  <c r="H379" i="12"/>
  <c r="H60" i="12"/>
  <c r="H4109" i="12"/>
  <c r="H2537" i="12"/>
  <c r="H4457" i="12"/>
  <c r="H3674" i="12"/>
  <c r="H4022" i="12"/>
  <c r="H709" i="12"/>
  <c r="H4196" i="12"/>
  <c r="H4283" i="12"/>
  <c r="H5067" i="12"/>
  <c r="H2446" i="12"/>
  <c r="H572" i="12"/>
  <c r="H315" i="12"/>
  <c r="H251" i="12"/>
  <c r="H3326" i="12"/>
  <c r="H4370" i="12"/>
  <c r="H187" i="12"/>
  <c r="H4979" i="12"/>
  <c r="B509" i="12"/>
  <c r="B4982" i="12"/>
  <c r="B4286" i="12"/>
  <c r="B4112" i="12"/>
  <c r="C3764" i="12"/>
  <c r="B3503" i="12"/>
  <c r="C1819" i="12"/>
  <c r="C3590" i="12"/>
  <c r="B4634" i="12"/>
  <c r="C4808" i="12"/>
  <c r="C829" i="12"/>
  <c r="B4721" i="12"/>
  <c r="C739" i="12"/>
  <c r="C649" i="12"/>
  <c r="C1189" i="12"/>
  <c r="C1909" i="12"/>
  <c r="B3416" i="12"/>
  <c r="C4634" i="12"/>
  <c r="B3938" i="12"/>
  <c r="C2449" i="12"/>
  <c r="C2089" i="12"/>
  <c r="C4547" i="12"/>
  <c r="C510" i="12"/>
  <c r="C1999" i="12"/>
  <c r="C446" i="12"/>
  <c r="C3851" i="12"/>
  <c r="B4373" i="12"/>
  <c r="C4112" i="12"/>
  <c r="C3677" i="12"/>
  <c r="C1729" i="12"/>
  <c r="B4199" i="12"/>
  <c r="C5069" i="12"/>
  <c r="B4808" i="12"/>
  <c r="B573" i="12"/>
  <c r="C3938" i="12"/>
  <c r="C574" i="12"/>
  <c r="C382" i="12"/>
  <c r="C4199" i="12"/>
  <c r="C318" i="12"/>
  <c r="B775" i="12"/>
  <c r="B63" i="12"/>
  <c r="B253" i="12"/>
  <c r="C3416" i="12"/>
  <c r="B4895" i="12"/>
  <c r="B3851" i="12"/>
  <c r="C4982" i="12"/>
  <c r="C919" i="12"/>
  <c r="C1459" i="12"/>
  <c r="C63" i="12"/>
  <c r="C2269" i="12"/>
  <c r="B5069" i="12"/>
  <c r="B3329" i="12"/>
  <c r="B3242" i="12"/>
  <c r="C1639" i="12"/>
  <c r="B3764" i="12"/>
  <c r="B381" i="12"/>
  <c r="C190" i="12"/>
  <c r="C126" i="12"/>
  <c r="C2359" i="12"/>
  <c r="C1279" i="12"/>
  <c r="C3329" i="12"/>
  <c r="C3242" i="12"/>
  <c r="C1369" i="12"/>
  <c r="C4721" i="12"/>
  <c r="C2179" i="12"/>
  <c r="C254" i="12"/>
  <c r="B4460" i="12"/>
  <c r="C4286" i="12"/>
  <c r="B317" i="12"/>
  <c r="B3677" i="12"/>
  <c r="C3503" i="12"/>
  <c r="B2556" i="12"/>
  <c r="C2539" i="12"/>
  <c r="B3590" i="12"/>
  <c r="C1009" i="12"/>
  <c r="C1549" i="12"/>
  <c r="B711" i="12"/>
  <c r="B647" i="12"/>
  <c r="C4895" i="12"/>
  <c r="B4547" i="12"/>
  <c r="C4460" i="12"/>
  <c r="B4025" i="12"/>
  <c r="C4025" i="12"/>
  <c r="C1099" i="12"/>
  <c r="B445" i="12"/>
  <c r="C4373" i="12"/>
  <c r="B189" i="12"/>
  <c r="B125" i="12"/>
  <c r="B2467" i="12"/>
  <c r="H3501" i="12" a="1"/>
  <c r="F62" i="12"/>
  <c r="H4893" i="12" a="1"/>
  <c r="G828" i="12"/>
  <c r="H188" i="12" a="1"/>
  <c r="H61" i="12" a="1"/>
  <c r="H3414" i="12" a="1"/>
  <c r="F4285" i="12"/>
  <c r="G1278" i="12"/>
  <c r="G1728" i="12"/>
  <c r="H3327" i="12" a="1"/>
  <c r="F4459" i="12"/>
  <c r="F2555" i="12"/>
  <c r="G4024" i="12"/>
  <c r="H4110" i="12" a="1"/>
  <c r="G3502" i="12"/>
  <c r="G3676" i="12"/>
  <c r="G3241" i="12"/>
  <c r="F4807" i="12"/>
  <c r="H4371" i="12" a="1"/>
  <c r="G738" i="12"/>
  <c r="G445" i="12"/>
  <c r="H4632" i="12" a="1"/>
  <c r="F508" i="12"/>
  <c r="H3588" i="12" a="1"/>
  <c r="F124" i="12"/>
  <c r="F188" i="12"/>
  <c r="H124" i="12" a="1"/>
  <c r="F4894" i="12"/>
  <c r="G3589" i="12"/>
  <c r="G253" i="12"/>
  <c r="H444" i="12" a="1"/>
  <c r="F380" i="12"/>
  <c r="G1998" i="12"/>
  <c r="G1908" i="12"/>
  <c r="G1008" i="12"/>
  <c r="G189" i="12"/>
  <c r="F4198" i="12"/>
  <c r="F573" i="12"/>
  <c r="G1098" i="12"/>
  <c r="G1638" i="12"/>
  <c r="H4284" i="12" a="1"/>
  <c r="H2447" i="12" a="1"/>
  <c r="H4545" i="12" a="1"/>
  <c r="F774" i="12"/>
  <c r="H3240" i="12" a="1"/>
  <c r="G4894" i="12"/>
  <c r="F2466" i="12"/>
  <c r="G4633" i="12"/>
  <c r="G317" i="12"/>
  <c r="H5068" i="12" a="1"/>
  <c r="F252" i="12"/>
  <c r="H4806" i="12" a="1"/>
  <c r="H3675" i="12" a="1"/>
  <c r="G4459" i="12"/>
  <c r="G3850" i="12"/>
  <c r="F4981" i="12"/>
  <c r="G3328" i="12"/>
  <c r="G918" i="12"/>
  <c r="G4198" i="12"/>
  <c r="H2538" i="12" a="1"/>
  <c r="H774" i="12" a="1"/>
  <c r="G1818" i="12"/>
  <c r="H3849" i="12" a="1"/>
  <c r="F3676" i="12"/>
  <c r="G1458" i="12"/>
  <c r="F5069" i="12"/>
  <c r="G125" i="12"/>
  <c r="G509" i="12"/>
  <c r="F3328" i="12"/>
  <c r="F4546" i="12"/>
  <c r="H4719" i="12" a="1"/>
  <c r="F710" i="12"/>
  <c r="H710" i="12" a="1"/>
  <c r="G4285" i="12"/>
  <c r="G4720" i="12"/>
  <c r="G648" i="12"/>
  <c r="G3415" i="12"/>
  <c r="F3241" i="12"/>
  <c r="F4720" i="12"/>
  <c r="F4111" i="12"/>
  <c r="G2539" i="12"/>
  <c r="F646" i="12"/>
  <c r="F4633" i="12"/>
  <c r="F444" i="12"/>
  <c r="H4458" i="12" a="1"/>
  <c r="G4807" i="12"/>
  <c r="G1188" i="12"/>
  <c r="F3937" i="12"/>
  <c r="H3936" i="12" a="1"/>
  <c r="F4372" i="12"/>
  <c r="G4546" i="12"/>
  <c r="G3937" i="12"/>
  <c r="G5069" i="12"/>
  <c r="H252" i="12" a="1"/>
  <c r="G3763" i="12"/>
  <c r="F3850" i="12"/>
  <c r="G4981" i="12"/>
  <c r="F3415" i="12"/>
  <c r="H316" i="12" a="1"/>
  <c r="H4023" i="12" a="1"/>
  <c r="G574" i="12"/>
  <c r="G1548" i="12"/>
  <c r="F4024" i="12"/>
  <c r="H508" i="12" a="1"/>
  <c r="F3763" i="12"/>
  <c r="H3762" i="12" a="1"/>
  <c r="F316" i="12"/>
  <c r="G2448" i="12"/>
  <c r="H380" i="12" a="1"/>
  <c r="H4197" i="12" a="1"/>
  <c r="G381" i="12"/>
  <c r="F3502" i="12"/>
  <c r="G4372" i="12"/>
  <c r="H4980" i="12" a="1"/>
  <c r="G4111" i="12"/>
  <c r="G62" i="12"/>
  <c r="G2088" i="12"/>
  <c r="G2268" i="12"/>
  <c r="G2358" i="12"/>
  <c r="G1368" i="12"/>
  <c r="F3589" i="12"/>
  <c r="G2178" i="12"/>
  <c r="H774" i="12" l="1"/>
  <c r="H444" i="12"/>
  <c r="H3240" i="12"/>
  <c r="H3849" i="12"/>
  <c r="H124" i="12"/>
  <c r="H4284" i="12"/>
  <c r="H61" i="12"/>
  <c r="H3327" i="12"/>
  <c r="H3936" i="12"/>
  <c r="H380" i="12"/>
  <c r="H2447" i="12"/>
  <c r="H3675" i="12"/>
  <c r="H4806" i="12"/>
  <c r="H508" i="12"/>
  <c r="H4545" i="12"/>
  <c r="H4197" i="12"/>
  <c r="H316" i="12"/>
  <c r="H4719" i="12"/>
  <c r="H3414" i="12"/>
  <c r="H3762" i="12"/>
  <c r="H3588" i="12"/>
  <c r="H4458" i="12"/>
  <c r="H5068" i="12"/>
  <c r="H188" i="12"/>
  <c r="H4632" i="12"/>
  <c r="H4023" i="12"/>
  <c r="H3501" i="12"/>
  <c r="H2538" i="12"/>
  <c r="H710" i="12"/>
  <c r="H4371" i="12"/>
  <c r="H4980" i="12"/>
  <c r="H252" i="12"/>
  <c r="H4110" i="12"/>
  <c r="H4893" i="12"/>
  <c r="B510" i="12"/>
  <c r="C4548" i="12"/>
  <c r="C1640" i="12"/>
  <c r="C383" i="12"/>
  <c r="C4026" i="12"/>
  <c r="C2540" i="12"/>
  <c r="C2000" i="12"/>
  <c r="B4809" i="12"/>
  <c r="B2468" i="12"/>
  <c r="B3852" i="12"/>
  <c r="B318" i="12"/>
  <c r="B4287" i="12"/>
  <c r="B4461" i="12"/>
  <c r="B126" i="12"/>
  <c r="B190" i="12"/>
  <c r="C2360" i="12"/>
  <c r="C5070" i="12"/>
  <c r="C575" i="12"/>
  <c r="C1910" i="12"/>
  <c r="B4374" i="12"/>
  <c r="B254" i="12"/>
  <c r="C4113" i="12"/>
  <c r="C4983" i="12"/>
  <c r="C1100" i="12"/>
  <c r="B4548" i="12"/>
  <c r="C1460" i="12"/>
  <c r="C127" i="12"/>
  <c r="C191" i="12"/>
  <c r="C1730" i="12"/>
  <c r="C64" i="12"/>
  <c r="B64" i="12"/>
  <c r="B4026" i="12"/>
  <c r="B3591" i="12"/>
  <c r="B5070" i="12"/>
  <c r="C4635" i="12"/>
  <c r="C4896" i="12"/>
  <c r="B4113" i="12"/>
  <c r="C3330" i="12"/>
  <c r="C3243" i="12"/>
  <c r="B4983" i="12"/>
  <c r="C3765" i="12"/>
  <c r="C4722" i="12"/>
  <c r="C740" i="12"/>
  <c r="C650" i="12"/>
  <c r="B4722" i="12"/>
  <c r="C4461" i="12"/>
  <c r="B648" i="12"/>
  <c r="B712" i="12"/>
  <c r="B382" i="12"/>
  <c r="C3417" i="12"/>
  <c r="B446" i="12"/>
  <c r="B3417" i="12"/>
  <c r="C1550" i="12"/>
  <c r="C4200" i="12"/>
  <c r="C2180" i="12"/>
  <c r="B3504" i="12"/>
  <c r="C830" i="12"/>
  <c r="C3852" i="12"/>
  <c r="C1370" i="12"/>
  <c r="C1010" i="12"/>
  <c r="B4200" i="12"/>
  <c r="B4635" i="12"/>
  <c r="B2557" i="12"/>
  <c r="C4374" i="12"/>
  <c r="C4809" i="12"/>
  <c r="C920" i="12"/>
  <c r="C1190" i="12"/>
  <c r="C3591" i="12"/>
  <c r="C2450" i="12"/>
  <c r="C4287" i="12"/>
  <c r="C1280" i="12"/>
  <c r="C1820" i="12"/>
  <c r="C3939" i="12"/>
  <c r="B3678" i="12"/>
  <c r="B3765" i="12"/>
  <c r="C319" i="12"/>
  <c r="C255" i="12"/>
  <c r="B3939" i="12"/>
  <c r="B4896" i="12"/>
  <c r="C511" i="12"/>
  <c r="B3330" i="12"/>
  <c r="B3243" i="12"/>
  <c r="C447" i="12"/>
  <c r="B574" i="12"/>
  <c r="B776" i="12"/>
  <c r="C2270" i="12"/>
  <c r="C3504" i="12"/>
  <c r="C2090" i="12"/>
  <c r="C3678" i="12"/>
  <c r="G4199" i="12"/>
  <c r="G3851" i="12"/>
  <c r="H4372" i="12" a="1"/>
  <c r="F4286" i="12"/>
  <c r="G4721" i="12"/>
  <c r="G190" i="12"/>
  <c r="H3589" i="12" a="1"/>
  <c r="G4112" i="12"/>
  <c r="G446" i="12"/>
  <c r="F711" i="12"/>
  <c r="H3328" i="12" a="1"/>
  <c r="G1009" i="12"/>
  <c r="G4634" i="12"/>
  <c r="H4807" i="12" a="1"/>
  <c r="G1549" i="12"/>
  <c r="F4547" i="12"/>
  <c r="H4198" i="12" a="1"/>
  <c r="G4460" i="12"/>
  <c r="H2448" i="12" a="1"/>
  <c r="G1729" i="12"/>
  <c r="F381" i="12"/>
  <c r="G575" i="12"/>
  <c r="G739" i="12"/>
  <c r="F3764" i="12"/>
  <c r="H3241" i="12" a="1"/>
  <c r="F3590" i="12"/>
  <c r="H445" i="12" a="1"/>
  <c r="G510" i="12"/>
  <c r="F3242" i="12"/>
  <c r="H711" i="12" a="1"/>
  <c r="F4025" i="12"/>
  <c r="H381" i="12" a="1"/>
  <c r="G1999" i="12"/>
  <c r="H3502" i="12" a="1"/>
  <c r="H4111" i="12" a="1"/>
  <c r="F4373" i="12"/>
  <c r="H4546" i="12" a="1"/>
  <c r="G2359" i="12"/>
  <c r="H125" i="12" a="1"/>
  <c r="H317" i="12" a="1"/>
  <c r="G2179" i="12"/>
  <c r="F189" i="12"/>
  <c r="F4634" i="12"/>
  <c r="G4982" i="12"/>
  <c r="G3590" i="12"/>
  <c r="F3329" i="12"/>
  <c r="G829" i="12"/>
  <c r="H3937" i="12" a="1"/>
  <c r="H4459" i="12" a="1"/>
  <c r="H62" i="12" a="1"/>
  <c r="F2467" i="12"/>
  <c r="G3242" i="12"/>
  <c r="H574" i="12" a="1"/>
  <c r="H3850" i="12" a="1"/>
  <c r="G3503" i="12"/>
  <c r="G1909" i="12"/>
  <c r="F63" i="12"/>
  <c r="F4982" i="12"/>
  <c r="F3851" i="12"/>
  <c r="F509" i="12"/>
  <c r="G3764" i="12"/>
  <c r="G4808" i="12"/>
  <c r="F3416" i="12"/>
  <c r="F4721" i="12"/>
  <c r="H509" i="12" a="1"/>
  <c r="G4025" i="12"/>
  <c r="F3677" i="12"/>
  <c r="G1369" i="12"/>
  <c r="F2556" i="12"/>
  <c r="H3676" i="12" a="1"/>
  <c r="H3763" i="12" a="1"/>
  <c r="G3677" i="12"/>
  <c r="G2449" i="12"/>
  <c r="G63" i="12"/>
  <c r="H4894" i="12" a="1"/>
  <c r="G2089" i="12"/>
  <c r="G1189" i="12"/>
  <c r="F574" i="12"/>
  <c r="G2540" i="12"/>
  <c r="G1819" i="12"/>
  <c r="G649" i="12"/>
  <c r="G5070" i="12"/>
  <c r="F445" i="12"/>
  <c r="F775" i="12"/>
  <c r="H5069" i="12" a="1"/>
  <c r="F3503" i="12"/>
  <c r="F3938" i="12"/>
  <c r="F4199" i="12"/>
  <c r="H253" i="12" a="1"/>
  <c r="H647" i="12" a="1"/>
  <c r="H4024" i="12" a="1"/>
  <c r="G4895" i="12"/>
  <c r="F647" i="12"/>
  <c r="F125" i="12"/>
  <c r="G1279" i="12"/>
  <c r="H573" i="12" a="1"/>
  <c r="H2539" i="12" a="1"/>
  <c r="F253" i="12"/>
  <c r="G3938" i="12"/>
  <c r="G4547" i="12"/>
  <c r="H4285" i="12" a="1"/>
  <c r="G4373" i="12"/>
  <c r="H775" i="12" a="1"/>
  <c r="H189" i="12" a="1"/>
  <c r="G382" i="12"/>
  <c r="F4895" i="12"/>
  <c r="H4981" i="12" a="1"/>
  <c r="G1639" i="12"/>
  <c r="F4112" i="12"/>
  <c r="G254" i="12"/>
  <c r="G919" i="12"/>
  <c r="F317" i="12"/>
  <c r="G1459" i="12"/>
  <c r="H4633" i="12" a="1"/>
  <c r="G2269" i="12"/>
  <c r="G126" i="12"/>
  <c r="G4286" i="12"/>
  <c r="G3416" i="12"/>
  <c r="G3329" i="12"/>
  <c r="G1099" i="12"/>
  <c r="F4808" i="12"/>
  <c r="F4460" i="12"/>
  <c r="H3415" i="12" a="1"/>
  <c r="G318" i="12"/>
  <c r="F5070" i="12"/>
  <c r="H4720" i="12" a="1"/>
  <c r="H4807" i="12" l="1"/>
  <c r="H3763" i="12"/>
  <c r="H647" i="12"/>
  <c r="H125" i="12"/>
  <c r="H4459" i="12"/>
  <c r="H711" i="12"/>
  <c r="H3502" i="12"/>
  <c r="H4633" i="12"/>
  <c r="H189" i="12"/>
  <c r="H4111" i="12"/>
  <c r="H4285" i="12"/>
  <c r="H4546" i="12"/>
  <c r="H445" i="12"/>
  <c r="H573" i="12"/>
  <c r="H5069" i="12"/>
  <c r="H3676" i="12"/>
  <c r="H317" i="12"/>
  <c r="H253" i="12"/>
  <c r="H3850" i="12"/>
  <c r="H3328" i="12"/>
  <c r="H3241" i="12"/>
  <c r="H3937" i="12"/>
  <c r="H2539" i="12"/>
  <c r="H4981" i="12"/>
  <c r="H4372" i="12"/>
  <c r="H574" i="12"/>
  <c r="H775" i="12"/>
  <c r="H4720" i="12"/>
  <c r="H4024" i="12"/>
  <c r="H3415" i="12"/>
  <c r="H2448" i="12"/>
  <c r="H509" i="12"/>
  <c r="H381" i="12"/>
  <c r="H62" i="12"/>
  <c r="H3589" i="12"/>
  <c r="H4894" i="12"/>
  <c r="H4198" i="12"/>
  <c r="C512" i="12"/>
  <c r="B713" i="12"/>
  <c r="B649" i="12"/>
  <c r="C3418" i="12"/>
  <c r="B319" i="12"/>
  <c r="B4549" i="12"/>
  <c r="C4114" i="12"/>
  <c r="B575" i="12"/>
  <c r="C4375" i="12"/>
  <c r="C4810" i="12"/>
  <c r="B3679" i="12"/>
  <c r="B4636" i="12"/>
  <c r="B4462" i="12"/>
  <c r="C4027" i="12"/>
  <c r="C2541" i="12"/>
  <c r="B4288" i="12"/>
  <c r="C3505" i="12"/>
  <c r="B383" i="12"/>
  <c r="C4897" i="12"/>
  <c r="C4984" i="12"/>
  <c r="B255" i="12"/>
  <c r="C2091" i="12"/>
  <c r="C1101" i="12"/>
  <c r="C1641" i="12"/>
  <c r="C741" i="12"/>
  <c r="C651" i="12"/>
  <c r="C4723" i="12"/>
  <c r="B65" i="12"/>
  <c r="B127" i="12"/>
  <c r="B191" i="12"/>
  <c r="C4636" i="12"/>
  <c r="B3853" i="12"/>
  <c r="C4462" i="12"/>
  <c r="C831" i="12"/>
  <c r="C1551" i="12"/>
  <c r="C3766" i="12"/>
  <c r="B3766" i="12"/>
  <c r="C1371" i="12"/>
  <c r="C1281" i="12"/>
  <c r="C1461" i="12"/>
  <c r="C2271" i="12"/>
  <c r="B2469" i="12"/>
  <c r="C2361" i="12"/>
  <c r="B3244" i="12"/>
  <c r="B3331" i="12"/>
  <c r="B4027" i="12"/>
  <c r="B4723" i="12"/>
  <c r="B511" i="12"/>
  <c r="C1821" i="12"/>
  <c r="C448" i="12"/>
  <c r="C2181" i="12"/>
  <c r="C320" i="12"/>
  <c r="C1011" i="12"/>
  <c r="C4549" i="12"/>
  <c r="B4201" i="12"/>
  <c r="C1191" i="12"/>
  <c r="C2451" i="12"/>
  <c r="B4375" i="12"/>
  <c r="B4897" i="12"/>
  <c r="B3418" i="12"/>
  <c r="C3940" i="12"/>
  <c r="C4288" i="12"/>
  <c r="B4810" i="12"/>
  <c r="C3853" i="12"/>
  <c r="C256" i="12"/>
  <c r="C384" i="12"/>
  <c r="C1911" i="12"/>
  <c r="C921" i="12"/>
  <c r="B4114" i="12"/>
  <c r="C128" i="12"/>
  <c r="C192" i="12"/>
  <c r="C5071" i="12"/>
  <c r="C1731" i="12"/>
  <c r="C576" i="12"/>
  <c r="C3679" i="12"/>
  <c r="B447" i="12"/>
  <c r="B5071" i="12"/>
  <c r="C2001" i="12"/>
  <c r="B3940" i="12"/>
  <c r="C3592" i="12"/>
  <c r="B4984" i="12"/>
  <c r="B2558" i="12"/>
  <c r="B3592" i="12"/>
  <c r="B3505" i="12"/>
  <c r="B777" i="12"/>
  <c r="C3331" i="12"/>
  <c r="C3244" i="12"/>
  <c r="C65" i="12"/>
  <c r="C4201" i="12"/>
  <c r="G3765" i="12"/>
  <c r="H254" i="12" a="1"/>
  <c r="H5070" i="12" a="1"/>
  <c r="F648" i="12"/>
  <c r="G319" i="12"/>
  <c r="H4895" i="12" a="1"/>
  <c r="F318" i="12"/>
  <c r="G191" i="12"/>
  <c r="F4374" i="12"/>
  <c r="G1100" i="12"/>
  <c r="G2000" i="12"/>
  <c r="G4200" i="12"/>
  <c r="G2270" i="12"/>
  <c r="F3504" i="12"/>
  <c r="G255" i="12"/>
  <c r="G383" i="12"/>
  <c r="F575" i="12"/>
  <c r="F4809" i="12"/>
  <c r="F4026" i="12"/>
  <c r="H3590" i="12" a="1"/>
  <c r="G4287" i="12"/>
  <c r="G1640" i="12"/>
  <c r="H63" i="12" a="1"/>
  <c r="H2449" i="12" a="1"/>
  <c r="F3765" i="12"/>
  <c r="G1280" i="12"/>
  <c r="G740" i="12"/>
  <c r="G4113" i="12"/>
  <c r="H648" i="12" a="1"/>
  <c r="F776" i="12"/>
  <c r="F64" i="12"/>
  <c r="G64" i="12"/>
  <c r="G1370" i="12"/>
  <c r="F2557" i="12"/>
  <c r="G1190" i="12"/>
  <c r="H4547" i="12" a="1"/>
  <c r="H3851" i="12" a="1"/>
  <c r="G2180" i="12"/>
  <c r="F2468" i="12"/>
  <c r="F3330" i="12"/>
  <c r="H4286" i="12" a="1"/>
  <c r="G127" i="12"/>
  <c r="G3939" i="12"/>
  <c r="G447" i="12"/>
  <c r="G2090" i="12"/>
  <c r="H382" i="12" a="1"/>
  <c r="H190" i="12" a="1"/>
  <c r="G3678" i="12"/>
  <c r="F4113" i="12"/>
  <c r="F3591" i="12"/>
  <c r="G4983" i="12"/>
  <c r="H3416" i="12" a="1"/>
  <c r="G4026" i="12"/>
  <c r="H446" i="12" a="1"/>
  <c r="H510" i="12" a="1"/>
  <c r="G3243" i="12"/>
  <c r="G3591" i="12"/>
  <c r="G2450" i="12"/>
  <c r="G4635" i="12"/>
  <c r="F446" i="12"/>
  <c r="H4721" i="12" a="1"/>
  <c r="G3504" i="12"/>
  <c r="F3417" i="12"/>
  <c r="H575" i="12" a="1"/>
  <c r="H776" i="12" a="1"/>
  <c r="H126" i="12" a="1"/>
  <c r="G5071" i="12"/>
  <c r="F4548" i="12"/>
  <c r="G650" i="12"/>
  <c r="F4200" i="12"/>
  <c r="G576" i="12"/>
  <c r="G4374" i="12"/>
  <c r="G830" i="12"/>
  <c r="G1010" i="12"/>
  <c r="F3939" i="12"/>
  <c r="G4548" i="12"/>
  <c r="G4722" i="12"/>
  <c r="F4635" i="12"/>
  <c r="F4722" i="12"/>
  <c r="F3852" i="12"/>
  <c r="G2541" i="12"/>
  <c r="F3243" i="12"/>
  <c r="H4460" i="12" a="1"/>
  <c r="H4199" i="12" a="1"/>
  <c r="F254" i="12"/>
  <c r="F5071" i="12"/>
  <c r="G3330" i="12"/>
  <c r="F712" i="12"/>
  <c r="F510" i="12"/>
  <c r="F190" i="12"/>
  <c r="G920" i="12"/>
  <c r="F4896" i="12"/>
  <c r="G2360" i="12"/>
  <c r="H4025" i="12" a="1"/>
  <c r="H3764" i="12" a="1"/>
  <c r="H4808" i="12" a="1"/>
  <c r="G4809" i="12"/>
  <c r="G4896" i="12"/>
  <c r="H3938" i="12" a="1"/>
  <c r="G1550" i="12"/>
  <c r="F4461" i="12"/>
  <c r="G511" i="12"/>
  <c r="G1820" i="12"/>
  <c r="F382" i="12"/>
  <c r="F3678" i="12"/>
  <c r="H3242" i="12" a="1"/>
  <c r="F126" i="12"/>
  <c r="F4287" i="12"/>
  <c r="H712" i="12" a="1"/>
  <c r="H3677" i="12" a="1"/>
  <c r="H4373" i="12" a="1"/>
  <c r="G1730" i="12"/>
  <c r="F4983" i="12"/>
  <c r="H3329" i="12" a="1"/>
  <c r="G3852" i="12"/>
  <c r="G3417" i="12"/>
  <c r="H2540" i="12" a="1"/>
  <c r="H4634" i="12" a="1"/>
  <c r="H4112" i="12" a="1"/>
  <c r="H4982" i="12" a="1"/>
  <c r="H3503" i="12" a="1"/>
  <c r="H318" i="12" a="1"/>
  <c r="G4461" i="12"/>
  <c r="G1910" i="12"/>
  <c r="G1460" i="12"/>
  <c r="H575" i="12" l="1"/>
  <c r="H4721" i="12"/>
  <c r="H4808" i="12"/>
  <c r="H776" i="12"/>
  <c r="H4025" i="12"/>
  <c r="H4547" i="12"/>
  <c r="H4373" i="12"/>
  <c r="H382" i="12"/>
  <c r="H3242" i="12"/>
  <c r="H318" i="12"/>
  <c r="H3590" i="12"/>
  <c r="H4982" i="12"/>
  <c r="H254" i="12"/>
  <c r="H3764" i="12"/>
  <c r="H63" i="12"/>
  <c r="H4460" i="12"/>
  <c r="H3851" i="12"/>
  <c r="H510" i="12"/>
  <c r="H5070" i="12"/>
  <c r="H190" i="12"/>
  <c r="H648" i="12"/>
  <c r="H2449" i="12"/>
  <c r="H446" i="12"/>
  <c r="H4895" i="12"/>
  <c r="H3938" i="12"/>
  <c r="H4286" i="12"/>
  <c r="H3677" i="12"/>
  <c r="H712" i="12"/>
  <c r="H3329" i="12"/>
  <c r="H3503" i="12"/>
  <c r="H4112" i="12"/>
  <c r="H126" i="12"/>
  <c r="H4199" i="12"/>
  <c r="H4634" i="12"/>
  <c r="H2540" i="12"/>
  <c r="H3416" i="12"/>
  <c r="C1012" i="12"/>
  <c r="B3506" i="12"/>
  <c r="C1102" i="12"/>
  <c r="B3332" i="12"/>
  <c r="B3245" i="12"/>
  <c r="C3854" i="12"/>
  <c r="C4550" i="12"/>
  <c r="C1732" i="12"/>
  <c r="C5072" i="12"/>
  <c r="B4376" i="12"/>
  <c r="B4724" i="12"/>
  <c r="B3593" i="12"/>
  <c r="B3941" i="12"/>
  <c r="C3767" i="12"/>
  <c r="C257" i="12"/>
  <c r="C2002" i="12"/>
  <c r="C1282" i="12"/>
  <c r="C4811" i="12"/>
  <c r="B3680" i="12"/>
  <c r="B4028" i="12"/>
  <c r="C193" i="12"/>
  <c r="C129" i="12"/>
  <c r="B4811" i="12"/>
  <c r="C1372" i="12"/>
  <c r="B4637" i="12"/>
  <c r="B2559" i="12"/>
  <c r="C449" i="12"/>
  <c r="C1642" i="12"/>
  <c r="C652" i="12"/>
  <c r="C742" i="12"/>
  <c r="B448" i="12"/>
  <c r="C577" i="12"/>
  <c r="B256" i="12"/>
  <c r="C832" i="12"/>
  <c r="B320" i="12"/>
  <c r="B4202" i="12"/>
  <c r="C4028" i="12"/>
  <c r="B4115" i="12"/>
  <c r="B3854" i="12"/>
  <c r="C922" i="12"/>
  <c r="B192" i="12"/>
  <c r="B128" i="12"/>
  <c r="C3593" i="12"/>
  <c r="C66" i="12"/>
  <c r="C3680" i="12"/>
  <c r="C3941" i="12"/>
  <c r="C2542" i="12"/>
  <c r="C1912" i="12"/>
  <c r="C1552" i="12"/>
  <c r="B66" i="12"/>
  <c r="C3506" i="12"/>
  <c r="B512" i="12"/>
  <c r="B4898" i="12"/>
  <c r="C385" i="12"/>
  <c r="B576" i="12"/>
  <c r="C1192" i="12"/>
  <c r="C4985" i="12"/>
  <c r="C3245" i="12"/>
  <c r="C3332" i="12"/>
  <c r="B3767" i="12"/>
  <c r="C4202" i="12"/>
  <c r="B714" i="12"/>
  <c r="B650" i="12"/>
  <c r="C2272" i="12"/>
  <c r="C2452" i="12"/>
  <c r="C4724" i="12"/>
  <c r="B778" i="12"/>
  <c r="C3419" i="12"/>
  <c r="C2092" i="12"/>
  <c r="C4376" i="12"/>
  <c r="B4985" i="12"/>
  <c r="B4289" i="12"/>
  <c r="B2470" i="12"/>
  <c r="C2182" i="12"/>
  <c r="C4115" i="12"/>
  <c r="C4898" i="12"/>
  <c r="C321" i="12"/>
  <c r="B4463" i="12"/>
  <c r="C4637" i="12"/>
  <c r="C513" i="12"/>
  <c r="C1462" i="12"/>
  <c r="B4550" i="12"/>
  <c r="C4463" i="12"/>
  <c r="B384" i="12"/>
  <c r="C4289" i="12"/>
  <c r="B5072" i="12"/>
  <c r="C1822" i="12"/>
  <c r="B3419" i="12"/>
  <c r="C2362" i="12"/>
  <c r="G4027" i="12"/>
  <c r="F3331" i="12"/>
  <c r="G2181" i="12"/>
  <c r="H4809" i="12" a="1"/>
  <c r="F649" i="12"/>
  <c r="F511" i="12"/>
  <c r="G4723" i="12"/>
  <c r="G4897" i="12"/>
  <c r="G4114" i="12"/>
  <c r="G1191" i="12"/>
  <c r="G3418" i="12"/>
  <c r="G4636" i="12"/>
  <c r="F576" i="12"/>
  <c r="G256" i="12"/>
  <c r="G2361" i="12"/>
  <c r="H4200" i="12" a="1"/>
  <c r="G1641" i="12"/>
  <c r="F191" i="12"/>
  <c r="H3678" i="12" a="1"/>
  <c r="F447" i="12"/>
  <c r="F2558" i="12"/>
  <c r="H3852" i="12" a="1"/>
  <c r="H4548" i="12" a="1"/>
  <c r="F4288" i="12"/>
  <c r="G1461" i="12"/>
  <c r="F383" i="12"/>
  <c r="G3940" i="12"/>
  <c r="F3244" i="12"/>
  <c r="F3592" i="12"/>
  <c r="G4810" i="12"/>
  <c r="H3417" i="12" a="1"/>
  <c r="H4287" i="12" a="1"/>
  <c r="G3766" i="12"/>
  <c r="H319" i="12" a="1"/>
  <c r="G1011" i="12"/>
  <c r="H4896" i="12" a="1"/>
  <c r="G1911" i="12"/>
  <c r="F4375" i="12"/>
  <c r="G320" i="12"/>
  <c r="F4114" i="12"/>
  <c r="H2541" i="12" a="1"/>
  <c r="F3679" i="12"/>
  <c r="H4113" i="12" a="1"/>
  <c r="H4983" i="12" a="1"/>
  <c r="G2271" i="12"/>
  <c r="H4635" i="12" a="1"/>
  <c r="G1551" i="12"/>
  <c r="F255" i="12"/>
  <c r="G3853" i="12"/>
  <c r="G3244" i="12"/>
  <c r="F319" i="12"/>
  <c r="F3766" i="12"/>
  <c r="G4288" i="12"/>
  <c r="G3505" i="12"/>
  <c r="F777" i="12"/>
  <c r="F4549" i="12"/>
  <c r="G4984" i="12"/>
  <c r="G1821" i="12"/>
  <c r="G1281" i="12"/>
  <c r="G2001" i="12"/>
  <c r="H127" i="12" a="1"/>
  <c r="H3591" i="12" a="1"/>
  <c r="G4201" i="12"/>
  <c r="H3330" i="12" a="1"/>
  <c r="G5072" i="12"/>
  <c r="G384" i="12"/>
  <c r="H191" i="12" a="1"/>
  <c r="G2542" i="12"/>
  <c r="F4462" i="12"/>
  <c r="H447" i="12" a="1"/>
  <c r="F127" i="12"/>
  <c r="G4549" i="12"/>
  <c r="G512" i="12"/>
  <c r="H2450" i="12" a="1"/>
  <c r="F3505" i="12"/>
  <c r="H383" i="12" a="1"/>
  <c r="F3940" i="12"/>
  <c r="G4375" i="12"/>
  <c r="H255" i="12" a="1"/>
  <c r="F5072" i="12"/>
  <c r="F4027" i="12"/>
  <c r="F65" i="12"/>
  <c r="H713" i="12" a="1"/>
  <c r="F4810" i="12"/>
  <c r="H3243" i="12" a="1"/>
  <c r="G192" i="12"/>
  <c r="G1731" i="12"/>
  <c r="H649" i="12" a="1"/>
  <c r="H511" i="12" a="1"/>
  <c r="H4461" i="12" a="1"/>
  <c r="F4636" i="12"/>
  <c r="F3853" i="12"/>
  <c r="G577" i="12"/>
  <c r="G2451" i="12"/>
  <c r="G921" i="12"/>
  <c r="G651" i="12"/>
  <c r="G3331" i="12"/>
  <c r="F713" i="12"/>
  <c r="F4201" i="12"/>
  <c r="G2091" i="12"/>
  <c r="F4897" i="12"/>
  <c r="H4026" i="12" a="1"/>
  <c r="F4984" i="12"/>
  <c r="G3592" i="12"/>
  <c r="G1101" i="12"/>
  <c r="G3679" i="12"/>
  <c r="H3765" i="12" a="1"/>
  <c r="H5071" i="12" a="1"/>
  <c r="H4374" i="12" a="1"/>
  <c r="F4723" i="12"/>
  <c r="G741" i="12"/>
  <c r="G831" i="12"/>
  <c r="H64" i="12" a="1"/>
  <c r="G1371" i="12"/>
  <c r="H3939" i="12" a="1"/>
  <c r="H650" i="12" a="1"/>
  <c r="G128" i="12"/>
  <c r="G448" i="12"/>
  <c r="H777" i="12" a="1"/>
  <c r="F3418" i="12"/>
  <c r="G4462" i="12"/>
  <c r="F2469" i="12"/>
  <c r="G65" i="12"/>
  <c r="H3504" i="12" a="1"/>
  <c r="H4722" i="12" a="1"/>
  <c r="H777" i="12" l="1"/>
  <c r="H3417" i="12"/>
  <c r="H4809" i="12"/>
  <c r="H4113" i="12"/>
  <c r="H4200" i="12"/>
  <c r="H2541" i="12"/>
  <c r="H4287" i="12"/>
  <c r="H3243" i="12"/>
  <c r="H3678" i="12"/>
  <c r="H4722" i="12"/>
  <c r="H3504" i="12"/>
  <c r="H650" i="12"/>
  <c r="H511" i="12"/>
  <c r="H3765" i="12"/>
  <c r="H447" i="12"/>
  <c r="H4983" i="12"/>
  <c r="H3330" i="12"/>
  <c r="H255" i="12"/>
  <c r="H5071" i="12"/>
  <c r="H383" i="12"/>
  <c r="H2450" i="12"/>
  <c r="H64" i="12"/>
  <c r="H4896" i="12"/>
  <c r="H319" i="12"/>
  <c r="H4461" i="12"/>
  <c r="H3852" i="12"/>
  <c r="H713" i="12"/>
  <c r="H4548" i="12"/>
  <c r="H3591" i="12"/>
  <c r="H191" i="12"/>
  <c r="H3939" i="12"/>
  <c r="H649" i="12"/>
  <c r="H4374" i="12"/>
  <c r="H127" i="12"/>
  <c r="H4635" i="12"/>
  <c r="H4026" i="12"/>
  <c r="C4464" i="12"/>
  <c r="B779" i="12"/>
  <c r="C450" i="12"/>
  <c r="B67" i="12"/>
  <c r="B129" i="12"/>
  <c r="B193" i="12"/>
  <c r="C2093" i="12"/>
  <c r="C1823" i="12"/>
  <c r="C2453" i="12"/>
  <c r="B4638" i="12"/>
  <c r="B4551" i="12"/>
  <c r="C2273" i="12"/>
  <c r="C4812" i="12"/>
  <c r="C3768" i="12"/>
  <c r="B257" i="12"/>
  <c r="C4116" i="12"/>
  <c r="B321" i="12"/>
  <c r="C1463" i="12"/>
  <c r="B4116" i="12"/>
  <c r="B3681" i="12"/>
  <c r="B2471" i="12"/>
  <c r="C2183" i="12"/>
  <c r="C5073" i="12"/>
  <c r="B4986" i="12"/>
  <c r="C1643" i="12"/>
  <c r="C1733" i="12"/>
  <c r="B3768" i="12"/>
  <c r="B4812" i="12"/>
  <c r="C4638" i="12"/>
  <c r="C1193" i="12"/>
  <c r="B3507" i="12"/>
  <c r="C4377" i="12"/>
  <c r="C1553" i="12"/>
  <c r="C386" i="12"/>
  <c r="C4290" i="12"/>
  <c r="C67" i="12"/>
  <c r="C1013" i="12"/>
  <c r="B4290" i="12"/>
  <c r="C322" i="12"/>
  <c r="C4986" i="12"/>
  <c r="C2543" i="12"/>
  <c r="B3855" i="12"/>
  <c r="C1283" i="12"/>
  <c r="B577" i="12"/>
  <c r="C2003" i="12"/>
  <c r="B3942" i="12"/>
  <c r="C514" i="12"/>
  <c r="B4899" i="12"/>
  <c r="C4899" i="12"/>
  <c r="C3855" i="12"/>
  <c r="B4464" i="12"/>
  <c r="C3942" i="12"/>
  <c r="B3594" i="12"/>
  <c r="C1913" i="12"/>
  <c r="B449" i="12"/>
  <c r="C578" i="12"/>
  <c r="B4377" i="12"/>
  <c r="C3507" i="12"/>
  <c r="C3594" i="12"/>
  <c r="B385" i="12"/>
  <c r="B513" i="12"/>
  <c r="B2560" i="12"/>
  <c r="C4551" i="12"/>
  <c r="C4725" i="12"/>
  <c r="C2363" i="12"/>
  <c r="C3420" i="12"/>
  <c r="C3681" i="12"/>
  <c r="C833" i="12"/>
  <c r="C194" i="12"/>
  <c r="C130" i="12"/>
  <c r="B4029" i="12"/>
  <c r="B3333" i="12"/>
  <c r="B3246" i="12"/>
  <c r="C1103" i="12"/>
  <c r="C4203" i="12"/>
  <c r="B5073" i="12"/>
  <c r="B715" i="12"/>
  <c r="B651" i="12"/>
  <c r="C3333" i="12"/>
  <c r="C3246" i="12"/>
  <c r="C4029" i="12"/>
  <c r="B4203" i="12"/>
  <c r="C923" i="12"/>
  <c r="C743" i="12"/>
  <c r="C653" i="12"/>
  <c r="B4725" i="12"/>
  <c r="C258" i="12"/>
  <c r="C1373" i="12"/>
  <c r="B3420" i="12"/>
  <c r="G1732" i="12"/>
  <c r="G2092" i="12"/>
  <c r="F4898" i="12"/>
  <c r="F4376" i="12"/>
  <c r="H512" i="12" a="1"/>
  <c r="F2470" i="12"/>
  <c r="H714" i="12" a="1"/>
  <c r="H128" i="12" a="1"/>
  <c r="G1192" i="12"/>
  <c r="G1372" i="12"/>
  <c r="H3244" i="12" a="1"/>
  <c r="H448" i="12" a="1"/>
  <c r="H3592" i="12" a="1"/>
  <c r="H384" i="12" a="1"/>
  <c r="F448" i="12"/>
  <c r="G4985" i="12"/>
  <c r="G922" i="12"/>
  <c r="F4985" i="12"/>
  <c r="H651" i="12" a="1"/>
  <c r="G832" i="12"/>
  <c r="G3245" i="12"/>
  <c r="G3767" i="12"/>
  <c r="G578" i="12"/>
  <c r="G4724" i="12"/>
  <c r="G3680" i="12"/>
  <c r="G4898" i="12"/>
  <c r="H256" i="12" a="1"/>
  <c r="H3505" i="12" a="1"/>
  <c r="G4028" i="12"/>
  <c r="G4376" i="12"/>
  <c r="H320" i="12" a="1"/>
  <c r="F3332" i="12"/>
  <c r="F4637" i="12"/>
  <c r="G4811" i="12"/>
  <c r="F4811" i="12"/>
  <c r="F3941" i="12"/>
  <c r="G66" i="12"/>
  <c r="H2542" i="12" a="1"/>
  <c r="H3418" i="12" a="1"/>
  <c r="G1822" i="12"/>
  <c r="G652" i="12"/>
  <c r="H5072" i="12" a="1"/>
  <c r="F2559" i="12"/>
  <c r="H4549" i="12" a="1"/>
  <c r="H4810" i="12" a="1"/>
  <c r="H4984" i="12" a="1"/>
  <c r="H3766" i="12" a="1"/>
  <c r="F66" i="12"/>
  <c r="H4027" i="12" a="1"/>
  <c r="G2543" i="12"/>
  <c r="H778" i="12" a="1"/>
  <c r="G1552" i="12"/>
  <c r="G1462" i="12"/>
  <c r="F3419" i="12"/>
  <c r="G257" i="12"/>
  <c r="G3593" i="12"/>
  <c r="F128" i="12"/>
  <c r="H4201" i="12" a="1"/>
  <c r="F4463" i="12"/>
  <c r="G513" i="12"/>
  <c r="G1912" i="12"/>
  <c r="H4462" i="12" a="1"/>
  <c r="G1282" i="12"/>
  <c r="F3854" i="12"/>
  <c r="F4550" i="12"/>
  <c r="F4115" i="12"/>
  <c r="F650" i="12"/>
  <c r="F5073" i="12"/>
  <c r="H192" i="12" a="1"/>
  <c r="F256" i="12"/>
  <c r="F4724" i="12"/>
  <c r="F4202" i="12"/>
  <c r="G4289" i="12"/>
  <c r="F3767" i="12"/>
  <c r="G3419" i="12"/>
  <c r="F4028" i="12"/>
  <c r="F3593" i="12"/>
  <c r="F3506" i="12"/>
  <c r="H3679" i="12" a="1"/>
  <c r="H3853" i="12" a="1"/>
  <c r="G129" i="12"/>
  <c r="G3332" i="12"/>
  <c r="G4550" i="12"/>
  <c r="F3680" i="12"/>
  <c r="G1102" i="12"/>
  <c r="H4897" i="12" a="1"/>
  <c r="H4723" i="12" a="1"/>
  <c r="G321" i="12"/>
  <c r="F577" i="12"/>
  <c r="F320" i="12"/>
  <c r="H576" i="12" a="1"/>
  <c r="F778" i="12"/>
  <c r="G193" i="12"/>
  <c r="H4636" i="12" a="1"/>
  <c r="H3940" i="12" a="1"/>
  <c r="F192" i="12"/>
  <c r="G4463" i="12"/>
  <c r="H2451" i="12" a="1"/>
  <c r="F3245" i="12"/>
  <c r="G2002" i="12"/>
  <c r="G4637" i="12"/>
  <c r="H4288" i="12" a="1"/>
  <c r="H3331" i="12" a="1"/>
  <c r="G2452" i="12"/>
  <c r="F4289" i="12"/>
  <c r="F384" i="12"/>
  <c r="F512" i="12"/>
  <c r="H65" i="12" a="1"/>
  <c r="G385" i="12"/>
  <c r="G3854" i="12"/>
  <c r="G4115" i="12"/>
  <c r="G449" i="12"/>
  <c r="G1012" i="12"/>
  <c r="G2182" i="12"/>
  <c r="G742" i="12"/>
  <c r="G3506" i="12"/>
  <c r="G5073" i="12"/>
  <c r="G4202" i="12"/>
  <c r="H4114" i="12" a="1"/>
  <c r="F714" i="12"/>
  <c r="G1642" i="12"/>
  <c r="G2362" i="12"/>
  <c r="H4375" i="12" a="1"/>
  <c r="G2272" i="12"/>
  <c r="G3941" i="12"/>
  <c r="H3418" i="12" l="1"/>
  <c r="H3766" i="12"/>
  <c r="H448" i="12"/>
  <c r="H192" i="12"/>
  <c r="H3679" i="12"/>
  <c r="H4201" i="12"/>
  <c r="H651" i="12"/>
  <c r="H714" i="12"/>
  <c r="H4027" i="12"/>
  <c r="H4723" i="12"/>
  <c r="H512" i="12"/>
  <c r="H4897" i="12"/>
  <c r="H3940" i="12"/>
  <c r="H5072" i="12"/>
  <c r="H128" i="12"/>
  <c r="H4288" i="12"/>
  <c r="H3853" i="12"/>
  <c r="H576" i="12"/>
  <c r="H320" i="12"/>
  <c r="H4984" i="12"/>
  <c r="H3505" i="12"/>
  <c r="H3592" i="12"/>
  <c r="H3244" i="12"/>
  <c r="H4549" i="12"/>
  <c r="H2542" i="12"/>
  <c r="H4462" i="12"/>
  <c r="H4114" i="12"/>
  <c r="H778" i="12"/>
  <c r="H4375" i="12"/>
  <c r="H65" i="12"/>
  <c r="H384" i="12"/>
  <c r="H4636" i="12"/>
  <c r="H2451" i="12"/>
  <c r="H4810" i="12"/>
  <c r="H3331" i="12"/>
  <c r="H256" i="12"/>
  <c r="C3334" i="12"/>
  <c r="C3247" i="12"/>
  <c r="B3421" i="12"/>
  <c r="C924" i="12"/>
  <c r="B4987" i="12"/>
  <c r="C5074" i="12"/>
  <c r="C68" i="12"/>
  <c r="C4465" i="12"/>
  <c r="B4900" i="12"/>
  <c r="B5074" i="12"/>
  <c r="C4204" i="12"/>
  <c r="C1914" i="12"/>
  <c r="C1464" i="12"/>
  <c r="C834" i="12"/>
  <c r="C3421" i="12"/>
  <c r="C3682" i="12"/>
  <c r="C1374" i="12"/>
  <c r="C4378" i="12"/>
  <c r="C2184" i="12"/>
  <c r="C515" i="12"/>
  <c r="C1014" i="12"/>
  <c r="C4291" i="12"/>
  <c r="B4117" i="12"/>
  <c r="C3769" i="12"/>
  <c r="C4639" i="12"/>
  <c r="B514" i="12"/>
  <c r="B4552" i="12"/>
  <c r="C579" i="12"/>
  <c r="C387" i="12"/>
  <c r="B3595" i="12"/>
  <c r="B3856" i="12"/>
  <c r="B4204" i="12"/>
  <c r="B322" i="12"/>
  <c r="B4639" i="12"/>
  <c r="B716" i="12"/>
  <c r="B652" i="12"/>
  <c r="C2004" i="12"/>
  <c r="C3943" i="12"/>
  <c r="B4030" i="12"/>
  <c r="C451" i="12"/>
  <c r="C323" i="12"/>
  <c r="B780" i="12"/>
  <c r="C3508" i="12"/>
  <c r="B2561" i="12"/>
  <c r="C3595" i="12"/>
  <c r="B3943" i="12"/>
  <c r="B4378" i="12"/>
  <c r="C1284" i="12"/>
  <c r="C1824" i="12"/>
  <c r="C2274" i="12"/>
  <c r="C1554" i="12"/>
  <c r="C3856" i="12"/>
  <c r="B4726" i="12"/>
  <c r="B258" i="12"/>
  <c r="B4291" i="12"/>
  <c r="C195" i="12"/>
  <c r="C131" i="12"/>
  <c r="B4465" i="12"/>
  <c r="C1104" i="12"/>
  <c r="B2472" i="12"/>
  <c r="B194" i="12"/>
  <c r="B130" i="12"/>
  <c r="B4813" i="12"/>
  <c r="C1194" i="12"/>
  <c r="C259" i="12"/>
  <c r="C2454" i="12"/>
  <c r="B578" i="12"/>
  <c r="B3682" i="12"/>
  <c r="C4987" i="12"/>
  <c r="C2094" i="12"/>
  <c r="C1644" i="12"/>
  <c r="C4726" i="12"/>
  <c r="C1734" i="12"/>
  <c r="B386" i="12"/>
  <c r="C4900" i="12"/>
  <c r="C2544" i="12"/>
  <c r="C4552" i="12"/>
  <c r="B3508" i="12"/>
  <c r="C744" i="12"/>
  <c r="C654" i="12"/>
  <c r="C4117" i="12"/>
  <c r="B3334" i="12"/>
  <c r="B3247" i="12"/>
  <c r="C4813" i="12"/>
  <c r="B450" i="12"/>
  <c r="C4030" i="12"/>
  <c r="B3769" i="12"/>
  <c r="C2364" i="12"/>
  <c r="B68" i="12"/>
  <c r="G2003" i="12"/>
  <c r="G2363" i="12"/>
  <c r="F715" i="12"/>
  <c r="G67" i="12"/>
  <c r="H385" i="12" a="1"/>
  <c r="F513" i="12"/>
  <c r="G2093" i="12"/>
  <c r="H4550" i="12" a="1"/>
  <c r="G2544" i="12"/>
  <c r="F193" i="12"/>
  <c r="G4116" i="12"/>
  <c r="G1733" i="12"/>
  <c r="F449" i="12"/>
  <c r="F3507" i="12"/>
  <c r="F3855" i="12"/>
  <c r="H577" i="12" a="1"/>
  <c r="F4551" i="12"/>
  <c r="F3333" i="12"/>
  <c r="G1553" i="12"/>
  <c r="F3681" i="12"/>
  <c r="G450" i="12"/>
  <c r="H4202" i="12" a="1"/>
  <c r="F4377" i="12"/>
  <c r="F651" i="12"/>
  <c r="H3941" i="12" a="1"/>
  <c r="H257" i="12" a="1"/>
  <c r="G1013" i="12"/>
  <c r="G1823" i="12"/>
  <c r="G3855" i="12"/>
  <c r="F3768" i="12"/>
  <c r="G68" i="12"/>
  <c r="H5073" i="12" a="1"/>
  <c r="G4377" i="12"/>
  <c r="F4116" i="12"/>
  <c r="F385" i="12"/>
  <c r="G3594" i="12"/>
  <c r="F4290" i="12"/>
  <c r="G3507" i="12"/>
  <c r="F4464" i="12"/>
  <c r="F4638" i="12"/>
  <c r="F4986" i="12"/>
  <c r="G4203" i="12"/>
  <c r="F3420" i="12"/>
  <c r="H513" i="12" a="1"/>
  <c r="H129" i="12" a="1"/>
  <c r="G4725" i="12"/>
  <c r="H4985" i="12" a="1"/>
  <c r="G833" i="12"/>
  <c r="F779" i="12"/>
  <c r="F2560" i="12"/>
  <c r="G579" i="12"/>
  <c r="F4725" i="12"/>
  <c r="F3942" i="12"/>
  <c r="H2543" i="12" a="1"/>
  <c r="G322" i="12"/>
  <c r="G3246" i="12"/>
  <c r="F3246" i="12"/>
  <c r="G3420" i="12"/>
  <c r="G1463" i="12"/>
  <c r="G3681" i="12"/>
  <c r="H4724" i="12" a="1"/>
  <c r="G2183" i="12"/>
  <c r="H4115" i="12" a="1"/>
  <c r="G2453" i="12"/>
  <c r="F129" i="12"/>
  <c r="H321" i="12" a="1"/>
  <c r="F67" i="12"/>
  <c r="G4812" i="12"/>
  <c r="H4811" i="12" a="1"/>
  <c r="H578" i="12" a="1"/>
  <c r="H2452" i="12" a="1"/>
  <c r="F68" i="12"/>
  <c r="G514" i="12"/>
  <c r="F4029" i="12"/>
  <c r="F2471" i="12"/>
  <c r="F4203" i="12"/>
  <c r="H3767" i="12" a="1"/>
  <c r="F578" i="12"/>
  <c r="G130" i="12"/>
  <c r="G5074" i="12"/>
  <c r="G4029" i="12"/>
  <c r="F321" i="12"/>
  <c r="G3333" i="12"/>
  <c r="G4986" i="12"/>
  <c r="H4637" i="12" a="1"/>
  <c r="F3594" i="12"/>
  <c r="G4551" i="12"/>
  <c r="G1373" i="12"/>
  <c r="G1103" i="12"/>
  <c r="H779" i="12" a="1"/>
  <c r="G1283" i="12"/>
  <c r="F257" i="12"/>
  <c r="G1193" i="12"/>
  <c r="G923" i="12"/>
  <c r="G258" i="12"/>
  <c r="F4899" i="12"/>
  <c r="G1913" i="12"/>
  <c r="H4376" i="12" a="1"/>
  <c r="G2273" i="12"/>
  <c r="H3593" i="12" a="1"/>
  <c r="H3419" i="12" a="1"/>
  <c r="G3942" i="12"/>
  <c r="G3768" i="12"/>
  <c r="H3854" i="12" a="1"/>
  <c r="H3506" i="12" a="1"/>
  <c r="G4290" i="12"/>
  <c r="H4898" i="12" a="1"/>
  <c r="F4812" i="12"/>
  <c r="H66" i="12" a="1"/>
  <c r="H3332" i="12" a="1"/>
  <c r="G4899" i="12"/>
  <c r="H715" i="12" a="1"/>
  <c r="H4289" i="12" a="1"/>
  <c r="G1643" i="12"/>
  <c r="G386" i="12"/>
  <c r="F5074" i="12"/>
  <c r="G4464" i="12"/>
  <c r="G653" i="12"/>
  <c r="H193" i="12" a="1"/>
  <c r="H3680" i="12" a="1"/>
  <c r="G194" i="12"/>
  <c r="H3245" i="12" a="1"/>
  <c r="H4028" i="12" a="1"/>
  <c r="G743" i="12"/>
  <c r="H4463" i="12" a="1"/>
  <c r="G4638" i="12"/>
  <c r="H449" i="12" a="1"/>
  <c r="H578" i="12" l="1"/>
  <c r="H4724" i="12"/>
  <c r="H193" i="12"/>
  <c r="H3941" i="12"/>
  <c r="H4202" i="12"/>
  <c r="H715" i="12"/>
  <c r="H4550" i="12"/>
  <c r="H385" i="12"/>
  <c r="H449" i="12"/>
  <c r="H2543" i="12"/>
  <c r="H3419" i="12"/>
  <c r="H3854" i="12"/>
  <c r="H66" i="12"/>
  <c r="H4376" i="12"/>
  <c r="H4811" i="12"/>
  <c r="H321" i="12"/>
  <c r="H4115" i="12"/>
  <c r="H4637" i="12"/>
  <c r="H513" i="12"/>
  <c r="H5073" i="12"/>
  <c r="H129" i="12"/>
  <c r="H4985" i="12"/>
  <c r="H257" i="12"/>
  <c r="H3506" i="12"/>
  <c r="H4028" i="12"/>
  <c r="H3245" i="12"/>
  <c r="H4463" i="12"/>
  <c r="H4289" i="12"/>
  <c r="H3332" i="12"/>
  <c r="H3593" i="12"/>
  <c r="H577" i="12"/>
  <c r="H779" i="12"/>
  <c r="H4898" i="12"/>
  <c r="H2452" i="12"/>
  <c r="H3767" i="12"/>
  <c r="H3680" i="12"/>
  <c r="C2005" i="12"/>
  <c r="C4814" i="12"/>
  <c r="B3770" i="12"/>
  <c r="C1285" i="12"/>
  <c r="B4379" i="12"/>
  <c r="C3857" i="12"/>
  <c r="C4553" i="12"/>
  <c r="C1015" i="12"/>
  <c r="C1195" i="12"/>
  <c r="B4205" i="12"/>
  <c r="C835" i="12"/>
  <c r="B781" i="12"/>
  <c r="B3509" i="12"/>
  <c r="B4814" i="12"/>
  <c r="C4466" i="12"/>
  <c r="C3248" i="12"/>
  <c r="C3335" i="12"/>
  <c r="B3596" i="12"/>
  <c r="C2185" i="12"/>
  <c r="C2545" i="12"/>
  <c r="B131" i="12"/>
  <c r="B195" i="12"/>
  <c r="C1915" i="12"/>
  <c r="C3683" i="12"/>
  <c r="C4031" i="12"/>
  <c r="B3683" i="12"/>
  <c r="C3422" i="12"/>
  <c r="C4118" i="12"/>
  <c r="B3422" i="12"/>
  <c r="B259" i="12"/>
  <c r="C196" i="12"/>
  <c r="C132" i="12"/>
  <c r="C3944" i="12"/>
  <c r="C1375" i="12"/>
  <c r="C388" i="12"/>
  <c r="C4727" i="12"/>
  <c r="C4205" i="12"/>
  <c r="C580" i="12"/>
  <c r="B515" i="12"/>
  <c r="C655" i="12"/>
  <c r="C745" i="12"/>
  <c r="C1645" i="12"/>
  <c r="B4466" i="12"/>
  <c r="C3596" i="12"/>
  <c r="B4292" i="12"/>
  <c r="C3770" i="12"/>
  <c r="C1735" i="12"/>
  <c r="C2365" i="12"/>
  <c r="B4031" i="12"/>
  <c r="C516" i="12"/>
  <c r="B653" i="12"/>
  <c r="B717" i="12"/>
  <c r="B3944" i="12"/>
  <c r="C3509" i="12"/>
  <c r="C2455" i="12"/>
  <c r="C4901" i="12"/>
  <c r="C4988" i="12"/>
  <c r="B4901" i="12"/>
  <c r="B4553" i="12"/>
  <c r="B323" i="12"/>
  <c r="B4118" i="12"/>
  <c r="B4640" i="12"/>
  <c r="C2275" i="12"/>
  <c r="C4292" i="12"/>
  <c r="B3857" i="12"/>
  <c r="C4379" i="12"/>
  <c r="C925" i="12"/>
  <c r="B3248" i="12"/>
  <c r="B3335" i="12"/>
  <c r="B451" i="12"/>
  <c r="B4727" i="12"/>
  <c r="B579" i="12"/>
  <c r="C4640" i="12"/>
  <c r="C1825" i="12"/>
  <c r="C5075" i="12"/>
  <c r="C324" i="12"/>
  <c r="B2473" i="12"/>
  <c r="C260" i="12"/>
  <c r="B2562" i="12"/>
  <c r="C2095" i="12"/>
  <c r="B387" i="12"/>
  <c r="C452" i="12"/>
  <c r="C1105" i="12"/>
  <c r="C1465" i="12"/>
  <c r="C1555" i="12"/>
  <c r="B4988" i="12"/>
  <c r="B5075" i="12"/>
  <c r="H5074" i="12" a="1"/>
  <c r="F514" i="12"/>
  <c r="G1914" i="12"/>
  <c r="H130" i="12" a="1"/>
  <c r="G2274" i="12"/>
  <c r="F3682" i="12"/>
  <c r="F4987" i="12"/>
  <c r="G131" i="12"/>
  <c r="G3769" i="12"/>
  <c r="H386" i="12" a="1"/>
  <c r="F5075" i="12"/>
  <c r="G654" i="12"/>
  <c r="G2545" i="12"/>
  <c r="G5075" i="12"/>
  <c r="H3768" i="12" a="1"/>
  <c r="H2544" i="12" a="1"/>
  <c r="G1734" i="12"/>
  <c r="F4726" i="12"/>
  <c r="F780" i="12"/>
  <c r="F130" i="12"/>
  <c r="G2004" i="12"/>
  <c r="F3508" i="12"/>
  <c r="F4291" i="12"/>
  <c r="H4812" i="12" a="1"/>
  <c r="G4639" i="12"/>
  <c r="H322" i="12" a="1"/>
  <c r="F4030" i="12"/>
  <c r="H579" i="12" a="1"/>
  <c r="F3769" i="12"/>
  <c r="G2094" i="12"/>
  <c r="H450" i="12" a="1"/>
  <c r="G3682" i="12"/>
  <c r="F579" i="12"/>
  <c r="G3943" i="12"/>
  <c r="H3333" i="12" a="1"/>
  <c r="H4203" i="12" a="1"/>
  <c r="H653" i="12" a="1"/>
  <c r="H3594" i="12" a="1"/>
  <c r="H68" i="12" a="1"/>
  <c r="F3856" i="12"/>
  <c r="H4464" i="12" a="1"/>
  <c r="F4813" i="12"/>
  <c r="G3595" i="12"/>
  <c r="G924" i="12"/>
  <c r="G4465" i="12"/>
  <c r="H4551" i="12" a="1"/>
  <c r="G1644" i="12"/>
  <c r="H2453" i="12" a="1"/>
  <c r="H3507" i="12" a="1"/>
  <c r="F194" i="12"/>
  <c r="G387" i="12"/>
  <c r="H3420" i="12" a="1"/>
  <c r="F4117" i="12"/>
  <c r="H716" i="12" a="1"/>
  <c r="G4378" i="12"/>
  <c r="H4899" i="12" a="1"/>
  <c r="F2472" i="12"/>
  <c r="F4639" i="12"/>
  <c r="G1374" i="12"/>
  <c r="G4813" i="12"/>
  <c r="F3943" i="12"/>
  <c r="H4725" i="12" a="1"/>
  <c r="G2454" i="12"/>
  <c r="H4029" i="12" a="1"/>
  <c r="H652" i="12" a="1"/>
  <c r="H514" i="12" a="1"/>
  <c r="F322" i="12"/>
  <c r="F4552" i="12"/>
  <c r="F4204" i="12"/>
  <c r="H4290" i="12" a="1"/>
  <c r="G3856" i="12"/>
  <c r="F716" i="12"/>
  <c r="H3942" i="12" a="1"/>
  <c r="G2184" i="12"/>
  <c r="G3508" i="12"/>
  <c r="G259" i="12"/>
  <c r="G4030" i="12"/>
  <c r="G4726" i="12"/>
  <c r="F450" i="12"/>
  <c r="G4552" i="12"/>
  <c r="G3421" i="12"/>
  <c r="H258" i="12" a="1"/>
  <c r="G1554" i="12"/>
  <c r="G2364" i="12"/>
  <c r="G195" i="12"/>
  <c r="G834" i="12"/>
  <c r="G744" i="12"/>
  <c r="G1464" i="12"/>
  <c r="H780" i="12" a="1"/>
  <c r="G4987" i="12"/>
  <c r="H4377" i="12" a="1"/>
  <c r="F652" i="12"/>
  <c r="H194" i="12" a="1"/>
  <c r="H4116" i="12" a="1"/>
  <c r="F3334" i="12"/>
  <c r="G580" i="12"/>
  <c r="F3595" i="12"/>
  <c r="G1014" i="12"/>
  <c r="G451" i="12"/>
  <c r="H3681" i="12" a="1"/>
  <c r="G1194" i="12"/>
  <c r="F258" i="12"/>
  <c r="G515" i="12"/>
  <c r="F4465" i="12"/>
  <c r="G4900" i="12"/>
  <c r="G323" i="12"/>
  <c r="G1284" i="12"/>
  <c r="G4291" i="12"/>
  <c r="H4986" i="12" a="1"/>
  <c r="G1104" i="12"/>
  <c r="F386" i="12"/>
  <c r="F4900" i="12"/>
  <c r="G4117" i="12"/>
  <c r="G3247" i="12"/>
  <c r="G4204" i="12"/>
  <c r="G3334" i="12"/>
  <c r="H3855" i="12" a="1"/>
  <c r="G1824" i="12"/>
  <c r="F3421" i="12"/>
  <c r="H4638" i="12" a="1"/>
  <c r="F4378" i="12"/>
  <c r="H3246" i="12" a="1"/>
  <c r="H67" i="12" a="1"/>
  <c r="F2561" i="12"/>
  <c r="F3247" i="12"/>
  <c r="H579" i="12" l="1"/>
  <c r="H322" i="12"/>
  <c r="H3594" i="12"/>
  <c r="H4551" i="12"/>
  <c r="H653" i="12"/>
  <c r="H194" i="12"/>
  <c r="H4899" i="12"/>
  <c r="H3246" i="12"/>
  <c r="H3507" i="12"/>
  <c r="H3420" i="12"/>
  <c r="H716" i="12"/>
  <c r="H258" i="12"/>
  <c r="H780" i="12"/>
  <c r="H4029" i="12"/>
  <c r="H130" i="12"/>
  <c r="H3333" i="12"/>
  <c r="H450" i="12"/>
  <c r="H4986" i="12"/>
  <c r="H4812" i="12"/>
  <c r="H2453" i="12"/>
  <c r="H67" i="12"/>
  <c r="H4203" i="12"/>
  <c r="H3855" i="12"/>
  <c r="H652" i="12"/>
  <c r="H5074" i="12"/>
  <c r="H4377" i="12"/>
  <c r="H3681" i="12"/>
  <c r="H514" i="12"/>
  <c r="H4290" i="12"/>
  <c r="H4116" i="12"/>
  <c r="H386" i="12"/>
  <c r="H3768" i="12"/>
  <c r="H4638" i="12"/>
  <c r="H4464" i="12"/>
  <c r="H2544" i="12"/>
  <c r="H3942" i="12"/>
  <c r="H68" i="12"/>
  <c r="H4725" i="12"/>
  <c r="C836" i="12"/>
  <c r="C4815" i="12"/>
  <c r="C2276" i="12"/>
  <c r="C4554" i="12"/>
  <c r="C5076" i="12"/>
  <c r="B4032" i="12"/>
  <c r="C656" i="12"/>
  <c r="C746" i="12"/>
  <c r="C926" i="12"/>
  <c r="B3858" i="12"/>
  <c r="C1016" i="12"/>
  <c r="C3510" i="12"/>
  <c r="C2006" i="12"/>
  <c r="B3684" i="12"/>
  <c r="B4902" i="12"/>
  <c r="B4293" i="12"/>
  <c r="B4554" i="12"/>
  <c r="C4902" i="12"/>
  <c r="B2563" i="12"/>
  <c r="B4815" i="12"/>
  <c r="B4641" i="12"/>
  <c r="C2546" i="12"/>
  <c r="B718" i="12"/>
  <c r="B654" i="12"/>
  <c r="C1826" i="12"/>
  <c r="C1916" i="12"/>
  <c r="C3858" i="12"/>
  <c r="C1736" i="12"/>
  <c r="C1466" i="12"/>
  <c r="B5076" i="12"/>
  <c r="C517" i="12"/>
  <c r="C325" i="12"/>
  <c r="B516" i="12"/>
  <c r="B4989" i="12"/>
  <c r="C581" i="12"/>
  <c r="C4032" i="12"/>
  <c r="B3510" i="12"/>
  <c r="C3249" i="12"/>
  <c r="C3336" i="12"/>
  <c r="C1376" i="12"/>
  <c r="C1646" i="12"/>
  <c r="B452" i="12"/>
  <c r="C4728" i="12"/>
  <c r="B4206" i="12"/>
  <c r="B4119" i="12"/>
  <c r="B4380" i="12"/>
  <c r="C3771" i="12"/>
  <c r="B3336" i="12"/>
  <c r="B3249" i="12"/>
  <c r="B3945" i="12"/>
  <c r="C197" i="12"/>
  <c r="C133" i="12"/>
  <c r="C4641" i="12"/>
  <c r="C1556" i="12"/>
  <c r="C2186" i="12"/>
  <c r="C389" i="12"/>
  <c r="C4989" i="12"/>
  <c r="B782" i="12"/>
  <c r="C2456" i="12"/>
  <c r="C3684" i="12"/>
  <c r="B580" i="12"/>
  <c r="C261" i="12"/>
  <c r="C1196" i="12"/>
  <c r="C4380" i="12"/>
  <c r="B388" i="12"/>
  <c r="C453" i="12"/>
  <c r="B3597" i="12"/>
  <c r="C3945" i="12"/>
  <c r="B324" i="12"/>
  <c r="B3771" i="12"/>
  <c r="B260" i="12"/>
  <c r="C2096" i="12"/>
  <c r="C4467" i="12"/>
  <c r="C2366" i="12"/>
  <c r="C4119" i="12"/>
  <c r="B196" i="12"/>
  <c r="B132" i="12"/>
  <c r="C3423" i="12"/>
  <c r="C1286" i="12"/>
  <c r="B4467" i="12"/>
  <c r="B2474" i="12"/>
  <c r="B3423" i="12"/>
  <c r="B4728" i="12"/>
  <c r="C3597" i="12"/>
  <c r="C4293" i="12"/>
  <c r="C4206" i="12"/>
  <c r="C1106" i="12"/>
  <c r="G3248" i="12"/>
  <c r="G2546" i="12"/>
  <c r="G745" i="12"/>
  <c r="G3335" i="12"/>
  <c r="F131" i="12"/>
  <c r="H4639" i="12" a="1"/>
  <c r="F653" i="12"/>
  <c r="F515" i="12"/>
  <c r="H2545" i="12" a="1"/>
  <c r="G1285" i="12"/>
  <c r="G2455" i="12"/>
  <c r="H4987" i="12" a="1"/>
  <c r="H3421" i="12" a="1"/>
  <c r="F3770" i="12"/>
  <c r="G5076" i="12"/>
  <c r="F4901" i="12"/>
  <c r="G4466" i="12"/>
  <c r="G3683" i="12"/>
  <c r="F4379" i="12"/>
  <c r="G260" i="12"/>
  <c r="G516" i="12"/>
  <c r="G3857" i="12"/>
  <c r="F2562" i="12"/>
  <c r="G1915" i="12"/>
  <c r="F5076" i="12"/>
  <c r="H4813" i="12" a="1"/>
  <c r="G1465" i="12"/>
  <c r="H387" i="12" a="1"/>
  <c r="G1555" i="12"/>
  <c r="F3857" i="12"/>
  <c r="F4205" i="12"/>
  <c r="G4553" i="12"/>
  <c r="F4553" i="12"/>
  <c r="G1195" i="12"/>
  <c r="H3508" i="12" a="1"/>
  <c r="G388" i="12"/>
  <c r="H259" i="12" a="1"/>
  <c r="G4901" i="12"/>
  <c r="G4031" i="12"/>
  <c r="H4552" i="12" a="1"/>
  <c r="G3596" i="12"/>
  <c r="G925" i="12"/>
  <c r="H717" i="12" a="1"/>
  <c r="G1735" i="12"/>
  <c r="G4205" i="12"/>
  <c r="F4031" i="12"/>
  <c r="G2005" i="12"/>
  <c r="F4727" i="12"/>
  <c r="H4900" i="12" a="1"/>
  <c r="H451" i="12" a="1"/>
  <c r="G3770" i="12"/>
  <c r="G4988" i="12"/>
  <c r="H5075" i="12" a="1"/>
  <c r="H3856" i="12" a="1"/>
  <c r="H323" i="12" a="1"/>
  <c r="F781" i="12"/>
  <c r="G4292" i="12"/>
  <c r="G4814" i="12"/>
  <c r="H4291" i="12" a="1"/>
  <c r="G4118" i="12"/>
  <c r="G3509" i="12"/>
  <c r="H131" i="12" a="1"/>
  <c r="F259" i="12"/>
  <c r="G1645" i="12"/>
  <c r="F2473" i="12"/>
  <c r="G4640" i="12"/>
  <c r="F3335" i="12"/>
  <c r="F717" i="12"/>
  <c r="F4292" i="12"/>
  <c r="F451" i="12"/>
  <c r="F387" i="12"/>
  <c r="H4204" i="12" a="1"/>
  <c r="H4726" i="12" a="1"/>
  <c r="F323" i="12"/>
  <c r="F4640" i="12"/>
  <c r="F4118" i="12"/>
  <c r="G324" i="12"/>
  <c r="F3683" i="12"/>
  <c r="F580" i="12"/>
  <c r="F4466" i="12"/>
  <c r="G2275" i="12"/>
  <c r="G3422" i="12"/>
  <c r="F3422" i="12"/>
  <c r="F4814" i="12"/>
  <c r="F3944" i="12"/>
  <c r="H515" i="12" a="1"/>
  <c r="H3682" i="12" a="1"/>
  <c r="F3596" i="12"/>
  <c r="H654" i="12" a="1"/>
  <c r="H4117" i="12" a="1"/>
  <c r="H2454" i="12" a="1"/>
  <c r="G196" i="12"/>
  <c r="G1105" i="12"/>
  <c r="H4465" i="12" a="1"/>
  <c r="G1015" i="12"/>
  <c r="G2185" i="12"/>
  <c r="G132" i="12"/>
  <c r="H3334" i="12" a="1"/>
  <c r="H580" i="12" a="1"/>
  <c r="G655" i="12"/>
  <c r="G1375" i="12"/>
  <c r="H3943" i="12" a="1"/>
  <c r="G3944" i="12"/>
  <c r="H3769" i="12" a="1"/>
  <c r="H4030" i="12" a="1"/>
  <c r="G2095" i="12"/>
  <c r="G835" i="12"/>
  <c r="H781" i="12" a="1"/>
  <c r="F195" i="12"/>
  <c r="G1825" i="12"/>
  <c r="F4988" i="12"/>
  <c r="H3247" i="12" a="1"/>
  <c r="G581" i="12"/>
  <c r="H4378" i="12" a="1"/>
  <c r="F3248" i="12"/>
  <c r="H195" i="12" a="1"/>
  <c r="F3509" i="12"/>
  <c r="G2365" i="12"/>
  <c r="H3595" i="12" a="1"/>
  <c r="G452" i="12"/>
  <c r="G4727" i="12"/>
  <c r="G4379" i="12"/>
  <c r="H654" i="12" l="1"/>
  <c r="H580" i="12"/>
  <c r="H3508" i="12"/>
  <c r="H4987" i="12"/>
  <c r="H259" i="12"/>
  <c r="H4639" i="12"/>
  <c r="H2454" i="12"/>
  <c r="H3595" i="12"/>
  <c r="H4726" i="12"/>
  <c r="H4291" i="12"/>
  <c r="H4465" i="12"/>
  <c r="H3856" i="12"/>
  <c r="H5075" i="12"/>
  <c r="H3682" i="12"/>
  <c r="H4030" i="12"/>
  <c r="H717" i="12"/>
  <c r="H4204" i="12"/>
  <c r="H3421" i="12"/>
  <c r="H4900" i="12"/>
  <c r="H131" i="12"/>
  <c r="H4813" i="12"/>
  <c r="H2545" i="12"/>
  <c r="H4378" i="12"/>
  <c r="H3943" i="12"/>
  <c r="H3247" i="12"/>
  <c r="H4117" i="12"/>
  <c r="H451" i="12"/>
  <c r="H323" i="12"/>
  <c r="H781" i="12"/>
  <c r="H515" i="12"/>
  <c r="H3769" i="12"/>
  <c r="H195" i="12"/>
  <c r="H4552" i="12"/>
  <c r="H387" i="12"/>
  <c r="H3334" i="12"/>
  <c r="B389" i="12"/>
  <c r="B453" i="12"/>
  <c r="C1737" i="12"/>
  <c r="B197" i="12"/>
  <c r="B133" i="12"/>
  <c r="C4555" i="12"/>
  <c r="B3337" i="12"/>
  <c r="B3250" i="12"/>
  <c r="C4120" i="12"/>
  <c r="C1827" i="12"/>
  <c r="C747" i="12"/>
  <c r="C657" i="12"/>
  <c r="B2475" i="12"/>
  <c r="C5077" i="12"/>
  <c r="B3424" i="12"/>
  <c r="C3946" i="12"/>
  <c r="B2564" i="12"/>
  <c r="B4990" i="12"/>
  <c r="C1107" i="12"/>
  <c r="C1197" i="12"/>
  <c r="C2187" i="12"/>
  <c r="C4033" i="12"/>
  <c r="C4468" i="12"/>
  <c r="C3772" i="12"/>
  <c r="C454" i="12"/>
  <c r="C198" i="12"/>
  <c r="C3424" i="12"/>
  <c r="C3685" i="12"/>
  <c r="C4207" i="12"/>
  <c r="B3685" i="12"/>
  <c r="C262" i="12"/>
  <c r="C4816" i="12"/>
  <c r="C4990" i="12"/>
  <c r="B3772" i="12"/>
  <c r="B3946" i="12"/>
  <c r="B517" i="12"/>
  <c r="C1017" i="12"/>
  <c r="B4816" i="12"/>
  <c r="C1377" i="12"/>
  <c r="C2457" i="12"/>
  <c r="C326" i="12"/>
  <c r="B4468" i="12"/>
  <c r="B581" i="12"/>
  <c r="B4729" i="12"/>
  <c r="B4642" i="12"/>
  <c r="C2097" i="12"/>
  <c r="C3511" i="12"/>
  <c r="C390" i="12"/>
  <c r="C3598" i="12"/>
  <c r="C837" i="12"/>
  <c r="C2367" i="12"/>
  <c r="B4294" i="12"/>
  <c r="B719" i="12"/>
  <c r="B655" i="12"/>
  <c r="C4381" i="12"/>
  <c r="B261" i="12"/>
  <c r="C4729" i="12"/>
  <c r="C1467" i="12"/>
  <c r="C582" i="12"/>
  <c r="B783" i="12"/>
  <c r="B4120" i="12"/>
  <c r="C4903" i="12"/>
  <c r="B4555" i="12"/>
  <c r="B325" i="12"/>
  <c r="C1287" i="12"/>
  <c r="C3859" i="12"/>
  <c r="C2007" i="12"/>
  <c r="C2547" i="12"/>
  <c r="C2277" i="12"/>
  <c r="C3337" i="12"/>
  <c r="C3250" i="12"/>
  <c r="B5077" i="12"/>
  <c r="C927" i="12"/>
  <c r="C4294" i="12"/>
  <c r="B3511" i="12"/>
  <c r="B3859" i="12"/>
  <c r="C518" i="12"/>
  <c r="C1647" i="12"/>
  <c r="B4033" i="12"/>
  <c r="B4207" i="12"/>
  <c r="B3598" i="12"/>
  <c r="C1557" i="12"/>
  <c r="C1917" i="12"/>
  <c r="B4903" i="12"/>
  <c r="B4381" i="12"/>
  <c r="C4642" i="12"/>
  <c r="H3248" i="12" a="1"/>
  <c r="G4554" i="12"/>
  <c r="F452" i="12"/>
  <c r="H132" i="12" a="1"/>
  <c r="G389" i="12"/>
  <c r="F3597" i="12"/>
  <c r="H260" i="12" a="1"/>
  <c r="F581" i="12"/>
  <c r="H452" i="12" a="1"/>
  <c r="G4293" i="12"/>
  <c r="G1196" i="12"/>
  <c r="G3336" i="12"/>
  <c r="H3683" i="12" a="1"/>
  <c r="G1646" i="12"/>
  <c r="F718" i="12"/>
  <c r="F4989" i="12"/>
  <c r="F324" i="12"/>
  <c r="H4727" i="12" a="1"/>
  <c r="H4553" i="12" a="1"/>
  <c r="H3509" i="12" a="1"/>
  <c r="H388" i="12" a="1"/>
  <c r="F3945" i="12"/>
  <c r="G197" i="12"/>
  <c r="G517" i="12"/>
  <c r="G582" i="12"/>
  <c r="H782" i="12" a="1"/>
  <c r="G5077" i="12"/>
  <c r="G1466" i="12"/>
  <c r="F3858" i="12"/>
  <c r="H4988" i="12" a="1"/>
  <c r="G3684" i="12"/>
  <c r="F3423" i="12"/>
  <c r="G1916" i="12"/>
  <c r="G1826" i="12"/>
  <c r="G3249" i="12"/>
  <c r="G4902" i="12"/>
  <c r="G4119" i="12"/>
  <c r="G2006" i="12"/>
  <c r="F2474" i="12"/>
  <c r="G4989" i="12"/>
  <c r="G133" i="12"/>
  <c r="H2546" i="12" a="1"/>
  <c r="G1016" i="12"/>
  <c r="H581" i="12" a="1"/>
  <c r="G4032" i="12"/>
  <c r="F132" i="12"/>
  <c r="G1376" i="12"/>
  <c r="G2276" i="12"/>
  <c r="F4206" i="12"/>
  <c r="G656" i="12"/>
  <c r="G3510" i="12"/>
  <c r="F516" i="12"/>
  <c r="H718" i="12" a="1"/>
  <c r="F2563" i="12"/>
  <c r="F388" i="12"/>
  <c r="G1556" i="12"/>
  <c r="G1106" i="12"/>
  <c r="F5077" i="12"/>
  <c r="F3771" i="12"/>
  <c r="F3336" i="12"/>
  <c r="H4118" i="12" a="1"/>
  <c r="H4379" i="12" a="1"/>
  <c r="F4554" i="12"/>
  <c r="G325" i="12"/>
  <c r="F4815" i="12"/>
  <c r="H4292" i="12" a="1"/>
  <c r="H3944" i="12" a="1"/>
  <c r="F4902" i="12"/>
  <c r="F4728" i="12"/>
  <c r="H3335" i="12" a="1"/>
  <c r="G4206" i="12"/>
  <c r="F4293" i="12"/>
  <c r="G4380" i="12"/>
  <c r="F654" i="12"/>
  <c r="H3422" i="12" a="1"/>
  <c r="G926" i="12"/>
  <c r="H516" i="12" a="1"/>
  <c r="H4640" i="12" a="1"/>
  <c r="F782" i="12"/>
  <c r="G2366" i="12"/>
  <c r="F4119" i="12"/>
  <c r="G453" i="12"/>
  <c r="F4467" i="12"/>
  <c r="H3770" i="12" a="1"/>
  <c r="G2096" i="12"/>
  <c r="H4814" i="12" a="1"/>
  <c r="H4031" i="12" a="1"/>
  <c r="F196" i="12"/>
  <c r="H3596" i="12" a="1"/>
  <c r="G4641" i="12"/>
  <c r="G3858" i="12"/>
  <c r="F4641" i="12"/>
  <c r="H2455" i="12" a="1"/>
  <c r="H4901" i="12" a="1"/>
  <c r="G3423" i="12"/>
  <c r="G1286" i="12"/>
  <c r="F3249" i="12"/>
  <c r="G2547" i="12"/>
  <c r="F260" i="12"/>
  <c r="F3684" i="12"/>
  <c r="G2186" i="12"/>
  <c r="H4205" i="12" a="1"/>
  <c r="G1736" i="12"/>
  <c r="G4815" i="12"/>
  <c r="G3597" i="12"/>
  <c r="F4032" i="12"/>
  <c r="F4380" i="12"/>
  <c r="G746" i="12"/>
  <c r="H5076" i="12" a="1"/>
  <c r="G4728" i="12"/>
  <c r="G261" i="12"/>
  <c r="G2456" i="12"/>
  <c r="F3510" i="12"/>
  <c r="H4466" i="12" a="1"/>
  <c r="G4467" i="12"/>
  <c r="H324" i="12" a="1"/>
  <c r="H196" i="12" a="1"/>
  <c r="H3857" i="12" a="1"/>
  <c r="G3771" i="12"/>
  <c r="G836" i="12"/>
  <c r="G3945" i="12"/>
  <c r="H4031" i="12" l="1"/>
  <c r="H4205" i="12"/>
  <c r="H4727" i="12"/>
  <c r="H3335" i="12"/>
  <c r="H2546" i="12"/>
  <c r="H3596" i="12"/>
  <c r="H4292" i="12"/>
  <c r="H3770" i="12"/>
  <c r="H3944" i="12"/>
  <c r="H782" i="12"/>
  <c r="H4379" i="12"/>
  <c r="H4988" i="12"/>
  <c r="H3683" i="12"/>
  <c r="H4118" i="12"/>
  <c r="H3248" i="12"/>
  <c r="H3509" i="12"/>
  <c r="H260" i="12"/>
  <c r="H4640" i="12"/>
  <c r="H4901" i="12"/>
  <c r="H581" i="12"/>
  <c r="H718" i="12"/>
  <c r="H4814" i="12"/>
  <c r="H3857" i="12"/>
  <c r="H132" i="12"/>
  <c r="H516" i="12"/>
  <c r="H2455" i="12"/>
  <c r="H3422" i="12"/>
  <c r="H5076" i="12"/>
  <c r="H388" i="12"/>
  <c r="H452" i="12"/>
  <c r="H196" i="12"/>
  <c r="H324" i="12"/>
  <c r="H4553" i="12"/>
  <c r="H4466" i="12"/>
  <c r="C4730" i="12"/>
  <c r="B656" i="12"/>
  <c r="B720" i="12"/>
  <c r="C3686" i="12"/>
  <c r="C2188" i="12"/>
  <c r="B3686" i="12"/>
  <c r="C583" i="12"/>
  <c r="B784" i="12"/>
  <c r="B4904" i="12"/>
  <c r="B3860" i="12"/>
  <c r="B4469" i="12"/>
  <c r="C1018" i="12"/>
  <c r="B4730" i="12"/>
  <c r="C391" i="12"/>
  <c r="C4208" i="12"/>
  <c r="B262" i="12"/>
  <c r="B4991" i="12"/>
  <c r="B326" i="12"/>
  <c r="C4295" i="12"/>
  <c r="C2278" i="12"/>
  <c r="B2565" i="12"/>
  <c r="B2476" i="12"/>
  <c r="B4295" i="12"/>
  <c r="B3947" i="12"/>
  <c r="B4643" i="12"/>
  <c r="B582" i="12"/>
  <c r="B4121" i="12"/>
  <c r="C2458" i="12"/>
  <c r="C4904" i="12"/>
  <c r="B3599" i="12"/>
  <c r="C3338" i="12"/>
  <c r="C3251" i="12"/>
  <c r="C4991" i="12"/>
  <c r="C4469" i="12"/>
  <c r="C928" i="12"/>
  <c r="C3599" i="12"/>
  <c r="C327" i="12"/>
  <c r="C4556" i="12"/>
  <c r="C1198" i="12"/>
  <c r="B518" i="12"/>
  <c r="C1738" i="12"/>
  <c r="C4382" i="12"/>
  <c r="C1558" i="12"/>
  <c r="B3773" i="12"/>
  <c r="C263" i="12"/>
  <c r="C4121" i="12"/>
  <c r="B5078" i="12"/>
  <c r="C1918" i="12"/>
  <c r="B198" i="12"/>
  <c r="C2368" i="12"/>
  <c r="C1378" i="12"/>
  <c r="B4208" i="12"/>
  <c r="B4556" i="12"/>
  <c r="C4817" i="12"/>
  <c r="B4382" i="12"/>
  <c r="C5078" i="12"/>
  <c r="B390" i="12"/>
  <c r="C455" i="12"/>
  <c r="C1108" i="12"/>
  <c r="C519" i="12"/>
  <c r="C1828" i="12"/>
  <c r="C3773" i="12"/>
  <c r="C1288" i="12"/>
  <c r="C4034" i="12"/>
  <c r="C748" i="12"/>
  <c r="C658" i="12"/>
  <c r="B3338" i="12"/>
  <c r="B3251" i="12"/>
  <c r="C2008" i="12"/>
  <c r="C2098" i="12"/>
  <c r="B4817" i="12"/>
  <c r="C2548" i="12"/>
  <c r="C3860" i="12"/>
  <c r="C838" i="12"/>
  <c r="B3425" i="12"/>
  <c r="C1648" i="12"/>
  <c r="C3425" i="12"/>
  <c r="C3947" i="12"/>
  <c r="C1468" i="12"/>
  <c r="B4034" i="12"/>
  <c r="C3512" i="12"/>
  <c r="B3512" i="12"/>
  <c r="C4643" i="12"/>
  <c r="B454" i="12"/>
  <c r="G4033" i="12"/>
  <c r="H4293" i="12" a="1"/>
  <c r="H4206" i="12" a="1"/>
  <c r="H325" i="12" a="1"/>
  <c r="H3771" i="12" a="1"/>
  <c r="F133" i="12"/>
  <c r="G454" i="12"/>
  <c r="G1557" i="12"/>
  <c r="H5077" i="12" a="1"/>
  <c r="G3250" i="12"/>
  <c r="G3685" i="12"/>
  <c r="F3772" i="12"/>
  <c r="G262" i="12"/>
  <c r="F3250" i="12"/>
  <c r="F4120" i="12"/>
  <c r="H2547" i="12" a="1"/>
  <c r="G3946" i="12"/>
  <c r="G3511" i="12"/>
  <c r="H3684" i="12" a="1"/>
  <c r="G4903" i="12"/>
  <c r="F4729" i="12"/>
  <c r="H3336" i="12" a="1"/>
  <c r="G5078" i="12"/>
  <c r="F655" i="12"/>
  <c r="H783" i="12" a="1"/>
  <c r="F719" i="12"/>
  <c r="H4032" i="12" a="1"/>
  <c r="G326" i="12"/>
  <c r="G4468" i="12"/>
  <c r="H4815" i="12" a="1"/>
  <c r="G2548" i="12"/>
  <c r="H656" i="12" a="1"/>
  <c r="H261" i="12" a="1"/>
  <c r="F582" i="12"/>
  <c r="G4729" i="12"/>
  <c r="G1377" i="12"/>
  <c r="H389" i="12" a="1"/>
  <c r="H3945" i="12" a="1"/>
  <c r="F389" i="12"/>
  <c r="G4294" i="12"/>
  <c r="F3946" i="12"/>
  <c r="G2097" i="12"/>
  <c r="H3423" i="12" a="1"/>
  <c r="F3511" i="12"/>
  <c r="G2007" i="12"/>
  <c r="H3249" i="12" a="1"/>
  <c r="G2367" i="12"/>
  <c r="G2457" i="12"/>
  <c r="G747" i="12"/>
  <c r="H3858" i="12" a="1"/>
  <c r="G198" i="12"/>
  <c r="G1647" i="12"/>
  <c r="F261" i="12"/>
  <c r="G2277" i="12"/>
  <c r="G1737" i="12"/>
  <c r="H133" i="12" a="1"/>
  <c r="G1017" i="12"/>
  <c r="G4381" i="12"/>
  <c r="F4555" i="12"/>
  <c r="F4033" i="12"/>
  <c r="F3424" i="12"/>
  <c r="G3859" i="12"/>
  <c r="F2564" i="12"/>
  <c r="H4467" i="12" a="1"/>
  <c r="H197" i="12" a="1"/>
  <c r="G3337" i="12"/>
  <c r="G4555" i="12"/>
  <c r="G3598" i="12"/>
  <c r="H3597" i="12" a="1"/>
  <c r="G518" i="12"/>
  <c r="H453" i="12" a="1"/>
  <c r="F4381" i="12"/>
  <c r="G390" i="12"/>
  <c r="H4119" i="12" a="1"/>
  <c r="H517" i="12" a="1"/>
  <c r="G583" i="12"/>
  <c r="G4120" i="12"/>
  <c r="F4294" i="12"/>
  <c r="G1917" i="12"/>
  <c r="F4642" i="12"/>
  <c r="G4816" i="12"/>
  <c r="H3510" i="12" a="1"/>
  <c r="F453" i="12"/>
  <c r="H4554" i="12" a="1"/>
  <c r="H4380" i="12" a="1"/>
  <c r="F3337" i="12"/>
  <c r="G1107" i="12"/>
  <c r="F197" i="12"/>
  <c r="G1197" i="12"/>
  <c r="H4641" i="12" a="1"/>
  <c r="F4990" i="12"/>
  <c r="G837" i="12"/>
  <c r="F5078" i="12"/>
  <c r="G657" i="12"/>
  <c r="H2456" i="12" a="1"/>
  <c r="G4207" i="12"/>
  <c r="H4989" i="12" a="1"/>
  <c r="F2475" i="12"/>
  <c r="H4728" i="12" a="1"/>
  <c r="F325" i="12"/>
  <c r="F4903" i="12"/>
  <c r="F783" i="12"/>
  <c r="H4902" i="12" a="1"/>
  <c r="G4990" i="12"/>
  <c r="G3424" i="12"/>
  <c r="G927" i="12"/>
  <c r="H719" i="12" a="1"/>
  <c r="F4207" i="12"/>
  <c r="F4468" i="12"/>
  <c r="F3859" i="12"/>
  <c r="G2187" i="12"/>
  <c r="G1827" i="12"/>
  <c r="H655" i="12" a="1"/>
  <c r="G1287" i="12"/>
  <c r="G1467" i="12"/>
  <c r="F3685" i="12"/>
  <c r="F4816" i="12"/>
  <c r="G3772" i="12"/>
  <c r="G4642" i="12"/>
  <c r="F3598" i="12"/>
  <c r="F517" i="12"/>
  <c r="H4380" i="12" l="1"/>
  <c r="H3510" i="12"/>
  <c r="H133" i="12"/>
  <c r="H197" i="12"/>
  <c r="H655" i="12"/>
  <c r="H719" i="12"/>
  <c r="H3423" i="12"/>
  <c r="H656" i="12"/>
  <c r="H4641" i="12"/>
  <c r="H3336" i="12"/>
  <c r="H325" i="12"/>
  <c r="H4293" i="12"/>
  <c r="H3858" i="12"/>
  <c r="H3249" i="12"/>
  <c r="H783" i="12"/>
  <c r="H4206" i="12"/>
  <c r="H3597" i="12"/>
  <c r="H261" i="12"/>
  <c r="H5077" i="12"/>
  <c r="H3771" i="12"/>
  <c r="H4902" i="12"/>
  <c r="H4989" i="12"/>
  <c r="H4554" i="12"/>
  <c r="H3684" i="12"/>
  <c r="H389" i="12"/>
  <c r="H4467" i="12"/>
  <c r="H4728" i="12"/>
  <c r="H4119" i="12"/>
  <c r="H2456" i="12"/>
  <c r="H453" i="12"/>
  <c r="H4815" i="12"/>
  <c r="H517" i="12"/>
  <c r="H2547" i="12"/>
  <c r="H3945" i="12"/>
  <c r="H4032" i="12"/>
  <c r="B4644" i="12"/>
  <c r="C1829" i="12"/>
  <c r="B4818" i="12"/>
  <c r="B4992" i="12"/>
  <c r="C3600" i="12"/>
  <c r="C3948" i="12"/>
  <c r="B3861" i="12"/>
  <c r="B519" i="12"/>
  <c r="B583" i="12"/>
  <c r="B327" i="12"/>
  <c r="B4122" i="12"/>
  <c r="C1199" i="12"/>
  <c r="B4470" i="12"/>
  <c r="C3774" i="12"/>
  <c r="C1649" i="12"/>
  <c r="C1289" i="12"/>
  <c r="C1019" i="12"/>
  <c r="B3687" i="12"/>
  <c r="B3426" i="12"/>
  <c r="C2459" i="12"/>
  <c r="C4644" i="12"/>
  <c r="C929" i="12"/>
  <c r="C2189" i="12"/>
  <c r="C4905" i="12"/>
  <c r="C4209" i="12"/>
  <c r="C4470" i="12"/>
  <c r="C4557" i="12"/>
  <c r="C4992" i="12"/>
  <c r="B391" i="12"/>
  <c r="C456" i="12"/>
  <c r="B721" i="12"/>
  <c r="B657" i="12"/>
  <c r="C839" i="12"/>
  <c r="B455" i="12"/>
  <c r="C2549" i="12"/>
  <c r="B4731" i="12"/>
  <c r="B2566" i="12"/>
  <c r="C3513" i="12"/>
  <c r="C2099" i="12"/>
  <c r="C4122" i="12"/>
  <c r="C584" i="12"/>
  <c r="C3687" i="12"/>
  <c r="B5079" i="12"/>
  <c r="C2279" i="12"/>
  <c r="C4818" i="12"/>
  <c r="B4296" i="12"/>
  <c r="C2009" i="12"/>
  <c r="C3339" i="12"/>
  <c r="C3252" i="12"/>
  <c r="C1739" i="12"/>
  <c r="C3426" i="12"/>
  <c r="B4209" i="12"/>
  <c r="B4035" i="12"/>
  <c r="C2369" i="12"/>
  <c r="C1109" i="12"/>
  <c r="C4731" i="12"/>
  <c r="C1559" i="12"/>
  <c r="B3252" i="12"/>
  <c r="B3339" i="12"/>
  <c r="C1379" i="12"/>
  <c r="C1469" i="12"/>
  <c r="B4383" i="12"/>
  <c r="B3513" i="12"/>
  <c r="B4905" i="12"/>
  <c r="C3861" i="12"/>
  <c r="C520" i="12"/>
  <c r="C4383" i="12"/>
  <c r="C4296" i="12"/>
  <c r="B4557" i="12"/>
  <c r="B785" i="12"/>
  <c r="B3600" i="12"/>
  <c r="C4035" i="12"/>
  <c r="C659" i="12"/>
  <c r="C749" i="12"/>
  <c r="C1919" i="12"/>
  <c r="B263" i="12"/>
  <c r="C328" i="12"/>
  <c r="C392" i="12"/>
  <c r="C5079" i="12"/>
  <c r="B2477" i="12"/>
  <c r="B3948" i="12"/>
  <c r="B3774" i="12"/>
  <c r="F2476" i="12"/>
  <c r="H454" i="12" a="1"/>
  <c r="F4991" i="12"/>
  <c r="F4121" i="12"/>
  <c r="H784" i="12" a="1"/>
  <c r="H4033" i="12" a="1"/>
  <c r="F4034" i="12"/>
  <c r="F5079" i="12"/>
  <c r="G327" i="12"/>
  <c r="H657" i="12" a="1"/>
  <c r="F4817" i="12"/>
  <c r="G584" i="12"/>
  <c r="H3772" i="12" a="1"/>
  <c r="G748" i="12"/>
  <c r="F454" i="12"/>
  <c r="H390" i="12" a="1"/>
  <c r="F583" i="12"/>
  <c r="F4469" i="12"/>
  <c r="G1378" i="12"/>
  <c r="H4555" i="12" a="1"/>
  <c r="G3512" i="12"/>
  <c r="G1558" i="12"/>
  <c r="G3947" i="12"/>
  <c r="G3686" i="12"/>
  <c r="G928" i="12"/>
  <c r="H582" i="12" a="1"/>
  <c r="F4904" i="12"/>
  <c r="F3338" i="12"/>
  <c r="G1468" i="12"/>
  <c r="G3425" i="12"/>
  <c r="G2098" i="12"/>
  <c r="G2278" i="12"/>
  <c r="G4208" i="12"/>
  <c r="G3599" i="12"/>
  <c r="H4990" i="12" a="1"/>
  <c r="H720" i="12" a="1"/>
  <c r="G5079" i="12"/>
  <c r="G3773" i="12"/>
  <c r="G4382" i="12"/>
  <c r="H4816" i="12" a="1"/>
  <c r="F518" i="12"/>
  <c r="G1918" i="12"/>
  <c r="G263" i="12"/>
  <c r="G1018" i="12"/>
  <c r="G2368" i="12"/>
  <c r="G391" i="12"/>
  <c r="G4034" i="12"/>
  <c r="H5078" i="12" a="1"/>
  <c r="H262" i="12" a="1"/>
  <c r="G455" i="12"/>
  <c r="F3425" i="12"/>
  <c r="H326" i="12" a="1"/>
  <c r="G519" i="12"/>
  <c r="G4556" i="12"/>
  <c r="H518" i="12" a="1"/>
  <c r="G1198" i="12"/>
  <c r="G2188" i="12"/>
  <c r="G4121" i="12"/>
  <c r="H4903" i="12" a="1"/>
  <c r="H4381" i="12" a="1"/>
  <c r="G658" i="12"/>
  <c r="F2565" i="12"/>
  <c r="G4817" i="12"/>
  <c r="G1108" i="12"/>
  <c r="H3250" i="12" a="1"/>
  <c r="F4208" i="12"/>
  <c r="H3511" i="12" a="1"/>
  <c r="G3251" i="12"/>
  <c r="G1288" i="12"/>
  <c r="G3338" i="12"/>
  <c r="F3686" i="12"/>
  <c r="F3773" i="12"/>
  <c r="G4730" i="12"/>
  <c r="F3947" i="12"/>
  <c r="F720" i="12"/>
  <c r="G4295" i="12"/>
  <c r="F3512" i="12"/>
  <c r="F198" i="12"/>
  <c r="H4729" i="12" a="1"/>
  <c r="H4120" i="12" a="1"/>
  <c r="H4207" i="12" a="1"/>
  <c r="G1828" i="12"/>
  <c r="F326" i="12"/>
  <c r="H4468" i="12" a="1"/>
  <c r="H3337" i="12" a="1"/>
  <c r="F4556" i="12"/>
  <c r="F262" i="12"/>
  <c r="H3946" i="12" a="1"/>
  <c r="H3424" i="12" a="1"/>
  <c r="H4642" i="12" a="1"/>
  <c r="F390" i="12"/>
  <c r="F3860" i="12"/>
  <c r="F4382" i="12"/>
  <c r="G3860" i="12"/>
  <c r="H3598" i="12" a="1"/>
  <c r="F4643" i="12"/>
  <c r="H198" i="12" a="1"/>
  <c r="H3685" i="12" a="1"/>
  <c r="G1648" i="12"/>
  <c r="F3599" i="12"/>
  <c r="G4991" i="12"/>
  <c r="H2457" i="12" a="1"/>
  <c r="G4643" i="12"/>
  <c r="G4904" i="12"/>
  <c r="H2548" i="12" a="1"/>
  <c r="H3859" i="12" a="1"/>
  <c r="G2458" i="12"/>
  <c r="F784" i="12"/>
  <c r="G4469" i="12"/>
  <c r="F656" i="12"/>
  <c r="G2008" i="12"/>
  <c r="F3251" i="12"/>
  <c r="G838" i="12"/>
  <c r="G2549" i="12"/>
  <c r="F4730" i="12"/>
  <c r="F4295" i="12"/>
  <c r="G1738" i="12"/>
  <c r="H4294" i="12" a="1"/>
  <c r="H657" i="12" l="1"/>
  <c r="H3511" i="12"/>
  <c r="H5078" i="12"/>
  <c r="H4642" i="12"/>
  <c r="H390" i="12"/>
  <c r="H3946" i="12"/>
  <c r="H3685" i="12"/>
  <c r="H454" i="12"/>
  <c r="H2457" i="12"/>
  <c r="H4381" i="12"/>
  <c r="H3598" i="12"/>
  <c r="H4903" i="12"/>
  <c r="H4033" i="12"/>
  <c r="H518" i="12"/>
  <c r="H582" i="12"/>
  <c r="H720" i="12"/>
  <c r="H784" i="12"/>
  <c r="H4816" i="12"/>
  <c r="H4555" i="12"/>
  <c r="H3250" i="12"/>
  <c r="H3772" i="12"/>
  <c r="H4294" i="12"/>
  <c r="H4120" i="12"/>
  <c r="H4990" i="12"/>
  <c r="H4729" i="12"/>
  <c r="H262" i="12"/>
  <c r="H198" i="12"/>
  <c r="H3859" i="12"/>
  <c r="H2548" i="12"/>
  <c r="H326" i="12"/>
  <c r="H3337" i="12"/>
  <c r="H4207" i="12"/>
  <c r="H4468" i="12"/>
  <c r="H3424" i="12"/>
  <c r="C585" i="12"/>
  <c r="C4906" i="12"/>
  <c r="C930" i="12"/>
  <c r="B4558" i="12"/>
  <c r="B4732" i="12"/>
  <c r="C1560" i="12"/>
  <c r="B4123" i="12"/>
  <c r="B4819" i="12"/>
  <c r="C5080" i="12"/>
  <c r="B4036" i="12"/>
  <c r="B4645" i="12"/>
  <c r="C3949" i="12"/>
  <c r="B786" i="12"/>
  <c r="B2478" i="12"/>
  <c r="B3514" i="12"/>
  <c r="C1290" i="12"/>
  <c r="B584" i="12"/>
  <c r="B5080" i="12"/>
  <c r="C4384" i="12"/>
  <c r="C2190" i="12"/>
  <c r="B3427" i="12"/>
  <c r="C3601" i="12"/>
  <c r="C4558" i="12"/>
  <c r="C2010" i="12"/>
  <c r="B3601" i="12"/>
  <c r="B3340" i="12"/>
  <c r="B3253" i="12"/>
  <c r="B4384" i="12"/>
  <c r="B520" i="12"/>
  <c r="B456" i="12"/>
  <c r="C4297" i="12"/>
  <c r="C4732" i="12"/>
  <c r="C1110" i="12"/>
  <c r="B392" i="12"/>
  <c r="C660" i="12"/>
  <c r="C750" i="12"/>
  <c r="C393" i="12"/>
  <c r="C1650" i="12"/>
  <c r="C3253" i="12"/>
  <c r="C3340" i="12"/>
  <c r="B658" i="12"/>
  <c r="B722" i="12"/>
  <c r="C4993" i="12"/>
  <c r="C2550" i="12"/>
  <c r="C1380" i="12"/>
  <c r="C3688" i="12"/>
  <c r="C4819" i="12"/>
  <c r="C3427" i="12"/>
  <c r="C2370" i="12"/>
  <c r="C4210" i="12"/>
  <c r="C2280" i="12"/>
  <c r="B328" i="12"/>
  <c r="C4123" i="12"/>
  <c r="B4297" i="12"/>
  <c r="C2100" i="12"/>
  <c r="C4645" i="12"/>
  <c r="C1740" i="12"/>
  <c r="B3688" i="12"/>
  <c r="B4993" i="12"/>
  <c r="C1470" i="12"/>
  <c r="C1200" i="12"/>
  <c r="C521" i="12"/>
  <c r="B3775" i="12"/>
  <c r="C3862" i="12"/>
  <c r="B4210" i="12"/>
  <c r="B3949" i="12"/>
  <c r="B4906" i="12"/>
  <c r="C4471" i="12"/>
  <c r="C3514" i="12"/>
  <c r="C3775" i="12"/>
  <c r="C1020" i="12"/>
  <c r="B3862" i="12"/>
  <c r="C457" i="12"/>
  <c r="C840" i="12"/>
  <c r="B4471" i="12"/>
  <c r="C2460" i="12"/>
  <c r="C1830" i="12"/>
  <c r="B2567" i="12"/>
  <c r="C4036" i="12"/>
  <c r="C1920" i="12"/>
  <c r="H4121" i="12" a="1"/>
  <c r="F4035" i="12"/>
  <c r="H3251" i="12" a="1"/>
  <c r="G3600" i="12"/>
  <c r="G585" i="12"/>
  <c r="F2566" i="12"/>
  <c r="G1739" i="12"/>
  <c r="H391" i="12" a="1"/>
  <c r="H4295" i="12" a="1"/>
  <c r="G1019" i="12"/>
  <c r="G1649" i="12"/>
  <c r="F4209" i="12"/>
  <c r="H721" i="12" a="1"/>
  <c r="H263" i="12" a="1"/>
  <c r="H3773" i="12" a="1"/>
  <c r="H4556" i="12" a="1"/>
  <c r="G2099" i="12"/>
  <c r="H4469" i="12" a="1"/>
  <c r="G1379" i="12"/>
  <c r="G3861" i="12"/>
  <c r="H785" i="12" a="1"/>
  <c r="H519" i="12" a="1"/>
  <c r="F3687" i="12"/>
  <c r="G929" i="12"/>
  <c r="H4904" i="12" a="1"/>
  <c r="G4992" i="12"/>
  <c r="G3252" i="12"/>
  <c r="G4818" i="12"/>
  <c r="F785" i="12"/>
  <c r="G1469" i="12"/>
  <c r="F4122" i="12"/>
  <c r="G2189" i="12"/>
  <c r="G1199" i="12"/>
  <c r="H584" i="12" a="1"/>
  <c r="G1109" i="12"/>
  <c r="F3339" i="12"/>
  <c r="H4208" i="12" a="1"/>
  <c r="G4644" i="12"/>
  <c r="H583" i="12" a="1"/>
  <c r="G1919" i="12"/>
  <c r="G839" i="12"/>
  <c r="G3426" i="12"/>
  <c r="G1829" i="12"/>
  <c r="G4122" i="12"/>
  <c r="H3599" i="12" a="1"/>
  <c r="G1559" i="12"/>
  <c r="G2550" i="12"/>
  <c r="H3860" i="12" a="1"/>
  <c r="G4731" i="12"/>
  <c r="F391" i="12"/>
  <c r="F657" i="12"/>
  <c r="F584" i="12"/>
  <c r="H3338" i="12" a="1"/>
  <c r="H4817" i="12" a="1"/>
  <c r="G392" i="12"/>
  <c r="G4296" i="12"/>
  <c r="H4730" i="12" a="1"/>
  <c r="H2458" i="12" a="1"/>
  <c r="H2549" i="12" a="1"/>
  <c r="F5080" i="12"/>
  <c r="F4818" i="12"/>
  <c r="G4383" i="12"/>
  <c r="G2369" i="12"/>
  <c r="F3600" i="12"/>
  <c r="G3513" i="12"/>
  <c r="G520" i="12"/>
  <c r="G4557" i="12"/>
  <c r="H455" i="12" a="1"/>
  <c r="H4991" i="12" a="1"/>
  <c r="G2009" i="12"/>
  <c r="F721" i="12"/>
  <c r="F4992" i="12"/>
  <c r="F4731" i="12"/>
  <c r="F4470" i="12"/>
  <c r="G1289" i="12"/>
  <c r="F3426" i="12"/>
  <c r="H3512" i="12" a="1"/>
  <c r="F2477" i="12"/>
  <c r="F3774" i="12"/>
  <c r="F263" i="12"/>
  <c r="H3947" i="12" a="1"/>
  <c r="G5080" i="12"/>
  <c r="H3425" i="12" a="1"/>
  <c r="G4035" i="12"/>
  <c r="F3513" i="12"/>
  <c r="F455" i="12"/>
  <c r="F327" i="12"/>
  <c r="F4905" i="12"/>
  <c r="H3686" i="12" a="1"/>
  <c r="G3339" i="12"/>
  <c r="H4034" i="12" a="1"/>
  <c r="G3774" i="12"/>
  <c r="H4382" i="12" a="1"/>
  <c r="H4643" i="12" a="1"/>
  <c r="H327" i="12" a="1"/>
  <c r="G749" i="12"/>
  <c r="G4905" i="12"/>
  <c r="F3948" i="12"/>
  <c r="F4383" i="12"/>
  <c r="G3948" i="12"/>
  <c r="F4296" i="12"/>
  <c r="G4470" i="12"/>
  <c r="G4209" i="12"/>
  <c r="H5079" i="12" a="1"/>
  <c r="G659" i="12"/>
  <c r="G328" i="12"/>
  <c r="G2279" i="12"/>
  <c r="F4644" i="12"/>
  <c r="G456" i="12"/>
  <c r="F519" i="12"/>
  <c r="F3252" i="12"/>
  <c r="F4557" i="12"/>
  <c r="G2459" i="12"/>
  <c r="G3687" i="12"/>
  <c r="F3861" i="12"/>
  <c r="H3686" i="12" l="1"/>
  <c r="H584" i="12"/>
  <c r="H721" i="12"/>
  <c r="H391" i="12"/>
  <c r="H3425" i="12"/>
  <c r="H3599" i="12"/>
  <c r="H3512" i="12"/>
  <c r="H4730" i="12"/>
  <c r="H4643" i="12"/>
  <c r="H455" i="12"/>
  <c r="H4817" i="12"/>
  <c r="H4208" i="12"/>
  <c r="H3251" i="12"/>
  <c r="H4469" i="12"/>
  <c r="H3773" i="12"/>
  <c r="H4121" i="12"/>
  <c r="H263" i="12"/>
  <c r="H3338" i="12"/>
  <c r="H785" i="12"/>
  <c r="H327" i="12"/>
  <c r="H519" i="12"/>
  <c r="H3947" i="12"/>
  <c r="H4991" i="12"/>
  <c r="H2549" i="12"/>
  <c r="H583" i="12"/>
  <c r="H4034" i="12"/>
  <c r="H4295" i="12"/>
  <c r="H4556" i="12"/>
  <c r="H2458" i="12"/>
  <c r="H4904" i="12"/>
  <c r="H3860" i="12"/>
  <c r="H5079" i="12"/>
  <c r="H4382" i="12"/>
  <c r="C4994" i="12"/>
  <c r="B2568" i="12"/>
  <c r="C1111" i="12"/>
  <c r="C2371" i="12"/>
  <c r="C5081" i="12"/>
  <c r="B4820" i="12"/>
  <c r="C3863" i="12"/>
  <c r="B4037" i="12"/>
  <c r="C3776" i="12"/>
  <c r="B787" i="12"/>
  <c r="C1201" i="12"/>
  <c r="C1921" i="12"/>
  <c r="C586" i="12"/>
  <c r="B3776" i="12"/>
  <c r="B4385" i="12"/>
  <c r="C4298" i="12"/>
  <c r="B723" i="12"/>
  <c r="B659" i="12"/>
  <c r="C3602" i="12"/>
  <c r="B4298" i="12"/>
  <c r="C4211" i="12"/>
  <c r="C841" i="12"/>
  <c r="B4907" i="12"/>
  <c r="C2011" i="12"/>
  <c r="C2551" i="12"/>
  <c r="C522" i="12"/>
  <c r="C1291" i="12"/>
  <c r="C1831" i="12"/>
  <c r="C2461" i="12"/>
  <c r="C3428" i="12"/>
  <c r="C751" i="12"/>
  <c r="C661" i="12"/>
  <c r="B3341" i="12"/>
  <c r="B3254" i="12"/>
  <c r="B3602" i="12"/>
  <c r="B4211" i="12"/>
  <c r="C1021" i="12"/>
  <c r="C4124" i="12"/>
  <c r="C1561" i="12"/>
  <c r="C4733" i="12"/>
  <c r="B393" i="12"/>
  <c r="C3515" i="12"/>
  <c r="C3689" i="12"/>
  <c r="C2191" i="12"/>
  <c r="C4907" i="12"/>
  <c r="B457" i="12"/>
  <c r="B521" i="12"/>
  <c r="B4124" i="12"/>
  <c r="C1651" i="12"/>
  <c r="B4994" i="12"/>
  <c r="B3863" i="12"/>
  <c r="B5081" i="12"/>
  <c r="C1741" i="12"/>
  <c r="B3689" i="12"/>
  <c r="B3515" i="12"/>
  <c r="B585" i="12"/>
  <c r="C2101" i="12"/>
  <c r="C931" i="12"/>
  <c r="C458" i="12"/>
  <c r="C4820" i="12"/>
  <c r="C2281" i="12"/>
  <c r="C1381" i="12"/>
  <c r="B4646" i="12"/>
  <c r="C1471" i="12"/>
  <c r="B4472" i="12"/>
  <c r="C4646" i="12"/>
  <c r="C4472" i="12"/>
  <c r="C4037" i="12"/>
  <c r="B4559" i="12"/>
  <c r="B3950" i="12"/>
  <c r="C4559" i="12"/>
  <c r="C3950" i="12"/>
  <c r="C3341" i="12"/>
  <c r="C3254" i="12"/>
  <c r="C4385" i="12"/>
  <c r="B3428" i="12"/>
  <c r="B2479" i="12"/>
  <c r="B4733" i="12"/>
  <c r="G3862" i="12"/>
  <c r="G1830" i="12"/>
  <c r="H4296" i="12" a="1"/>
  <c r="F4993" i="12"/>
  <c r="G4732" i="12"/>
  <c r="H3861" i="12" a="1"/>
  <c r="H4035" i="12" a="1"/>
  <c r="G521" i="12"/>
  <c r="H3948" i="12" a="1"/>
  <c r="G1560" i="12"/>
  <c r="H3774" i="12" a="1"/>
  <c r="G393" i="12"/>
  <c r="G1470" i="12"/>
  <c r="H4818" i="12" a="1"/>
  <c r="F4036" i="12"/>
  <c r="G1290" i="12"/>
  <c r="H3252" i="12" a="1"/>
  <c r="G4645" i="12"/>
  <c r="H658" i="12" a="1"/>
  <c r="H3600" i="12" a="1"/>
  <c r="G4210" i="12"/>
  <c r="H2459" i="12" a="1"/>
  <c r="G4906" i="12"/>
  <c r="F3862" i="12"/>
  <c r="G4123" i="12"/>
  <c r="G750" i="12"/>
  <c r="G3340" i="12"/>
  <c r="F2478" i="12"/>
  <c r="F2567" i="12"/>
  <c r="F392" i="12"/>
  <c r="G1200" i="12"/>
  <c r="F3688" i="12"/>
  <c r="G1650" i="12"/>
  <c r="G1740" i="12"/>
  <c r="G840" i="12"/>
  <c r="F722" i="12"/>
  <c r="G5081" i="12"/>
  <c r="G2010" i="12"/>
  <c r="F4906" i="12"/>
  <c r="G586" i="12"/>
  <c r="F3340" i="12"/>
  <c r="G1920" i="12"/>
  <c r="F3514" i="12"/>
  <c r="G2100" i="12"/>
  <c r="G3514" i="12"/>
  <c r="G3601" i="12"/>
  <c r="H4992" i="12" a="1"/>
  <c r="F4819" i="12"/>
  <c r="H456" i="12" a="1"/>
  <c r="G1380" i="12"/>
  <c r="G930" i="12"/>
  <c r="F3427" i="12"/>
  <c r="G4384" i="12"/>
  <c r="F328" i="12"/>
  <c r="G457" i="12"/>
  <c r="G3775" i="12"/>
  <c r="H4209" i="12" a="1"/>
  <c r="H4731" i="12" a="1"/>
  <c r="F3601" i="12"/>
  <c r="H5080" i="12" a="1"/>
  <c r="G4993" i="12"/>
  <c r="G2551" i="12"/>
  <c r="F4123" i="12"/>
  <c r="H786" i="12" a="1"/>
  <c r="F520" i="12"/>
  <c r="G4819" i="12"/>
  <c r="G3253" i="12"/>
  <c r="F4210" i="12"/>
  <c r="H722" i="12" a="1"/>
  <c r="G660" i="12"/>
  <c r="F4645" i="12"/>
  <c r="F585" i="12"/>
  <c r="F4384" i="12"/>
  <c r="H520" i="12" a="1"/>
  <c r="H328" i="12" a="1"/>
  <c r="H3687" i="12" a="1"/>
  <c r="H4383" i="12" a="1"/>
  <c r="G4036" i="12"/>
  <c r="G4471" i="12"/>
  <c r="H3339" i="12" a="1"/>
  <c r="G1020" i="12"/>
  <c r="H3426" i="12" a="1"/>
  <c r="G2460" i="12"/>
  <c r="F4471" i="12"/>
  <c r="G2280" i="12"/>
  <c r="F3949" i="12"/>
  <c r="G3427" i="12"/>
  <c r="H4122" i="12" a="1"/>
  <c r="F4558" i="12"/>
  <c r="F4297" i="12"/>
  <c r="G2190" i="12"/>
  <c r="H2550" i="12" a="1"/>
  <c r="H585" i="12" a="1"/>
  <c r="F4732" i="12"/>
  <c r="G3949" i="12"/>
  <c r="H4905" i="12" a="1"/>
  <c r="H4644" i="12" a="1"/>
  <c r="G2370" i="12"/>
  <c r="H4470" i="12" a="1"/>
  <c r="G4297" i="12"/>
  <c r="G4558" i="12"/>
  <c r="H4557" i="12" a="1"/>
  <c r="F456" i="12"/>
  <c r="H3513" i="12" a="1"/>
  <c r="F3253" i="12"/>
  <c r="F658" i="12"/>
  <c r="H392" i="12" a="1"/>
  <c r="F786" i="12"/>
  <c r="F5081" i="12"/>
  <c r="G3688" i="12"/>
  <c r="G1110" i="12"/>
  <c r="F3775" i="12"/>
  <c r="H392" i="12" l="1"/>
  <c r="H4992" i="12"/>
  <c r="H4905" i="12"/>
  <c r="H4557" i="12"/>
  <c r="H5080" i="12"/>
  <c r="H3252" i="12"/>
  <c r="H3861" i="12"/>
  <c r="H658" i="12"/>
  <c r="H786" i="12"/>
  <c r="H3774" i="12"/>
  <c r="H3687" i="12"/>
  <c r="H520" i="12"/>
  <c r="H328" i="12"/>
  <c r="H456" i="12"/>
  <c r="H4644" i="12"/>
  <c r="H4296" i="12"/>
  <c r="H4470" i="12"/>
  <c r="H4122" i="12"/>
  <c r="H4818" i="12"/>
  <c r="H2550" i="12"/>
  <c r="H3339" i="12"/>
  <c r="H585" i="12"/>
  <c r="H4035" i="12"/>
  <c r="H4731" i="12"/>
  <c r="H3426" i="12"/>
  <c r="H3948" i="12"/>
  <c r="H3600" i="12"/>
  <c r="H3513" i="12"/>
  <c r="H722" i="12"/>
  <c r="H2459" i="12"/>
  <c r="H4209" i="12"/>
  <c r="H4383" i="12"/>
  <c r="B3516" i="12"/>
  <c r="C4560" i="12"/>
  <c r="B4734" i="12"/>
  <c r="B724" i="12"/>
  <c r="B660" i="12"/>
  <c r="B3864" i="12"/>
  <c r="C523" i="12"/>
  <c r="B3603" i="12"/>
  <c r="B586" i="12"/>
  <c r="C1652" i="12"/>
  <c r="C3516" i="12"/>
  <c r="C932" i="12"/>
  <c r="B4908" i="12"/>
  <c r="C4473" i="12"/>
  <c r="B4038" i="12"/>
  <c r="B3255" i="12"/>
  <c r="B3342" i="12"/>
  <c r="C4299" i="12"/>
  <c r="C1022" i="12"/>
  <c r="B3777" i="12"/>
  <c r="C3603" i="12"/>
  <c r="B2569" i="12"/>
  <c r="C1832" i="12"/>
  <c r="B4125" i="12"/>
  <c r="B2480" i="12"/>
  <c r="B4647" i="12"/>
  <c r="C2372" i="12"/>
  <c r="C2102" i="12"/>
  <c r="C4038" i="12"/>
  <c r="C752" i="12"/>
  <c r="C662" i="12"/>
  <c r="B4473" i="12"/>
  <c r="C3951" i="12"/>
  <c r="C2462" i="12"/>
  <c r="C4647" i="12"/>
  <c r="B3951" i="12"/>
  <c r="C3777" i="12"/>
  <c r="B3690" i="12"/>
  <c r="C587" i="12"/>
  <c r="B788" i="12"/>
  <c r="C1202" i="12"/>
  <c r="C1472" i="12"/>
  <c r="B5082" i="12"/>
  <c r="B4821" i="12"/>
  <c r="C3342" i="12"/>
  <c r="C3255" i="12"/>
  <c r="C4734" i="12"/>
  <c r="B522" i="12"/>
  <c r="C4212" i="12"/>
  <c r="B3429" i="12"/>
  <c r="C2552" i="12"/>
  <c r="C2012" i="12"/>
  <c r="C3864" i="12"/>
  <c r="C3429" i="12"/>
  <c r="C2192" i="12"/>
  <c r="B458" i="12"/>
  <c r="C1112" i="12"/>
  <c r="B4386" i="12"/>
  <c r="C4386" i="12"/>
  <c r="C5082" i="12"/>
  <c r="B4560" i="12"/>
  <c r="C1742" i="12"/>
  <c r="C4995" i="12"/>
  <c r="C1922" i="12"/>
  <c r="C1292" i="12"/>
  <c r="C4125" i="12"/>
  <c r="C1562" i="12"/>
  <c r="C4908" i="12"/>
  <c r="B4212" i="12"/>
  <c r="C2282" i="12"/>
  <c r="C4821" i="12"/>
  <c r="B4299" i="12"/>
  <c r="C842" i="12"/>
  <c r="C1382" i="12"/>
  <c r="B4995" i="12"/>
  <c r="C3690" i="12"/>
  <c r="G2101" i="12"/>
  <c r="G1831" i="12"/>
  <c r="G2281" i="12"/>
  <c r="G841" i="12"/>
  <c r="G1021" i="12"/>
  <c r="H4036" i="12" a="1"/>
  <c r="H4558" i="12" a="1"/>
  <c r="H3427" i="12" a="1"/>
  <c r="H3253" i="12" a="1"/>
  <c r="G4994" i="12"/>
  <c r="H660" i="12" a="1"/>
  <c r="H3514" i="12" a="1"/>
  <c r="H3601" i="12" a="1"/>
  <c r="H3775" i="12" a="1"/>
  <c r="F3689" i="12"/>
  <c r="G4037" i="12"/>
  <c r="H3340" i="12" a="1"/>
  <c r="H5081" i="12" a="1"/>
  <c r="G2011" i="12"/>
  <c r="F4820" i="12"/>
  <c r="F2568" i="12"/>
  <c r="G3428" i="12"/>
  <c r="G4211" i="12"/>
  <c r="H393" i="12" a="1"/>
  <c r="G1561" i="12"/>
  <c r="H4993" i="12" a="1"/>
  <c r="G661" i="12"/>
  <c r="H659" i="12" a="1"/>
  <c r="H4384" i="12" a="1"/>
  <c r="G751" i="12"/>
  <c r="G5082" i="12"/>
  <c r="G4385" i="12"/>
  <c r="G1921" i="12"/>
  <c r="G3515" i="12"/>
  <c r="F4298" i="12"/>
  <c r="G4298" i="12"/>
  <c r="F3602" i="12"/>
  <c r="G931" i="12"/>
  <c r="H4819" i="12" a="1"/>
  <c r="H3862" i="12" a="1"/>
  <c r="F659" i="12"/>
  <c r="G4559" i="12"/>
  <c r="G1381" i="12"/>
  <c r="G1471" i="12"/>
  <c r="H2551" i="12" a="1"/>
  <c r="F2479" i="12"/>
  <c r="F4472" i="12"/>
  <c r="G3863" i="12"/>
  <c r="F393" i="12"/>
  <c r="H3949" i="12" a="1"/>
  <c r="H4123" i="12" a="1"/>
  <c r="F723" i="12"/>
  <c r="G4472" i="12"/>
  <c r="F3950" i="12"/>
  <c r="F4907" i="12"/>
  <c r="H2460" i="12" a="1"/>
  <c r="H4645" i="12" a="1"/>
  <c r="G4646" i="12"/>
  <c r="G2371" i="12"/>
  <c r="G3950" i="12"/>
  <c r="F3515" i="12"/>
  <c r="G3776" i="12"/>
  <c r="G3689" i="12"/>
  <c r="F4124" i="12"/>
  <c r="G4907" i="12"/>
  <c r="H4471" i="12" a="1"/>
  <c r="G587" i="12"/>
  <c r="F3776" i="12"/>
  <c r="F787" i="12"/>
  <c r="F3341" i="12"/>
  <c r="H3688" i="12" a="1"/>
  <c r="H4297" i="12" a="1"/>
  <c r="F3254" i="12"/>
  <c r="G1201" i="12"/>
  <c r="F4646" i="12"/>
  <c r="F4211" i="12"/>
  <c r="G2552" i="12"/>
  <c r="G1111" i="12"/>
  <c r="F586" i="12"/>
  <c r="G2461" i="12"/>
  <c r="G4820" i="12"/>
  <c r="H457" i="12" a="1"/>
  <c r="F4037" i="12"/>
  <c r="F4994" i="12"/>
  <c r="F4733" i="12"/>
  <c r="H4906" i="12" a="1"/>
  <c r="G2191" i="12"/>
  <c r="G458" i="12"/>
  <c r="F457" i="12"/>
  <c r="G3602" i="12"/>
  <c r="H521" i="12" a="1"/>
  <c r="G3254" i="12"/>
  <c r="F4559" i="12"/>
  <c r="G522" i="12"/>
  <c r="G1741" i="12"/>
  <c r="F3863" i="12"/>
  <c r="H4732" i="12" a="1"/>
  <c r="G1651" i="12"/>
  <c r="F4385" i="12"/>
  <c r="G1291" i="12"/>
  <c r="G4124" i="12"/>
  <c r="F3428" i="12"/>
  <c r="G3341" i="12"/>
  <c r="H4210" i="12" a="1"/>
  <c r="H787" i="12" a="1"/>
  <c r="F521" i="12"/>
  <c r="G4733" i="12"/>
  <c r="F5082" i="12"/>
  <c r="H723" i="12" a="1"/>
  <c r="H660" i="12" l="1"/>
  <c r="H4384" i="12"/>
  <c r="H4471" i="12"/>
  <c r="H4123" i="12"/>
  <c r="H3775" i="12"/>
  <c r="H4993" i="12"/>
  <c r="H457" i="12"/>
  <c r="H3862" i="12"/>
  <c r="H4558" i="12"/>
  <c r="H393" i="12"/>
  <c r="H4645" i="12"/>
  <c r="H4210" i="12"/>
  <c r="H2460" i="12"/>
  <c r="H3340" i="12"/>
  <c r="H5081" i="12"/>
  <c r="H4732" i="12"/>
  <c r="H3427" i="12"/>
  <c r="H4297" i="12"/>
  <c r="H3949" i="12"/>
  <c r="H787" i="12"/>
  <c r="H3253" i="12"/>
  <c r="H4819" i="12"/>
  <c r="H659" i="12"/>
  <c r="H3688" i="12"/>
  <c r="H3514" i="12"/>
  <c r="H3601" i="12"/>
  <c r="H4906" i="12"/>
  <c r="H723" i="12"/>
  <c r="H2551" i="12"/>
  <c r="H4036" i="12"/>
  <c r="H521" i="12"/>
  <c r="C3778" i="12"/>
  <c r="C2013" i="12"/>
  <c r="B587" i="12"/>
  <c r="B4213" i="12"/>
  <c r="C1023" i="12"/>
  <c r="B3691" i="12"/>
  <c r="B789" i="12"/>
  <c r="B4039" i="12"/>
  <c r="B3865" i="12"/>
  <c r="B4126" i="12"/>
  <c r="C4474" i="12"/>
  <c r="C1653" i="12"/>
  <c r="C2283" i="12"/>
  <c r="C4822" i="12"/>
  <c r="C663" i="12"/>
  <c r="C753" i="12"/>
  <c r="C1743" i="12"/>
  <c r="B3517" i="12"/>
  <c r="C4387" i="12"/>
  <c r="C4561" i="12"/>
  <c r="C1833" i="12"/>
  <c r="C3430" i="12"/>
  <c r="B3778" i="12"/>
  <c r="C2553" i="12"/>
  <c r="B4735" i="12"/>
  <c r="B2570" i="12"/>
  <c r="B4300" i="12"/>
  <c r="C1383" i="12"/>
  <c r="C4126" i="12"/>
  <c r="B2481" i="12"/>
  <c r="B3430" i="12"/>
  <c r="B4996" i="12"/>
  <c r="B3952" i="12"/>
  <c r="B3604" i="12"/>
  <c r="C2103" i="12"/>
  <c r="B4909" i="12"/>
  <c r="B4387" i="12"/>
  <c r="C4996" i="12"/>
  <c r="B523" i="12"/>
  <c r="C2193" i="12"/>
  <c r="B4561" i="12"/>
  <c r="C3604" i="12"/>
  <c r="C588" i="12"/>
  <c r="B4822" i="12"/>
  <c r="B5083" i="12"/>
  <c r="C4909" i="12"/>
  <c r="C5083" i="12"/>
  <c r="C4735" i="12"/>
  <c r="C2463" i="12"/>
  <c r="C1923" i="12"/>
  <c r="C1113" i="12"/>
  <c r="C2373" i="12"/>
  <c r="C3517" i="12"/>
  <c r="C3256" i="12"/>
  <c r="C3343" i="12"/>
  <c r="C1563" i="12"/>
  <c r="C1473" i="12"/>
  <c r="C4213" i="12"/>
  <c r="B4474" i="12"/>
  <c r="C1293" i="12"/>
  <c r="C843" i="12"/>
  <c r="C4648" i="12"/>
  <c r="C933" i="12"/>
  <c r="B4648" i="12"/>
  <c r="C1203" i="12"/>
  <c r="C3952" i="12"/>
  <c r="C4300" i="12"/>
  <c r="C3865" i="12"/>
  <c r="C4039" i="12"/>
  <c r="C3691" i="12"/>
  <c r="B3256" i="12"/>
  <c r="B3343" i="12"/>
  <c r="B725" i="12"/>
  <c r="B661" i="12"/>
  <c r="H2461" i="12" a="1"/>
  <c r="H4646" i="12" a="1"/>
  <c r="G1742" i="12"/>
  <c r="H788" i="12" a="1"/>
  <c r="F4908" i="12"/>
  <c r="H4298" i="12" a="1"/>
  <c r="H3602" i="12" a="1"/>
  <c r="F4734" i="12"/>
  <c r="G1922" i="12"/>
  <c r="G3690" i="12"/>
  <c r="G4299" i="12"/>
  <c r="G1472" i="12"/>
  <c r="F4125" i="12"/>
  <c r="G3603" i="12"/>
  <c r="H724" i="12" a="1"/>
  <c r="F4038" i="12"/>
  <c r="H3863" i="12" a="1"/>
  <c r="G4647" i="12"/>
  <c r="H3950" i="12" a="1"/>
  <c r="F4473" i="12"/>
  <c r="F4995" i="12"/>
  <c r="G4125" i="12"/>
  <c r="F724" i="12"/>
  <c r="G4995" i="12"/>
  <c r="F3342" i="12"/>
  <c r="F522" i="12"/>
  <c r="H4733" i="12" a="1"/>
  <c r="H586" i="12" a="1"/>
  <c r="F3516" i="12"/>
  <c r="F3690" i="12"/>
  <c r="H4472" i="12" a="1"/>
  <c r="F4821" i="12"/>
  <c r="F4647" i="12"/>
  <c r="F2569" i="12"/>
  <c r="G2462" i="12"/>
  <c r="G752" i="12"/>
  <c r="F458" i="12"/>
  <c r="G3951" i="12"/>
  <c r="G2102" i="12"/>
  <c r="G3777" i="12"/>
  <c r="H4037" i="12" a="1"/>
  <c r="G1562" i="12"/>
  <c r="F3864" i="12"/>
  <c r="F4212" i="12"/>
  <c r="H3428" i="12" a="1"/>
  <c r="F5083" i="12"/>
  <c r="G1112" i="12"/>
  <c r="G1832" i="12"/>
  <c r="F3951" i="12"/>
  <c r="H587" i="12" a="1"/>
  <c r="G3516" i="12"/>
  <c r="G4734" i="12"/>
  <c r="F587" i="12"/>
  <c r="G4038" i="12"/>
  <c r="G662" i="12"/>
  <c r="H458" i="12" a="1"/>
  <c r="G4473" i="12"/>
  <c r="G5083" i="12"/>
  <c r="G4386" i="12"/>
  <c r="H4994" i="12" a="1"/>
  <c r="F3603" i="12"/>
  <c r="G842" i="12"/>
  <c r="G2372" i="12"/>
  <c r="G2282" i="12"/>
  <c r="G3429" i="12"/>
  <c r="F4299" i="12"/>
  <c r="G4212" i="12"/>
  <c r="F4560" i="12"/>
  <c r="H2552" i="12" a="1"/>
  <c r="H3341" i="12" a="1"/>
  <c r="F3255" i="12"/>
  <c r="H522" i="12" a="1"/>
  <c r="H661" i="12" a="1"/>
  <c r="H3776" i="12" a="1"/>
  <c r="F2480" i="12"/>
  <c r="G4908" i="12"/>
  <c r="G2012" i="12"/>
  <c r="G4821" i="12"/>
  <c r="G588" i="12"/>
  <c r="F4386" i="12"/>
  <c r="G523" i="12"/>
  <c r="G1022" i="12"/>
  <c r="H3689" i="12" a="1"/>
  <c r="G2553" i="12"/>
  <c r="H4385" i="12" a="1"/>
  <c r="F660" i="12"/>
  <c r="H4124" i="12" a="1"/>
  <c r="F788" i="12"/>
  <c r="F3777" i="12"/>
  <c r="F3429" i="12"/>
  <c r="G3342" i="12"/>
  <c r="H4559" i="12" a="1"/>
  <c r="G1652" i="12"/>
  <c r="H3254" i="12" a="1"/>
  <c r="G1292" i="12"/>
  <c r="H3515" i="12" a="1"/>
  <c r="H5082" i="12" a="1"/>
  <c r="H4211" i="12" a="1"/>
  <c r="H4820" i="12" a="1"/>
  <c r="G2192" i="12"/>
  <c r="G932" i="12"/>
  <c r="H4907" i="12" a="1"/>
  <c r="G1202" i="12"/>
  <c r="G3864" i="12"/>
  <c r="G3255" i="12"/>
  <c r="G4560" i="12"/>
  <c r="G1382" i="12"/>
  <c r="H3428" i="12" l="1"/>
  <c r="H458" i="12"/>
  <c r="H4994" i="12"/>
  <c r="H4298" i="12"/>
  <c r="H587" i="12"/>
  <c r="H3341" i="12"/>
  <c r="H4211" i="12"/>
  <c r="H4646" i="12"/>
  <c r="H4559" i="12"/>
  <c r="H661" i="12"/>
  <c r="H3863" i="12"/>
  <c r="H3950" i="12"/>
  <c r="H4472" i="12"/>
  <c r="H4733" i="12"/>
  <c r="H4037" i="12"/>
  <c r="H4820" i="12"/>
  <c r="H522" i="12"/>
  <c r="H788" i="12"/>
  <c r="H3689" i="12"/>
  <c r="H3602" i="12"/>
  <c r="H724" i="12"/>
  <c r="H3254" i="12"/>
  <c r="H586" i="12"/>
  <c r="H4124" i="12"/>
  <c r="H4907" i="12"/>
  <c r="H3776" i="12"/>
  <c r="H2461" i="12"/>
  <c r="H2552" i="12"/>
  <c r="H5082" i="12"/>
  <c r="H3515" i="12"/>
  <c r="H4385" i="12"/>
  <c r="C1564" i="12"/>
  <c r="C4823" i="12"/>
  <c r="B4910" i="12"/>
  <c r="C2284" i="12"/>
  <c r="B4127" i="12"/>
  <c r="C3953" i="12"/>
  <c r="C2464" i="12"/>
  <c r="B4997" i="12"/>
  <c r="B5084" i="12"/>
  <c r="C1474" i="12"/>
  <c r="C1114" i="12"/>
  <c r="B3518" i="12"/>
  <c r="B4301" i="12"/>
  <c r="C3431" i="12"/>
  <c r="C1204" i="12"/>
  <c r="B588" i="12"/>
  <c r="C2194" i="12"/>
  <c r="B4388" i="12"/>
  <c r="B4214" i="12"/>
  <c r="B4562" i="12"/>
  <c r="C3518" i="12"/>
  <c r="C4910" i="12"/>
  <c r="C4301" i="12"/>
  <c r="C2014" i="12"/>
  <c r="C3692" i="12"/>
  <c r="B3692" i="12"/>
  <c r="B2482" i="12"/>
  <c r="B3953" i="12"/>
  <c r="C4127" i="12"/>
  <c r="C1294" i="12"/>
  <c r="C4736" i="12"/>
  <c r="C3605" i="12"/>
  <c r="B4649" i="12"/>
  <c r="B4040" i="12"/>
  <c r="C4214" i="12"/>
  <c r="C1924" i="12"/>
  <c r="C2374" i="12"/>
  <c r="C2104" i="12"/>
  <c r="B790" i="12"/>
  <c r="C844" i="12"/>
  <c r="B3431" i="12"/>
  <c r="B4736" i="12"/>
  <c r="C1384" i="12"/>
  <c r="C4649" i="12"/>
  <c r="C3866" i="12"/>
  <c r="C1024" i="12"/>
  <c r="C1654" i="12"/>
  <c r="C664" i="12"/>
  <c r="C754" i="12"/>
  <c r="C4562" i="12"/>
  <c r="B3344" i="12"/>
  <c r="B3257" i="12"/>
  <c r="C4388" i="12"/>
  <c r="B3866" i="12"/>
  <c r="C4475" i="12"/>
  <c r="B3605" i="12"/>
  <c r="C3779" i="12"/>
  <c r="C4040" i="12"/>
  <c r="C3257" i="12"/>
  <c r="C3344" i="12"/>
  <c r="C4997" i="12"/>
  <c r="C5084" i="12"/>
  <c r="B2571" i="12"/>
  <c r="B726" i="12"/>
  <c r="B662" i="12"/>
  <c r="C934" i="12"/>
  <c r="C2554" i="12"/>
  <c r="B4475" i="12"/>
  <c r="B4823" i="12"/>
  <c r="C1834" i="12"/>
  <c r="C1744" i="12"/>
  <c r="B3779" i="12"/>
  <c r="G4039" i="12"/>
  <c r="H4734" i="12" a="1"/>
  <c r="H3516" i="12" a="1"/>
  <c r="G4996" i="12"/>
  <c r="G4561" i="12"/>
  <c r="H2553" i="12" a="1"/>
  <c r="F4822" i="12"/>
  <c r="F3256" i="12"/>
  <c r="G753" i="12"/>
  <c r="H2462" i="12" a="1"/>
  <c r="F789" i="12"/>
  <c r="G1023" i="12"/>
  <c r="F661" i="12"/>
  <c r="G3256" i="12"/>
  <c r="H4821" i="12" a="1"/>
  <c r="F3517" i="12"/>
  <c r="H3342" i="12" a="1"/>
  <c r="F3778" i="12"/>
  <c r="G3343" i="12"/>
  <c r="F4039" i="12"/>
  <c r="F3865" i="12"/>
  <c r="H3777" i="12" a="1"/>
  <c r="H4125" i="12" a="1"/>
  <c r="H3429" i="12" a="1"/>
  <c r="H4299" i="12" a="1"/>
  <c r="G1923" i="12"/>
  <c r="G4735" i="12"/>
  <c r="H4908" i="12" a="1"/>
  <c r="F523" i="12"/>
  <c r="G4822" i="12"/>
  <c r="G3517" i="12"/>
  <c r="F2481" i="12"/>
  <c r="F5084" i="12"/>
  <c r="F4735" i="12"/>
  <c r="H4386" i="12" a="1"/>
  <c r="G4909" i="12"/>
  <c r="F3430" i="12"/>
  <c r="H4038" i="12" a="1"/>
  <c r="G3691" i="12"/>
  <c r="G4474" i="12"/>
  <c r="G2283" i="12"/>
  <c r="H3255" i="12" a="1"/>
  <c r="G1293" i="12"/>
  <c r="F4387" i="12"/>
  <c r="G1383" i="12"/>
  <c r="F4909" i="12"/>
  <c r="H3951" i="12" a="1"/>
  <c r="H4647" i="12" a="1"/>
  <c r="G5084" i="12"/>
  <c r="G2103" i="12"/>
  <c r="H4995" i="12" a="1"/>
  <c r="G2013" i="12"/>
  <c r="F725" i="12"/>
  <c r="G4300" i="12"/>
  <c r="G1653" i="12"/>
  <c r="H4560" i="12" a="1"/>
  <c r="G4213" i="12"/>
  <c r="G3430" i="12"/>
  <c r="F4300" i="12"/>
  <c r="H3603" i="12" a="1"/>
  <c r="F3343" i="12"/>
  <c r="F588" i="12"/>
  <c r="G4126" i="12"/>
  <c r="G1113" i="12"/>
  <c r="F4474" i="12"/>
  <c r="G2193" i="12"/>
  <c r="H523" i="12" a="1"/>
  <c r="H5083" i="12" a="1"/>
  <c r="F2570" i="12"/>
  <c r="F3604" i="12"/>
  <c r="F4648" i="12"/>
  <c r="F4213" i="12"/>
  <c r="G4387" i="12"/>
  <c r="G933" i="12"/>
  <c r="G1203" i="12"/>
  <c r="G1833" i="12"/>
  <c r="G843" i="12"/>
  <c r="G1563" i="12"/>
  <c r="H789" i="12" a="1"/>
  <c r="G2463" i="12"/>
  <c r="F4996" i="12"/>
  <c r="G3778" i="12"/>
  <c r="H4212" i="12" a="1"/>
  <c r="F3952" i="12"/>
  <c r="H3690" i="12" a="1"/>
  <c r="G663" i="12"/>
  <c r="F4561" i="12"/>
  <c r="H4473" i="12" a="1"/>
  <c r="G4648" i="12"/>
  <c r="G1473" i="12"/>
  <c r="G1743" i="12"/>
  <c r="H725" i="12" a="1"/>
  <c r="G3865" i="12"/>
  <c r="F3691" i="12"/>
  <c r="G3952" i="12"/>
  <c r="F4126" i="12"/>
  <c r="G2373" i="12"/>
  <c r="G2554" i="12"/>
  <c r="H3864" i="12" a="1"/>
  <c r="G3604" i="12"/>
  <c r="H4647" i="12" l="1"/>
  <c r="H789" i="12"/>
  <c r="H4038" i="12"/>
  <c r="H3342" i="12"/>
  <c r="H3429" i="12"/>
  <c r="H4995" i="12"/>
  <c r="H4560" i="12"/>
  <c r="H3255" i="12"/>
  <c r="H4473" i="12"/>
  <c r="H4734" i="12"/>
  <c r="H4908" i="12"/>
  <c r="H3951" i="12"/>
  <c r="H4821" i="12"/>
  <c r="H2553" i="12"/>
  <c r="H2462" i="12"/>
  <c r="H4386" i="12"/>
  <c r="H3603" i="12"/>
  <c r="H4299" i="12"/>
  <c r="H523" i="12"/>
  <c r="H725" i="12"/>
  <c r="H3516" i="12"/>
  <c r="H4212" i="12"/>
  <c r="H3690" i="12"/>
  <c r="H4125" i="12"/>
  <c r="H5083" i="12"/>
  <c r="H3864" i="12"/>
  <c r="H3777" i="12"/>
  <c r="B4737" i="12"/>
  <c r="C3867" i="12"/>
  <c r="C755" i="12"/>
  <c r="C665" i="12"/>
  <c r="C935" i="12"/>
  <c r="C2015" i="12"/>
  <c r="C3693" i="12"/>
  <c r="B4215" i="12"/>
  <c r="B3345" i="12"/>
  <c r="B3258" i="12"/>
  <c r="C1745" i="12"/>
  <c r="C1475" i="12"/>
  <c r="B4041" i="12"/>
  <c r="C2105" i="12"/>
  <c r="B3867" i="12"/>
  <c r="C3345" i="12"/>
  <c r="C3258" i="12"/>
  <c r="C4650" i="12"/>
  <c r="B4824" i="12"/>
  <c r="B2572" i="12"/>
  <c r="C4128" i="12"/>
  <c r="C3954" i="12"/>
  <c r="B3519" i="12"/>
  <c r="C2195" i="12"/>
  <c r="B4128" i="12"/>
  <c r="C1385" i="12"/>
  <c r="B2483" i="12"/>
  <c r="C4389" i="12"/>
  <c r="B4302" i="12"/>
  <c r="C1205" i="12"/>
  <c r="C2555" i="12"/>
  <c r="C1025" i="12"/>
  <c r="C2465" i="12"/>
  <c r="C4215" i="12"/>
  <c r="B3780" i="12"/>
  <c r="C4998" i="12"/>
  <c r="B4476" i="12"/>
  <c r="C3519" i="12"/>
  <c r="C1565" i="12"/>
  <c r="C4911" i="12"/>
  <c r="C1925" i="12"/>
  <c r="C4476" i="12"/>
  <c r="C4737" i="12"/>
  <c r="C3606" i="12"/>
  <c r="C2285" i="12"/>
  <c r="C1655" i="12"/>
  <c r="C5085" i="12"/>
  <c r="B3693" i="12"/>
  <c r="C3780" i="12"/>
  <c r="B4389" i="12"/>
  <c r="B4911" i="12"/>
  <c r="B727" i="12"/>
  <c r="B663" i="12"/>
  <c r="C3432" i="12"/>
  <c r="B4650" i="12"/>
  <c r="B3606" i="12"/>
  <c r="B5085" i="12"/>
  <c r="C2375" i="12"/>
  <c r="B4563" i="12"/>
  <c r="B791" i="12"/>
  <c r="C4563" i="12"/>
  <c r="B3432" i="12"/>
  <c r="C4302" i="12"/>
  <c r="C4824" i="12"/>
  <c r="C1115" i="12"/>
  <c r="C1295" i="12"/>
  <c r="B4998" i="12"/>
  <c r="C1835" i="12"/>
  <c r="B3954" i="12"/>
  <c r="C845" i="12"/>
  <c r="C4041" i="12"/>
  <c r="G4127" i="12"/>
  <c r="H4561" i="12" a="1"/>
  <c r="F4475" i="12"/>
  <c r="H4213" i="12" a="1"/>
  <c r="G2555" i="12"/>
  <c r="H3430" i="12" a="1"/>
  <c r="G3605" i="12"/>
  <c r="G2374" i="12"/>
  <c r="G1744" i="12"/>
  <c r="G1204" i="12"/>
  <c r="F4997" i="12"/>
  <c r="G4910" i="12"/>
  <c r="G4736" i="12"/>
  <c r="F3605" i="12"/>
  <c r="F3257" i="12"/>
  <c r="F3866" i="12"/>
  <c r="G4040" i="12"/>
  <c r="G3692" i="12"/>
  <c r="F790" i="12"/>
  <c r="G1654" i="12"/>
  <c r="G1834" i="12"/>
  <c r="H588" i="12" a="1"/>
  <c r="G1114" i="12"/>
  <c r="G4214" i="12"/>
  <c r="F4649" i="12"/>
  <c r="G4301" i="12"/>
  <c r="F3692" i="12"/>
  <c r="H4996" i="12" a="1"/>
  <c r="G934" i="12"/>
  <c r="F3431" i="12"/>
  <c r="G3779" i="12"/>
  <c r="G1294" i="12"/>
  <c r="G1024" i="12"/>
  <c r="H4039" i="12" a="1"/>
  <c r="G4388" i="12"/>
  <c r="G2104" i="12"/>
  <c r="G3866" i="12"/>
  <c r="G5085" i="12"/>
  <c r="F3344" i="12"/>
  <c r="H790" i="12" a="1"/>
  <c r="G1474" i="12"/>
  <c r="H4474" i="12" a="1"/>
  <c r="H4387" i="12" a="1"/>
  <c r="G2464" i="12"/>
  <c r="H726" i="12" a="1"/>
  <c r="G1564" i="12"/>
  <c r="H3691" i="12" a="1"/>
  <c r="H3256" i="12" a="1"/>
  <c r="H4648" i="12" a="1"/>
  <c r="H5084" i="12" a="1"/>
  <c r="F4736" i="12"/>
  <c r="F726" i="12"/>
  <c r="F5085" i="12"/>
  <c r="H3517" i="12" a="1"/>
  <c r="F4910" i="12"/>
  <c r="F3953" i="12"/>
  <c r="F4562" i="12"/>
  <c r="G4823" i="12"/>
  <c r="H4126" i="12" a="1"/>
  <c r="F4823" i="12"/>
  <c r="F4127" i="12"/>
  <c r="G1924" i="12"/>
  <c r="H4822" i="12" a="1"/>
  <c r="F4040" i="12"/>
  <c r="G1384" i="12"/>
  <c r="F4214" i="12"/>
  <c r="F3518" i="12"/>
  <c r="H662" i="12" a="1"/>
  <c r="H3343" i="12" a="1"/>
  <c r="F3779" i="12"/>
  <c r="G664" i="12"/>
  <c r="G3257" i="12"/>
  <c r="H2463" i="12" a="1"/>
  <c r="G2014" i="12"/>
  <c r="G3431" i="12"/>
  <c r="G3953" i="12"/>
  <c r="G2194" i="12"/>
  <c r="H3952" i="12" a="1"/>
  <c r="G3518" i="12"/>
  <c r="H2554" i="12" a="1"/>
  <c r="F4388" i="12"/>
  <c r="H3865" i="12" a="1"/>
  <c r="H4300" i="12" a="1"/>
  <c r="G4649" i="12"/>
  <c r="H4909" i="12" a="1"/>
  <c r="G844" i="12"/>
  <c r="F2571" i="12"/>
  <c r="G4562" i="12"/>
  <c r="G4475" i="12"/>
  <c r="G2284" i="12"/>
  <c r="G3344" i="12"/>
  <c r="F2482" i="12"/>
  <c r="G4997" i="12"/>
  <c r="H3778" i="12" a="1"/>
  <c r="H4735" i="12" a="1"/>
  <c r="F662" i="12"/>
  <c r="H3604" i="12" a="1"/>
  <c r="F4301" i="12"/>
  <c r="G754" i="12"/>
  <c r="H4213" i="12" l="1"/>
  <c r="H3604" i="12"/>
  <c r="H588" i="12"/>
  <c r="H662" i="12"/>
  <c r="H726" i="12"/>
  <c r="H3778" i="12"/>
  <c r="H4474" i="12"/>
  <c r="H3952" i="12"/>
  <c r="H2463" i="12"/>
  <c r="H3430" i="12"/>
  <c r="H5084" i="12"/>
  <c r="H4561" i="12"/>
  <c r="H4300" i="12"/>
  <c r="H3343" i="12"/>
  <c r="H3691" i="12"/>
  <c r="H4996" i="12"/>
  <c r="H4039" i="12"/>
  <c r="H4648" i="12"/>
  <c r="H3517" i="12"/>
  <c r="H4909" i="12"/>
  <c r="H4387" i="12"/>
  <c r="H3256" i="12"/>
  <c r="H3865" i="12"/>
  <c r="H4735" i="12"/>
  <c r="H2554" i="12"/>
  <c r="H790" i="12"/>
  <c r="H4822" i="12"/>
  <c r="H4126" i="12"/>
  <c r="B4042" i="12"/>
  <c r="C2016" i="12"/>
  <c r="B4564" i="12"/>
  <c r="B4216" i="12"/>
  <c r="B4825" i="12"/>
  <c r="B3433" i="12"/>
  <c r="C1026" i="12"/>
  <c r="C1926" i="12"/>
  <c r="B3694" i="12"/>
  <c r="B792" i="12"/>
  <c r="C5086" i="12"/>
  <c r="C4477" i="12"/>
  <c r="B4912" i="12"/>
  <c r="C846" i="12"/>
  <c r="C936" i="12"/>
  <c r="C4390" i="12"/>
  <c r="B4738" i="12"/>
  <c r="C4825" i="12"/>
  <c r="B2484" i="12"/>
  <c r="B3607" i="12"/>
  <c r="C3781" i="12"/>
  <c r="C1386" i="12"/>
  <c r="B3520" i="12"/>
  <c r="C3607" i="12"/>
  <c r="C1296" i="12"/>
  <c r="C4042" i="12"/>
  <c r="C4738" i="12"/>
  <c r="C1836" i="12"/>
  <c r="C3955" i="12"/>
  <c r="C4651" i="12"/>
  <c r="C2466" i="12"/>
  <c r="B3346" i="12"/>
  <c r="B3259" i="12"/>
  <c r="C3868" i="12"/>
  <c r="C2376" i="12"/>
  <c r="C2556" i="12"/>
  <c r="B4390" i="12"/>
  <c r="C4216" i="12"/>
  <c r="C3346" i="12"/>
  <c r="C3259" i="12"/>
  <c r="B664" i="12"/>
  <c r="B728" i="12"/>
  <c r="B3781" i="12"/>
  <c r="C3694" i="12"/>
  <c r="C4999" i="12"/>
  <c r="C3433" i="12"/>
  <c r="B4129" i="12"/>
  <c r="C4129" i="12"/>
  <c r="B5086" i="12"/>
  <c r="C4912" i="12"/>
  <c r="C1116" i="12"/>
  <c r="C2286" i="12"/>
  <c r="B2573" i="12"/>
  <c r="B4303" i="12"/>
  <c r="C666" i="12"/>
  <c r="C756" i="12"/>
  <c r="B4999" i="12"/>
  <c r="C1656" i="12"/>
  <c r="B3955" i="12"/>
  <c r="C1566" i="12"/>
  <c r="B4651" i="12"/>
  <c r="B3868" i="12"/>
  <c r="C2196" i="12"/>
  <c r="C1206" i="12"/>
  <c r="C3520" i="12"/>
  <c r="B4477" i="12"/>
  <c r="C1746" i="12"/>
  <c r="C4564" i="12"/>
  <c r="C4303" i="12"/>
  <c r="C1476" i="12"/>
  <c r="C2106" i="12"/>
  <c r="G1835" i="12"/>
  <c r="F3867" i="12"/>
  <c r="H4040" i="12" a="1"/>
  <c r="G3606" i="12"/>
  <c r="G4128" i="12"/>
  <c r="G4389" i="12"/>
  <c r="F4302" i="12"/>
  <c r="F4824" i="12"/>
  <c r="G4041" i="12"/>
  <c r="F663" i="12"/>
  <c r="F4563" i="12"/>
  <c r="G935" i="12"/>
  <c r="H3605" i="12" a="1"/>
  <c r="G1745" i="12"/>
  <c r="G2556" i="12"/>
  <c r="G1565" i="12"/>
  <c r="F2572" i="12"/>
  <c r="H4301" i="12" a="1"/>
  <c r="H4997" i="12" a="1"/>
  <c r="H663" i="12" a="1"/>
  <c r="F3519" i="12"/>
  <c r="G2465" i="12"/>
  <c r="H3779" i="12" a="1"/>
  <c r="G4911" i="12"/>
  <c r="G3780" i="12"/>
  <c r="H4910" i="12" a="1"/>
  <c r="F791" i="12"/>
  <c r="G1115" i="12"/>
  <c r="H3692" i="12" a="1"/>
  <c r="G2285" i="12"/>
  <c r="G1925" i="12"/>
  <c r="G4215" i="12"/>
  <c r="H3953" i="12" a="1"/>
  <c r="G4824" i="12"/>
  <c r="G1385" i="12"/>
  <c r="G5086" i="12"/>
  <c r="G2375" i="12"/>
  <c r="H3518" i="12" a="1"/>
  <c r="G3432" i="12"/>
  <c r="H727" i="12" a="1"/>
  <c r="F3258" i="12"/>
  <c r="F4215" i="12"/>
  <c r="H4475" i="12" a="1"/>
  <c r="G1475" i="12"/>
  <c r="F2483" i="12"/>
  <c r="H4823" i="12" a="1"/>
  <c r="H4562" i="12" a="1"/>
  <c r="G3954" i="12"/>
  <c r="H3344" i="12" a="1"/>
  <c r="F3606" i="12"/>
  <c r="H3866" i="12" a="1"/>
  <c r="G2195" i="12"/>
  <c r="G4737" i="12"/>
  <c r="H3257" i="12" a="1"/>
  <c r="G3519" i="12"/>
  <c r="G665" i="12"/>
  <c r="H5085" i="12" a="1"/>
  <c r="F4650" i="12"/>
  <c r="H3431" i="12" a="1"/>
  <c r="F4998" i="12"/>
  <c r="F4041" i="12"/>
  <c r="G2105" i="12"/>
  <c r="F5086" i="12"/>
  <c r="G3693" i="12"/>
  <c r="G4302" i="12"/>
  <c r="G3345" i="12"/>
  <c r="G755" i="12"/>
  <c r="H791" i="12" a="1"/>
  <c r="H2555" i="12" a="1"/>
  <c r="H4649" i="12" a="1"/>
  <c r="F4911" i="12"/>
  <c r="F3693" i="12"/>
  <c r="G4650" i="12"/>
  <c r="H4388" i="12" a="1"/>
  <c r="G4476" i="12"/>
  <c r="G1205" i="12"/>
  <c r="H2464" i="12" a="1"/>
  <c r="G3867" i="12"/>
  <c r="G1025" i="12"/>
  <c r="G1655" i="12"/>
  <c r="F4737" i="12"/>
  <c r="H4214" i="12" a="1"/>
  <c r="G4563" i="12"/>
  <c r="F4389" i="12"/>
  <c r="F4476" i="12"/>
  <c r="G845" i="12"/>
  <c r="F727" i="12"/>
  <c r="H4736" i="12" a="1"/>
  <c r="G1295" i="12"/>
  <c r="F3345" i="12"/>
  <c r="H4127" i="12" a="1"/>
  <c r="G2015" i="12"/>
  <c r="G3258" i="12"/>
  <c r="F4128" i="12"/>
  <c r="F3954" i="12"/>
  <c r="F3780" i="12"/>
  <c r="F3432" i="12"/>
  <c r="G4998" i="12"/>
  <c r="H3692" i="12" l="1"/>
  <c r="H4127" i="12"/>
  <c r="H4388" i="12"/>
  <c r="H727" i="12"/>
  <c r="H4997" i="12"/>
  <c r="H5085" i="12"/>
  <c r="H3866" i="12"/>
  <c r="H4823" i="12"/>
  <c r="H4301" i="12"/>
  <c r="H791" i="12"/>
  <c r="H3953" i="12"/>
  <c r="H3257" i="12"/>
  <c r="H3431" i="12"/>
  <c r="H2464" i="12"/>
  <c r="H3779" i="12"/>
  <c r="H4736" i="12"/>
  <c r="H3518" i="12"/>
  <c r="H663" i="12"/>
  <c r="H3605" i="12"/>
  <c r="H4562" i="12"/>
  <c r="H4475" i="12"/>
  <c r="H4214" i="12"/>
  <c r="H4910" i="12"/>
  <c r="H4649" i="12"/>
  <c r="H4040" i="12"/>
  <c r="H2555" i="12"/>
  <c r="H3344" i="12"/>
  <c r="C4652" i="12"/>
  <c r="C3782" i="12"/>
  <c r="C4826" i="12"/>
  <c r="C1297" i="12"/>
  <c r="C2467" i="12"/>
  <c r="C4130" i="12"/>
  <c r="C2017" i="12"/>
  <c r="B4304" i="12"/>
  <c r="C2197" i="12"/>
  <c r="C1837" i="12"/>
  <c r="B3869" i="12"/>
  <c r="C4304" i="12"/>
  <c r="C1477" i="12"/>
  <c r="C2287" i="12"/>
  <c r="B4652" i="12"/>
  <c r="C1567" i="12"/>
  <c r="C3521" i="12"/>
  <c r="B3260" i="12"/>
  <c r="B3347" i="12"/>
  <c r="C5000" i="12"/>
  <c r="B793" i="12"/>
  <c r="C3695" i="12"/>
  <c r="B3521" i="12"/>
  <c r="C2107" i="12"/>
  <c r="B3956" i="12"/>
  <c r="C1747" i="12"/>
  <c r="B2574" i="12"/>
  <c r="C5087" i="12"/>
  <c r="B729" i="12"/>
  <c r="B665" i="12"/>
  <c r="B3434" i="12"/>
  <c r="C4478" i="12"/>
  <c r="B3782" i="12"/>
  <c r="B4913" i="12"/>
  <c r="B5087" i="12"/>
  <c r="C3347" i="12"/>
  <c r="C3260" i="12"/>
  <c r="B3608" i="12"/>
  <c r="B2485" i="12"/>
  <c r="C1027" i="12"/>
  <c r="C847" i="12"/>
  <c r="C2377" i="12"/>
  <c r="C4217" i="12"/>
  <c r="C3434" i="12"/>
  <c r="C4739" i="12"/>
  <c r="C937" i="12"/>
  <c r="C1657" i="12"/>
  <c r="C757" i="12"/>
  <c r="C667" i="12"/>
  <c r="C1207" i="12"/>
  <c r="C4913" i="12"/>
  <c r="B4217" i="12"/>
  <c r="C3956" i="12"/>
  <c r="B4826" i="12"/>
  <c r="C1117" i="12"/>
  <c r="B4043" i="12"/>
  <c r="B4391" i="12"/>
  <c r="B4478" i="12"/>
  <c r="C4043" i="12"/>
  <c r="C1387" i="12"/>
  <c r="C3869" i="12"/>
  <c r="B5000" i="12"/>
  <c r="B4565" i="12"/>
  <c r="C1927" i="12"/>
  <c r="B3695" i="12"/>
  <c r="C4391" i="12"/>
  <c r="C3608" i="12"/>
  <c r="B4739" i="12"/>
  <c r="C2557" i="12"/>
  <c r="C4565" i="12"/>
  <c r="B4130" i="12"/>
  <c r="F3520" i="12"/>
  <c r="G3259" i="12"/>
  <c r="G1836" i="12"/>
  <c r="G4825" i="12"/>
  <c r="G3520" i="12"/>
  <c r="G4042" i="12"/>
  <c r="G3694" i="12"/>
  <c r="F3259" i="12"/>
  <c r="H728" i="12" a="1"/>
  <c r="F3868" i="12"/>
  <c r="G2196" i="12"/>
  <c r="F664" i="12"/>
  <c r="H2465" i="12" a="1"/>
  <c r="G5087" i="12"/>
  <c r="G3346" i="12"/>
  <c r="G4216" i="12"/>
  <c r="G1656" i="12"/>
  <c r="H664" i="12" a="1"/>
  <c r="F4912" i="12"/>
  <c r="H4128" i="12" a="1"/>
  <c r="F4390" i="12"/>
  <c r="H3954" i="12" a="1"/>
  <c r="G846" i="12"/>
  <c r="G4390" i="12"/>
  <c r="G3868" i="12"/>
  <c r="G1746" i="12"/>
  <c r="G1476" i="12"/>
  <c r="F4651" i="12"/>
  <c r="H3867" i="12" a="1"/>
  <c r="G2466" i="12"/>
  <c r="G2286" i="12"/>
  <c r="H3780" i="12" a="1"/>
  <c r="G1116" i="12"/>
  <c r="H3606" i="12" a="1"/>
  <c r="G3607" i="12"/>
  <c r="F3781" i="12"/>
  <c r="H4041" i="12" a="1"/>
  <c r="F3346" i="12"/>
  <c r="H3693" i="12" a="1"/>
  <c r="F4477" i="12"/>
  <c r="G2376" i="12"/>
  <c r="G1566" i="12"/>
  <c r="G1026" i="12"/>
  <c r="F4564" i="12"/>
  <c r="F3433" i="12"/>
  <c r="F792" i="12"/>
  <c r="H4563" i="12" a="1"/>
  <c r="G4303" i="12"/>
  <c r="H665" i="12" a="1"/>
  <c r="H3519" i="12" a="1"/>
  <c r="G4129" i="12"/>
  <c r="H3345" i="12" a="1"/>
  <c r="H4824" i="12" a="1"/>
  <c r="G3781" i="12"/>
  <c r="G666" i="12"/>
  <c r="H4911" i="12" a="1"/>
  <c r="G3433" i="12"/>
  <c r="H792" i="12" a="1"/>
  <c r="G4738" i="12"/>
  <c r="G2016" i="12"/>
  <c r="H5086" i="12" a="1"/>
  <c r="G1926" i="12"/>
  <c r="H2556" i="12" a="1"/>
  <c r="F4042" i="12"/>
  <c r="F4825" i="12"/>
  <c r="F3955" i="12"/>
  <c r="G936" i="12"/>
  <c r="H3432" i="12" a="1"/>
  <c r="H4302" i="12" a="1"/>
  <c r="F3607" i="12"/>
  <c r="G2106" i="12"/>
  <c r="F3694" i="12"/>
  <c r="F2573" i="12"/>
  <c r="G1206" i="12"/>
  <c r="F4129" i="12"/>
  <c r="G2557" i="12"/>
  <c r="F4999" i="12"/>
  <c r="H4215" i="12" a="1"/>
  <c r="H4998" i="12" a="1"/>
  <c r="G4912" i="12"/>
  <c r="H4476" i="12" a="1"/>
  <c r="F728" i="12"/>
  <c r="G756" i="12"/>
  <c r="G1386" i="12"/>
  <c r="F4303" i="12"/>
  <c r="G4564" i="12"/>
  <c r="H4389" i="12" a="1"/>
  <c r="H3258" i="12" a="1"/>
  <c r="H4737" i="12" a="1"/>
  <c r="F2484" i="12"/>
  <c r="G1296" i="12"/>
  <c r="F4216" i="12"/>
  <c r="G3955" i="12"/>
  <c r="F5087" i="12"/>
  <c r="G4477" i="12"/>
  <c r="H4650" i="12" a="1"/>
  <c r="G4651" i="12"/>
  <c r="G4999" i="12"/>
  <c r="F4738" i="12"/>
  <c r="H3954" i="12" l="1"/>
  <c r="H2465" i="12"/>
  <c r="H4911" i="12"/>
  <c r="H3432" i="12"/>
  <c r="H4998" i="12"/>
  <c r="H4041" i="12"/>
  <c r="H4824" i="12"/>
  <c r="H4128" i="12"/>
  <c r="H3606" i="12"/>
  <c r="H4389" i="12"/>
  <c r="H4650" i="12"/>
  <c r="H3519" i="12"/>
  <c r="H4563" i="12"/>
  <c r="H3258" i="12"/>
  <c r="H3867" i="12"/>
  <c r="H3780" i="12"/>
  <c r="H665" i="12"/>
  <c r="H4215" i="12"/>
  <c r="H4737" i="12"/>
  <c r="H4302" i="12"/>
  <c r="H3345" i="12"/>
  <c r="H4476" i="12"/>
  <c r="H664" i="12"/>
  <c r="H792" i="12"/>
  <c r="H728" i="12"/>
  <c r="H2556" i="12"/>
  <c r="H5086" i="12"/>
  <c r="H3693" i="12"/>
  <c r="B5088" i="12"/>
  <c r="C1298" i="12"/>
  <c r="C4827" i="12"/>
  <c r="C3261" i="12"/>
  <c r="C3348" i="12"/>
  <c r="B794" i="12"/>
  <c r="C3609" i="12"/>
  <c r="B3783" i="12"/>
  <c r="C3957" i="12"/>
  <c r="B4479" i="12"/>
  <c r="C1658" i="12"/>
  <c r="C4566" i="12"/>
  <c r="B2575" i="12"/>
  <c r="C5088" i="12"/>
  <c r="B3957" i="12"/>
  <c r="B4218" i="12"/>
  <c r="C2018" i="12"/>
  <c r="B4131" i="12"/>
  <c r="C4914" i="12"/>
  <c r="C4653" i="12"/>
  <c r="C1748" i="12"/>
  <c r="C4305" i="12"/>
  <c r="B2486" i="12"/>
  <c r="C3783" i="12"/>
  <c r="B3348" i="12"/>
  <c r="B3261" i="12"/>
  <c r="C3870" i="12"/>
  <c r="B4653" i="12"/>
  <c r="C4131" i="12"/>
  <c r="C5001" i="12"/>
  <c r="C1838" i="12"/>
  <c r="C2378" i="12"/>
  <c r="C4218" i="12"/>
  <c r="B3870" i="12"/>
  <c r="C2558" i="12"/>
  <c r="B4827" i="12"/>
  <c r="C668" i="12"/>
  <c r="C758" i="12"/>
  <c r="C938" i="12"/>
  <c r="C4392" i="12"/>
  <c r="C1388" i="12"/>
  <c r="C4044" i="12"/>
  <c r="C848" i="12"/>
  <c r="C3522" i="12"/>
  <c r="C1118" i="12"/>
  <c r="C3435" i="12"/>
  <c r="C2198" i="12"/>
  <c r="B4392" i="12"/>
  <c r="C3696" i="12"/>
  <c r="B4740" i="12"/>
  <c r="C2108" i="12"/>
  <c r="C1478" i="12"/>
  <c r="B4305" i="12"/>
  <c r="B3609" i="12"/>
  <c r="B3435" i="12"/>
  <c r="C4479" i="12"/>
  <c r="C1208" i="12"/>
  <c r="B3522" i="12"/>
  <c r="C1928" i="12"/>
  <c r="B4566" i="12"/>
  <c r="B4914" i="12"/>
  <c r="C1028" i="12"/>
  <c r="C2468" i="12"/>
  <c r="B3696" i="12"/>
  <c r="B5001" i="12"/>
  <c r="B730" i="12"/>
  <c r="B666" i="12"/>
  <c r="B4044" i="12"/>
  <c r="C1568" i="12"/>
  <c r="C2288" i="12"/>
  <c r="C4740" i="12"/>
  <c r="F3608" i="12"/>
  <c r="F3869" i="12"/>
  <c r="H3607" i="12" a="1"/>
  <c r="F4652" i="12"/>
  <c r="G1117" i="12"/>
  <c r="G3434" i="12"/>
  <c r="H4825" i="12" a="1"/>
  <c r="F4391" i="12"/>
  <c r="H4042" i="12" a="1"/>
  <c r="F2485" i="12"/>
  <c r="F5000" i="12"/>
  <c r="G2377" i="12"/>
  <c r="F4478" i="12"/>
  <c r="F729" i="12"/>
  <c r="H5087" i="12" a="1"/>
  <c r="G4043" i="12"/>
  <c r="G3260" i="12"/>
  <c r="G5088" i="12"/>
  <c r="H3433" i="12" a="1"/>
  <c r="G4478" i="12"/>
  <c r="H4564" i="12" a="1"/>
  <c r="G4652" i="12"/>
  <c r="G2467" i="12"/>
  <c r="H4651" i="12" a="1"/>
  <c r="H3781" i="12" a="1"/>
  <c r="G3695" i="12"/>
  <c r="F3782" i="12"/>
  <c r="G1927" i="12"/>
  <c r="H4477" i="12" a="1"/>
  <c r="F4304" i="12"/>
  <c r="F4217" i="12"/>
  <c r="H4303" i="12" a="1"/>
  <c r="H4738" i="12" a="1"/>
  <c r="G667" i="12"/>
  <c r="G4304" i="12"/>
  <c r="H4216" i="12" a="1"/>
  <c r="G2558" i="12"/>
  <c r="F793" i="12"/>
  <c r="G1657" i="12"/>
  <c r="H3259" i="12" a="1"/>
  <c r="H666" i="12" a="1"/>
  <c r="G1297" i="12"/>
  <c r="F3347" i="12"/>
  <c r="G2197" i="12"/>
  <c r="F4826" i="12"/>
  <c r="G4130" i="12"/>
  <c r="G1567" i="12"/>
  <c r="G3782" i="12"/>
  <c r="F4130" i="12"/>
  <c r="H4390" i="12" a="1"/>
  <c r="G1207" i="12"/>
  <c r="G3608" i="12"/>
  <c r="F3260" i="12"/>
  <c r="G1477" i="12"/>
  <c r="G1387" i="12"/>
  <c r="F3434" i="12"/>
  <c r="H2466" i="12" a="1"/>
  <c r="H4999" i="12" a="1"/>
  <c r="F665" i="12"/>
  <c r="F5088" i="12"/>
  <c r="G2107" i="12"/>
  <c r="H3955" i="12" a="1"/>
  <c r="G2017" i="12"/>
  <c r="F4043" i="12"/>
  <c r="H3694" i="12" a="1"/>
  <c r="G4565" i="12"/>
  <c r="H3868" i="12" a="1"/>
  <c r="G3347" i="12"/>
  <c r="H793" i="12" a="1"/>
  <c r="G4739" i="12"/>
  <c r="F4913" i="12"/>
  <c r="G5000" i="12"/>
  <c r="G4826" i="12"/>
  <c r="H4912" i="12" a="1"/>
  <c r="G757" i="12"/>
  <c r="G937" i="12"/>
  <c r="G1837" i="12"/>
  <c r="G847" i="12"/>
  <c r="G3956" i="12"/>
  <c r="F3956" i="12"/>
  <c r="G3869" i="12"/>
  <c r="H2557" i="12" a="1"/>
  <c r="G1027" i="12"/>
  <c r="H729" i="12" a="1"/>
  <c r="F2574" i="12"/>
  <c r="G4913" i="12"/>
  <c r="F3695" i="12"/>
  <c r="H3520" i="12" a="1"/>
  <c r="G2287" i="12"/>
  <c r="G3521" i="12"/>
  <c r="G1747" i="12"/>
  <c r="F4565" i="12"/>
  <c r="G4391" i="12"/>
  <c r="H4129" i="12" a="1"/>
  <c r="G4217" i="12"/>
  <c r="H3346" i="12" a="1"/>
  <c r="F4739" i="12"/>
  <c r="F3521" i="12"/>
  <c r="H2557" i="12" l="1"/>
  <c r="H4825" i="12"/>
  <c r="H2466" i="12"/>
  <c r="H5087" i="12"/>
  <c r="H793" i="12"/>
  <c r="H666" i="12"/>
  <c r="H3259" i="12"/>
  <c r="H4303" i="12"/>
  <c r="H4651" i="12"/>
  <c r="H3868" i="12"/>
  <c r="H4390" i="12"/>
  <c r="H4738" i="12"/>
  <c r="H4129" i="12"/>
  <c r="H4216" i="12"/>
  <c r="H4042" i="12"/>
  <c r="H3346" i="12"/>
  <c r="H4564" i="12"/>
  <c r="H3955" i="12"/>
  <c r="H4912" i="12"/>
  <c r="H729" i="12"/>
  <c r="H3433" i="12"/>
  <c r="H4477" i="12"/>
  <c r="H3694" i="12"/>
  <c r="H3781" i="12"/>
  <c r="H3520" i="12"/>
  <c r="H4999" i="12"/>
  <c r="H3607" i="12"/>
  <c r="C1659" i="12"/>
  <c r="C4567" i="12"/>
  <c r="C3610" i="12"/>
  <c r="C4480" i="12"/>
  <c r="B4915" i="12"/>
  <c r="B4045" i="12"/>
  <c r="B3784" i="12"/>
  <c r="B4654" i="12"/>
  <c r="C5002" i="12"/>
  <c r="B4132" i="12"/>
  <c r="C4393" i="12"/>
  <c r="B667" i="12"/>
  <c r="B731" i="12"/>
  <c r="C2559" i="12"/>
  <c r="C2019" i="12"/>
  <c r="B3523" i="12"/>
  <c r="B3349" i="12"/>
  <c r="B3262" i="12"/>
  <c r="B795" i="12"/>
  <c r="C5089" i="12"/>
  <c r="B3436" i="12"/>
  <c r="C1839" i="12"/>
  <c r="C2109" i="12"/>
  <c r="B2576" i="12"/>
  <c r="B4567" i="12"/>
  <c r="C1389" i="12"/>
  <c r="B3610" i="12"/>
  <c r="B3697" i="12"/>
  <c r="C3523" i="12"/>
  <c r="C2379" i="12"/>
  <c r="C1479" i="12"/>
  <c r="C4306" i="12"/>
  <c r="C4219" i="12"/>
  <c r="C3871" i="12"/>
  <c r="C4741" i="12"/>
  <c r="B4306" i="12"/>
  <c r="C4045" i="12"/>
  <c r="B4741" i="12"/>
  <c r="B2487" i="12"/>
  <c r="B3871" i="12"/>
  <c r="C3349" i="12"/>
  <c r="C3262" i="12"/>
  <c r="C1569" i="12"/>
  <c r="B4480" i="12"/>
  <c r="C3958" i="12"/>
  <c r="C1749" i="12"/>
  <c r="C2199" i="12"/>
  <c r="C1929" i="12"/>
  <c r="C3697" i="12"/>
  <c r="C4915" i="12"/>
  <c r="C4828" i="12"/>
  <c r="C2289" i="12"/>
  <c r="C939" i="12"/>
  <c r="C1029" i="12"/>
  <c r="B3958" i="12"/>
  <c r="B4219" i="12"/>
  <c r="C1119" i="12"/>
  <c r="B4828" i="12"/>
  <c r="C849" i="12"/>
  <c r="C4132" i="12"/>
  <c r="C759" i="12"/>
  <c r="C669" i="12"/>
  <c r="B5089" i="12"/>
  <c r="B5002" i="12"/>
  <c r="C1299" i="12"/>
  <c r="B4393" i="12"/>
  <c r="C3784" i="12"/>
  <c r="C1209" i="12"/>
  <c r="C2469" i="12"/>
  <c r="C4654" i="12"/>
  <c r="C3436" i="12"/>
  <c r="G2378" i="12"/>
  <c r="G2108" i="12"/>
  <c r="H4043" i="12" a="1"/>
  <c r="F2575" i="12"/>
  <c r="G1748" i="12"/>
  <c r="H5088" i="12" a="1"/>
  <c r="G1388" i="12"/>
  <c r="G1928" i="12"/>
  <c r="G1298" i="12"/>
  <c r="H4739" i="12" a="1"/>
  <c r="H4304" i="12" a="1"/>
  <c r="F3522" i="12"/>
  <c r="H4652" i="12" a="1"/>
  <c r="H4217" i="12" a="1"/>
  <c r="F3609" i="12"/>
  <c r="G938" i="12"/>
  <c r="G4653" i="12"/>
  <c r="F4131" i="12"/>
  <c r="G3261" i="12"/>
  <c r="H3608" i="12" a="1"/>
  <c r="G2288" i="12"/>
  <c r="G3435" i="12"/>
  <c r="F3696" i="12"/>
  <c r="F4479" i="12"/>
  <c r="G668" i="12"/>
  <c r="H3695" i="12" a="1"/>
  <c r="G4827" i="12"/>
  <c r="G4305" i="12"/>
  <c r="F4740" i="12"/>
  <c r="F2486" i="12"/>
  <c r="F4914" i="12"/>
  <c r="G4131" i="12"/>
  <c r="F4827" i="12"/>
  <c r="G4740" i="12"/>
  <c r="G4044" i="12"/>
  <c r="G3870" i="12"/>
  <c r="F3348" i="12"/>
  <c r="H4826" i="12" a="1"/>
  <c r="H794" i="12" a="1"/>
  <c r="F3957" i="12"/>
  <c r="F666" i="12"/>
  <c r="H730" i="12" a="1"/>
  <c r="G1118" i="12"/>
  <c r="H4478" i="12" a="1"/>
  <c r="G5001" i="12"/>
  <c r="G2198" i="12"/>
  <c r="G4479" i="12"/>
  <c r="F4305" i="12"/>
  <c r="H3521" i="12" a="1"/>
  <c r="F794" i="12"/>
  <c r="G1838" i="12"/>
  <c r="G758" i="12"/>
  <c r="G1208" i="12"/>
  <c r="F4392" i="12"/>
  <c r="G2559" i="12"/>
  <c r="H3434" i="12" a="1"/>
  <c r="H3869" i="12" a="1"/>
  <c r="G2018" i="12"/>
  <c r="G4218" i="12"/>
  <c r="G3957" i="12"/>
  <c r="F5001" i="12"/>
  <c r="H3782" i="12" a="1"/>
  <c r="H3347" i="12" a="1"/>
  <c r="F3435" i="12"/>
  <c r="G1658" i="12"/>
  <c r="H4391" i="12" a="1"/>
  <c r="G3696" i="12"/>
  <c r="G4566" i="12"/>
  <c r="G3348" i="12"/>
  <c r="F4566" i="12"/>
  <c r="G1568" i="12"/>
  <c r="H4913" i="12" a="1"/>
  <c r="G3783" i="12"/>
  <c r="F3261" i="12"/>
  <c r="F4044" i="12"/>
  <c r="H4565" i="12" a="1"/>
  <c r="F4218" i="12"/>
  <c r="G4914" i="12"/>
  <c r="G848" i="12"/>
  <c r="G1478" i="12"/>
  <c r="G1028" i="12"/>
  <c r="H4130" i="12" a="1"/>
  <c r="H3260" i="12" a="1"/>
  <c r="H3956" i="12" a="1"/>
  <c r="G4392" i="12"/>
  <c r="F3870" i="12"/>
  <c r="F730" i="12"/>
  <c r="G3522" i="12"/>
  <c r="F3783" i="12"/>
  <c r="F4653" i="12"/>
  <c r="G3609" i="12"/>
  <c r="H667" i="12" a="1"/>
  <c r="G2468" i="12"/>
  <c r="F5089" i="12"/>
  <c r="G5089" i="12"/>
  <c r="H5000" i="12" a="1"/>
  <c r="H2558" i="12" a="1"/>
  <c r="H2467" i="12" a="1"/>
  <c r="H3956" i="12" l="1"/>
  <c r="H3869" i="12"/>
  <c r="H4739" i="12"/>
  <c r="H3434" i="12"/>
  <c r="H4565" i="12"/>
  <c r="H4304" i="12"/>
  <c r="H3782" i="12"/>
  <c r="H794" i="12"/>
  <c r="H3695" i="12"/>
  <c r="H4391" i="12"/>
  <c r="H2467" i="12"/>
  <c r="H667" i="12"/>
  <c r="H5088" i="12"/>
  <c r="H4652" i="12"/>
  <c r="H4913" i="12"/>
  <c r="H3608" i="12"/>
  <c r="H3260" i="12"/>
  <c r="H2558" i="12"/>
  <c r="H730" i="12"/>
  <c r="H4043" i="12"/>
  <c r="H3347" i="12"/>
  <c r="H4217" i="12"/>
  <c r="H5000" i="12"/>
  <c r="H4478" i="12"/>
  <c r="H4130" i="12"/>
  <c r="H3521" i="12"/>
  <c r="H4826" i="12"/>
  <c r="C5003" i="12"/>
  <c r="C4307" i="12"/>
  <c r="C2560" i="12"/>
  <c r="C4133" i="12"/>
  <c r="C3611" i="12"/>
  <c r="B4655" i="12"/>
  <c r="B3524" i="12"/>
  <c r="C4568" i="12"/>
  <c r="C850" i="12"/>
  <c r="C1210" i="12"/>
  <c r="C1030" i="12"/>
  <c r="C3785" i="12"/>
  <c r="B3959" i="12"/>
  <c r="B4394" i="12"/>
  <c r="B2577" i="12"/>
  <c r="B3611" i="12"/>
  <c r="C3698" i="12"/>
  <c r="B4307" i="12"/>
  <c r="C2200" i="12"/>
  <c r="C4481" i="12"/>
  <c r="B3872" i="12"/>
  <c r="C2110" i="12"/>
  <c r="B4133" i="12"/>
  <c r="C4655" i="12"/>
  <c r="C4742" i="12"/>
  <c r="B4481" i="12"/>
  <c r="C940" i="12"/>
  <c r="C4916" i="12"/>
  <c r="C2290" i="12"/>
  <c r="C1660" i="12"/>
  <c r="B4829" i="12"/>
  <c r="C3959" i="12"/>
  <c r="C1480" i="12"/>
  <c r="B4220" i="12"/>
  <c r="C1390" i="12"/>
  <c r="C760" i="12"/>
  <c r="C670" i="12"/>
  <c r="B4916" i="12"/>
  <c r="C3437" i="12"/>
  <c r="B3437" i="12"/>
  <c r="B796" i="12"/>
  <c r="C5090" i="12"/>
  <c r="B5003" i="12"/>
  <c r="C1750" i="12"/>
  <c r="C4046" i="12"/>
  <c r="B732" i="12"/>
  <c r="B668" i="12"/>
  <c r="C4394" i="12"/>
  <c r="B3785" i="12"/>
  <c r="B4742" i="12"/>
  <c r="C1300" i="12"/>
  <c r="B5090" i="12"/>
  <c r="C2380" i="12"/>
  <c r="C2020" i="12"/>
  <c r="C4220" i="12"/>
  <c r="B4568" i="12"/>
  <c r="B2488" i="12"/>
  <c r="C3524" i="12"/>
  <c r="C3872" i="12"/>
  <c r="B4046" i="12"/>
  <c r="C4829" i="12"/>
  <c r="C1570" i="12"/>
  <c r="B3698" i="12"/>
  <c r="C1120" i="12"/>
  <c r="C1840" i="12"/>
  <c r="C3350" i="12"/>
  <c r="C3263" i="12"/>
  <c r="C2470" i="12"/>
  <c r="C1930" i="12"/>
  <c r="B3263" i="12"/>
  <c r="B3350" i="12"/>
  <c r="F731" i="12"/>
  <c r="G759" i="12"/>
  <c r="H3870" i="12" a="1"/>
  <c r="G3436" i="12"/>
  <c r="F5090" i="12"/>
  <c r="H4479" i="12" a="1"/>
  <c r="G2199" i="12"/>
  <c r="G4741" i="12"/>
  <c r="H5089" i="12" a="1"/>
  <c r="G4132" i="12"/>
  <c r="H3957" i="12" a="1"/>
  <c r="H4740" i="12" a="1"/>
  <c r="F3523" i="12"/>
  <c r="G669" i="12"/>
  <c r="G1479" i="12"/>
  <c r="G2109" i="12"/>
  <c r="H2468" i="12" a="1"/>
  <c r="G4654" i="12"/>
  <c r="G3958" i="12"/>
  <c r="F667" i="12"/>
  <c r="F3784" i="12"/>
  <c r="H3435" i="12" a="1"/>
  <c r="G3262" i="12"/>
  <c r="H4566" i="12" a="1"/>
  <c r="G5090" i="12"/>
  <c r="F3349" i="12"/>
  <c r="F3610" i="12"/>
  <c r="G4393" i="12"/>
  <c r="F3436" i="12"/>
  <c r="H4305" i="12" a="1"/>
  <c r="F3871" i="12"/>
  <c r="H795" i="12" a="1"/>
  <c r="H4218" i="12" a="1"/>
  <c r="G4915" i="12"/>
  <c r="H3609" i="12" a="1"/>
  <c r="H4044" i="12" a="1"/>
  <c r="H731" i="12" a="1"/>
  <c r="H3348" i="12" a="1"/>
  <c r="G5002" i="12"/>
  <c r="F3697" i="12"/>
  <c r="G939" i="12"/>
  <c r="G2379" i="12"/>
  <c r="G3697" i="12"/>
  <c r="G1119" i="12"/>
  <c r="G4480" i="12"/>
  <c r="H4131" i="12" a="1"/>
  <c r="G1569" i="12"/>
  <c r="H4392" i="12" a="1"/>
  <c r="F3262" i="12"/>
  <c r="F4741" i="12"/>
  <c r="F2576" i="12"/>
  <c r="G4219" i="12"/>
  <c r="G1659" i="12"/>
  <c r="G2469" i="12"/>
  <c r="H3696" i="12" a="1"/>
  <c r="F795" i="12"/>
  <c r="G1929" i="12"/>
  <c r="F4045" i="12"/>
  <c r="G2560" i="12"/>
  <c r="F4828" i="12"/>
  <c r="F4915" i="12"/>
  <c r="G1749" i="12"/>
  <c r="H4653" i="12" a="1"/>
  <c r="G4828" i="12"/>
  <c r="H4914" i="12" a="1"/>
  <c r="H5001" i="12" a="1"/>
  <c r="F2487" i="12"/>
  <c r="G3349" i="12"/>
  <c r="F4480" i="12"/>
  <c r="F4219" i="12"/>
  <c r="F4654" i="12"/>
  <c r="H3261" i="12" a="1"/>
  <c r="H3522" i="12" a="1"/>
  <c r="F5002" i="12"/>
  <c r="G3610" i="12"/>
  <c r="G4306" i="12"/>
  <c r="G1389" i="12"/>
  <c r="H3783" i="12" a="1"/>
  <c r="F4132" i="12"/>
  <c r="G3784" i="12"/>
  <c r="H4827" i="12" a="1"/>
  <c r="F3958" i="12"/>
  <c r="H2559" i="12" a="1"/>
  <c r="G4567" i="12"/>
  <c r="G1299" i="12"/>
  <c r="F4567" i="12"/>
  <c r="G1029" i="12"/>
  <c r="G3523" i="12"/>
  <c r="G849" i="12"/>
  <c r="F4393" i="12"/>
  <c r="G1839" i="12"/>
  <c r="G4045" i="12"/>
  <c r="G2019" i="12"/>
  <c r="G3871" i="12"/>
  <c r="F4306" i="12"/>
  <c r="G1209" i="12"/>
  <c r="G2289" i="12"/>
  <c r="H2559" i="12" l="1"/>
  <c r="H4392" i="12"/>
  <c r="H3609" i="12"/>
  <c r="H3783" i="12"/>
  <c r="H4218" i="12"/>
  <c r="H3261" i="12"/>
  <c r="H4479" i="12"/>
  <c r="H731" i="12"/>
  <c r="H2468" i="12"/>
  <c r="H3696" i="12"/>
  <c r="H4740" i="12"/>
  <c r="H4305" i="12"/>
  <c r="H3957" i="12"/>
  <c r="H4131" i="12"/>
  <c r="H5089" i="12"/>
  <c r="H3522" i="12"/>
  <c r="H4827" i="12"/>
  <c r="H4653" i="12"/>
  <c r="H4566" i="12"/>
  <c r="H5001" i="12"/>
  <c r="H795" i="12"/>
  <c r="H3870" i="12"/>
  <c r="H3348" i="12"/>
  <c r="H4914" i="12"/>
  <c r="H3435" i="12"/>
  <c r="H4044" i="12"/>
  <c r="B4134" i="12"/>
  <c r="C851" i="12"/>
  <c r="B3960" i="12"/>
  <c r="C2561" i="12"/>
  <c r="B4656" i="12"/>
  <c r="B3525" i="12"/>
  <c r="C1031" i="12"/>
  <c r="B4221" i="12"/>
  <c r="C4221" i="12"/>
  <c r="B5091" i="12"/>
  <c r="C1481" i="12"/>
  <c r="B4917" i="12"/>
  <c r="B3699" i="12"/>
  <c r="C3873" i="12"/>
  <c r="C4656" i="12"/>
  <c r="B669" i="12"/>
  <c r="B733" i="12"/>
  <c r="C1751" i="12"/>
  <c r="B4569" i="12"/>
  <c r="B797" i="12"/>
  <c r="C2201" i="12"/>
  <c r="B2578" i="12"/>
  <c r="C3612" i="12"/>
  <c r="B5004" i="12"/>
  <c r="C4830" i="12"/>
  <c r="B4482" i="12"/>
  <c r="B3264" i="12"/>
  <c r="B3351" i="12"/>
  <c r="B2489" i="12"/>
  <c r="B3873" i="12"/>
  <c r="C671" i="12"/>
  <c r="C761" i="12"/>
  <c r="C1571" i="12"/>
  <c r="C2381" i="12"/>
  <c r="B4395" i="12"/>
  <c r="C1301" i="12"/>
  <c r="B4743" i="12"/>
  <c r="C4395" i="12"/>
  <c r="C1841" i="12"/>
  <c r="C5004" i="12"/>
  <c r="C3699" i="12"/>
  <c r="C5091" i="12"/>
  <c r="C1211" i="12"/>
  <c r="C4482" i="12"/>
  <c r="C3960" i="12"/>
  <c r="C4308" i="12"/>
  <c r="C1391" i="12"/>
  <c r="C4569" i="12"/>
  <c r="C3351" i="12"/>
  <c r="C3264" i="12"/>
  <c r="B3786" i="12"/>
  <c r="C3525" i="12"/>
  <c r="C3438" i="12"/>
  <c r="C2111" i="12"/>
  <c r="B4308" i="12"/>
  <c r="C2291" i="12"/>
  <c r="C1121" i="12"/>
  <c r="B3612" i="12"/>
  <c r="B3438" i="12"/>
  <c r="C1661" i="12"/>
  <c r="B4830" i="12"/>
  <c r="C4134" i="12"/>
  <c r="C2021" i="12"/>
  <c r="C1931" i="12"/>
  <c r="C4917" i="12"/>
  <c r="C2471" i="12"/>
  <c r="C4047" i="12"/>
  <c r="C4743" i="12"/>
  <c r="C3786" i="12"/>
  <c r="B4047" i="12"/>
  <c r="C941" i="12"/>
  <c r="H3349" i="12" a="1"/>
  <c r="G4307" i="12"/>
  <c r="F3698" i="12"/>
  <c r="F3263" i="12"/>
  <c r="F4655" i="12"/>
  <c r="G4046" i="12"/>
  <c r="H669" i="12" a="1"/>
  <c r="G1840" i="12"/>
  <c r="F2577" i="12"/>
  <c r="H3523" i="12" a="1"/>
  <c r="F796" i="12"/>
  <c r="F4916" i="12"/>
  <c r="H3871" i="12" a="1"/>
  <c r="G1030" i="12"/>
  <c r="G1300" i="12"/>
  <c r="F3785" i="12"/>
  <c r="G3350" i="12"/>
  <c r="H4219" i="12" a="1"/>
  <c r="H668" i="12" a="1"/>
  <c r="H4915" i="12" a="1"/>
  <c r="G670" i="12"/>
  <c r="G1750" i="12"/>
  <c r="G4568" i="12"/>
  <c r="H5090" i="12" a="1"/>
  <c r="G2200" i="12"/>
  <c r="F4133" i="12"/>
  <c r="H3262" i="12" a="1"/>
  <c r="G940" i="12"/>
  <c r="G3872" i="12"/>
  <c r="H4393" i="12" a="1"/>
  <c r="H4132" i="12" a="1"/>
  <c r="H3610" i="12" a="1"/>
  <c r="G760" i="12"/>
  <c r="G4916" i="12"/>
  <c r="H2469" i="12" a="1"/>
  <c r="G3524" i="12"/>
  <c r="H4480" i="12" a="1"/>
  <c r="F668" i="12"/>
  <c r="F5091" i="12"/>
  <c r="F4568" i="12"/>
  <c r="G1120" i="12"/>
  <c r="H796" i="12" a="1"/>
  <c r="H4828" i="12" a="1"/>
  <c r="G3437" i="12"/>
  <c r="G1570" i="12"/>
  <c r="H4567" i="12" a="1"/>
  <c r="G4829" i="12"/>
  <c r="F4394" i="12"/>
  <c r="G4742" i="12"/>
  <c r="G4481" i="12"/>
  <c r="F4046" i="12"/>
  <c r="F3959" i="12"/>
  <c r="G3611" i="12"/>
  <c r="G2290" i="12"/>
  <c r="F4742" i="12"/>
  <c r="H4306" i="12" a="1"/>
  <c r="G1210" i="12"/>
  <c r="H4741" i="12" a="1"/>
  <c r="G1930" i="12"/>
  <c r="F5003" i="12"/>
  <c r="F3872" i="12"/>
  <c r="F4481" i="12"/>
  <c r="G4220" i="12"/>
  <c r="G1480" i="12"/>
  <c r="F3611" i="12"/>
  <c r="H3697" i="12" a="1"/>
  <c r="H5002" i="12" a="1"/>
  <c r="F4829" i="12"/>
  <c r="G1660" i="12"/>
  <c r="F4220" i="12"/>
  <c r="G4394" i="12"/>
  <c r="G2561" i="12"/>
  <c r="H3436" i="12" a="1"/>
  <c r="F2488" i="12"/>
  <c r="G2110" i="12"/>
  <c r="G2020" i="12"/>
  <c r="G850" i="12"/>
  <c r="H3784" i="12" a="1"/>
  <c r="H4654" i="12" a="1"/>
  <c r="F732" i="12"/>
  <c r="G4655" i="12"/>
  <c r="G1390" i="12"/>
  <c r="F3524" i="12"/>
  <c r="F3437" i="12"/>
  <c r="G3698" i="12"/>
  <c r="F3350" i="12"/>
  <c r="H732" i="12" a="1"/>
  <c r="H3958" i="12" a="1"/>
  <c r="G5003" i="12"/>
  <c r="G3263" i="12"/>
  <c r="G3959" i="12"/>
  <c r="G5091" i="12"/>
  <c r="G3785" i="12"/>
  <c r="G2470" i="12"/>
  <c r="G2380" i="12"/>
  <c r="F4307" i="12"/>
  <c r="H4045" i="12" a="1"/>
  <c r="H2560" i="12" a="1"/>
  <c r="G4133" i="12"/>
  <c r="H668" i="12" l="1"/>
  <c r="H3697" i="12"/>
  <c r="H4741" i="12"/>
  <c r="H4132" i="12"/>
  <c r="H2469" i="12"/>
  <c r="H5090" i="12"/>
  <c r="H4219" i="12"/>
  <c r="H4915" i="12"/>
  <c r="H3349" i="12"/>
  <c r="H4654" i="12"/>
  <c r="H796" i="12"/>
  <c r="H3523" i="12"/>
  <c r="H3871" i="12"/>
  <c r="H3958" i="12"/>
  <c r="H3784" i="12"/>
  <c r="H4567" i="12"/>
  <c r="H669" i="12"/>
  <c r="H5002" i="12"/>
  <c r="H4393" i="12"/>
  <c r="H732" i="12"/>
  <c r="H4045" i="12"/>
  <c r="H4480" i="12"/>
  <c r="H3436" i="12"/>
  <c r="H3610" i="12"/>
  <c r="H3262" i="12"/>
  <c r="H4828" i="12"/>
  <c r="H4306" i="12"/>
  <c r="H2560" i="12"/>
  <c r="B4396" i="12"/>
  <c r="B3874" i="12"/>
  <c r="B3961" i="12"/>
  <c r="C2292" i="12"/>
  <c r="B4222" i="12"/>
  <c r="C4483" i="12"/>
  <c r="B2490" i="12"/>
  <c r="C4918" i="12"/>
  <c r="C4309" i="12"/>
  <c r="C2202" i="12"/>
  <c r="C3265" i="12"/>
  <c r="C3352" i="12"/>
  <c r="C4048" i="12"/>
  <c r="B5092" i="12"/>
  <c r="C5005" i="12"/>
  <c r="C3526" i="12"/>
  <c r="C3439" i="12"/>
  <c r="C3787" i="12"/>
  <c r="C1662" i="12"/>
  <c r="B734" i="12"/>
  <c r="B670" i="12"/>
  <c r="B5005" i="12"/>
  <c r="B4309" i="12"/>
  <c r="C5092" i="12"/>
  <c r="C1392" i="12"/>
  <c r="C4657" i="12"/>
  <c r="C4570" i="12"/>
  <c r="C852" i="12"/>
  <c r="B3352" i="12"/>
  <c r="B3265" i="12"/>
  <c r="C3700" i="12"/>
  <c r="C2112" i="12"/>
  <c r="C2382" i="12"/>
  <c r="C3613" i="12"/>
  <c r="C1932" i="12"/>
  <c r="C672" i="12"/>
  <c r="C762" i="12"/>
  <c r="B4657" i="12"/>
  <c r="B3613" i="12"/>
  <c r="C3874" i="12"/>
  <c r="C2562" i="12"/>
  <c r="C4222" i="12"/>
  <c r="C1842" i="12"/>
  <c r="B3700" i="12"/>
  <c r="C4396" i="12"/>
  <c r="C2472" i="12"/>
  <c r="B3787" i="12"/>
  <c r="B4744" i="12"/>
  <c r="B798" i="12"/>
  <c r="C4831" i="12"/>
  <c r="B4918" i="12"/>
  <c r="B4831" i="12"/>
  <c r="B3439" i="12"/>
  <c r="C1032" i="12"/>
  <c r="C4135" i="12"/>
  <c r="C1752" i="12"/>
  <c r="C1212" i="12"/>
  <c r="B862" i="12"/>
  <c r="C2022" i="12"/>
  <c r="C4744" i="12"/>
  <c r="C1572" i="12"/>
  <c r="C1122" i="12"/>
  <c r="B4048" i="12"/>
  <c r="B4135" i="12"/>
  <c r="B3526" i="12"/>
  <c r="C1482" i="12"/>
  <c r="C1302" i="12"/>
  <c r="B4483" i="12"/>
  <c r="B4570" i="12"/>
  <c r="B2579" i="12"/>
  <c r="C3961" i="12"/>
  <c r="C942" i="12"/>
  <c r="G4308" i="12"/>
  <c r="G4569" i="12"/>
  <c r="F4221" i="12"/>
  <c r="F3438" i="12"/>
  <c r="G1301" i="12"/>
  <c r="G2381" i="12"/>
  <c r="G4221" i="12"/>
  <c r="H3350" i="12" a="1"/>
  <c r="G3699" i="12"/>
  <c r="G851" i="12"/>
  <c r="F3525" i="12"/>
  <c r="H4481" i="12" a="1"/>
  <c r="F2489" i="12"/>
  <c r="G2471" i="12"/>
  <c r="F4047" i="12"/>
  <c r="G4917" i="12"/>
  <c r="H5091" i="12" a="1"/>
  <c r="F3351" i="12"/>
  <c r="H4742" i="12" a="1"/>
  <c r="H4829" i="12" a="1"/>
  <c r="F4134" i="12"/>
  <c r="H2561" i="12" a="1"/>
  <c r="G5004" i="12"/>
  <c r="G1391" i="12"/>
  <c r="H3959" i="12" a="1"/>
  <c r="G941" i="12"/>
  <c r="H4655" i="12" a="1"/>
  <c r="F4830" i="12"/>
  <c r="H5003" i="12" a="1"/>
  <c r="G2291" i="12"/>
  <c r="H4394" i="12" a="1"/>
  <c r="F4395" i="12"/>
  <c r="G4656" i="12"/>
  <c r="G5092" i="12"/>
  <c r="H3263" i="12" a="1"/>
  <c r="F4308" i="12"/>
  <c r="H3872" i="12" a="1"/>
  <c r="H733" i="12" a="1"/>
  <c r="G1031" i="12"/>
  <c r="F5004" i="12"/>
  <c r="F3264" i="12"/>
  <c r="G3786" i="12"/>
  <c r="G1751" i="12"/>
  <c r="G671" i="12"/>
  <c r="F5092" i="12"/>
  <c r="F3873" i="12"/>
  <c r="G4134" i="12"/>
  <c r="G761" i="12"/>
  <c r="H3611" i="12" a="1"/>
  <c r="G1661" i="12"/>
  <c r="G3873" i="12"/>
  <c r="H3524" i="12" a="1"/>
  <c r="H4916" i="12" a="1"/>
  <c r="H797" i="12" a="1"/>
  <c r="G1841" i="12"/>
  <c r="F4917" i="12"/>
  <c r="G4482" i="12"/>
  <c r="G4830" i="12"/>
  <c r="G2111" i="12"/>
  <c r="H3437" i="12" a="1"/>
  <c r="G3264" i="12"/>
  <c r="H4046" i="12" a="1"/>
  <c r="F2578" i="12"/>
  <c r="F669" i="12"/>
  <c r="H4307" i="12" a="1"/>
  <c r="F4569" i="12"/>
  <c r="G4743" i="12"/>
  <c r="G2562" i="12"/>
  <c r="H4220" i="12" a="1"/>
  <c r="G3351" i="12"/>
  <c r="G4395" i="12"/>
  <c r="H670" i="12" a="1"/>
  <c r="H3698" i="12" a="1"/>
  <c r="F4743" i="12"/>
  <c r="G1571" i="12"/>
  <c r="F3960" i="12"/>
  <c r="G1121" i="12"/>
  <c r="F4482" i="12"/>
  <c r="G3525" i="12"/>
  <c r="G1931" i="12"/>
  <c r="G1211" i="12"/>
  <c r="G4047" i="12"/>
  <c r="F797" i="12"/>
  <c r="G2021" i="12"/>
  <c r="F3786" i="12"/>
  <c r="F4656" i="12"/>
  <c r="F733" i="12"/>
  <c r="F3699" i="12"/>
  <c r="H3785" i="12" a="1"/>
  <c r="H4133" i="12" a="1"/>
  <c r="G3612" i="12"/>
  <c r="F3612" i="12"/>
  <c r="G3438" i="12"/>
  <c r="H4568" i="12" a="1"/>
  <c r="G2201" i="12"/>
  <c r="G1481" i="12"/>
  <c r="G3960" i="12"/>
  <c r="H2470" i="12" a="1"/>
  <c r="H670" i="12" l="1"/>
  <c r="H4916" i="12"/>
  <c r="H4133" i="12"/>
  <c r="H4394" i="12"/>
  <c r="H733" i="12"/>
  <c r="H4742" i="12"/>
  <c r="H3959" i="12"/>
  <c r="H4307" i="12"/>
  <c r="H3437" i="12"/>
  <c r="H3263" i="12"/>
  <c r="H4046" i="12"/>
  <c r="H3524" i="12"/>
  <c r="H797" i="12"/>
  <c r="H4829" i="12"/>
  <c r="H5003" i="12"/>
  <c r="H4655" i="12"/>
  <c r="H5091" i="12"/>
  <c r="H3350" i="12"/>
  <c r="H2470" i="12"/>
  <c r="H3785" i="12"/>
  <c r="H3872" i="12"/>
  <c r="H4220" i="12"/>
  <c r="H2561" i="12"/>
  <c r="H3698" i="12"/>
  <c r="H4481" i="12"/>
  <c r="H3611" i="12"/>
  <c r="H4568" i="12"/>
  <c r="B3614" i="12"/>
  <c r="C4919" i="12"/>
  <c r="B4658" i="12"/>
  <c r="C1303" i="12"/>
  <c r="C2473" i="12"/>
  <c r="B3440" i="12"/>
  <c r="C3614" i="12"/>
  <c r="C943" i="12"/>
  <c r="B4571" i="12"/>
  <c r="B4223" i="12"/>
  <c r="C4832" i="12"/>
  <c r="B863" i="12"/>
  <c r="C4484" i="12"/>
  <c r="C3353" i="12"/>
  <c r="C3266" i="12"/>
  <c r="B4049" i="12"/>
  <c r="C1843" i="12"/>
  <c r="B4919" i="12"/>
  <c r="C4049" i="12"/>
  <c r="C1393" i="12"/>
  <c r="B4136" i="12"/>
  <c r="C2113" i="12"/>
  <c r="C4223" i="12"/>
  <c r="B4832" i="12"/>
  <c r="C3962" i="12"/>
  <c r="C2023" i="12"/>
  <c r="C4571" i="12"/>
  <c r="B5006" i="12"/>
  <c r="C1933" i="12"/>
  <c r="B3701" i="12"/>
  <c r="C3788" i="12"/>
  <c r="B5093" i="12"/>
  <c r="C3875" i="12"/>
  <c r="C1663" i="12"/>
  <c r="C1123" i="12"/>
  <c r="C2563" i="12"/>
  <c r="C4310" i="12"/>
  <c r="B4745" i="12"/>
  <c r="C3701" i="12"/>
  <c r="B3353" i="12"/>
  <c r="B3266" i="12"/>
  <c r="C3527" i="12"/>
  <c r="C4136" i="12"/>
  <c r="C5006" i="12"/>
  <c r="C2383" i="12"/>
  <c r="C1483" i="12"/>
  <c r="B735" i="12"/>
  <c r="B671" i="12"/>
  <c r="C3440" i="12"/>
  <c r="B3527" i="12"/>
  <c r="B799" i="12"/>
  <c r="C1033" i="12"/>
  <c r="C853" i="12"/>
  <c r="B2491" i="12"/>
  <c r="C763" i="12"/>
  <c r="C673" i="12"/>
  <c r="C2203" i="12"/>
  <c r="C1753" i="12"/>
  <c r="C5093" i="12"/>
  <c r="C2293" i="12"/>
  <c r="B3788" i="12"/>
  <c r="C4658" i="12"/>
  <c r="B4397" i="12"/>
  <c r="B3962" i="12"/>
  <c r="B2580" i="12"/>
  <c r="C1573" i="12"/>
  <c r="C1213" i="12"/>
  <c r="B3875" i="12"/>
  <c r="C4745" i="12"/>
  <c r="C4397" i="12"/>
  <c r="B4310" i="12"/>
  <c r="B4484" i="12"/>
  <c r="H4743" i="12" a="1"/>
  <c r="F3700" i="12"/>
  <c r="G1212" i="12"/>
  <c r="F3526" i="12"/>
  <c r="F4831" i="12"/>
  <c r="F4309" i="12"/>
  <c r="G3961" i="12"/>
  <c r="G3874" i="12"/>
  <c r="G942" i="12"/>
  <c r="F734" i="12"/>
  <c r="H5092" i="12" a="1"/>
  <c r="G2563" i="12"/>
  <c r="G4309" i="12"/>
  <c r="F798" i="12"/>
  <c r="G1392" i="12"/>
  <c r="G2202" i="12"/>
  <c r="G2382" i="12"/>
  <c r="H4569" i="12" a="1"/>
  <c r="G4048" i="12"/>
  <c r="F4135" i="12"/>
  <c r="F862" i="12"/>
  <c r="F4657" i="12"/>
  <c r="G4135" i="12"/>
  <c r="F4483" i="12"/>
  <c r="G4918" i="12"/>
  <c r="G1122" i="12"/>
  <c r="F4744" i="12"/>
  <c r="H671" i="12" a="1"/>
  <c r="G1662" i="12"/>
  <c r="G3700" i="12"/>
  <c r="F5005" i="12"/>
  <c r="F2490" i="12"/>
  <c r="H3873" i="12" a="1"/>
  <c r="H3438" i="12" a="1"/>
  <c r="H4047" i="12" a="1"/>
  <c r="H4308" i="12" a="1"/>
  <c r="G4483" i="12"/>
  <c r="G1842" i="12"/>
  <c r="G2022" i="12"/>
  <c r="G4396" i="12"/>
  <c r="F3439" i="12"/>
  <c r="G2472" i="12"/>
  <c r="G4570" i="12"/>
  <c r="G1482" i="12"/>
  <c r="G4831" i="12"/>
  <c r="G2292" i="12"/>
  <c r="H798" i="12" a="1"/>
  <c r="F3613" i="12"/>
  <c r="H3525" i="12" a="1"/>
  <c r="F5093" i="12"/>
  <c r="G5093" i="12"/>
  <c r="G852" i="12"/>
  <c r="H2471" i="12" a="1"/>
  <c r="H5004" i="12" a="1"/>
  <c r="F4048" i="12"/>
  <c r="G3526" i="12"/>
  <c r="F4396" i="12"/>
  <c r="G4222" i="12"/>
  <c r="G2112" i="12"/>
  <c r="G5005" i="12"/>
  <c r="G672" i="12"/>
  <c r="F2579" i="12"/>
  <c r="F4222" i="12"/>
  <c r="H4395" i="12" a="1"/>
  <c r="F3961" i="12"/>
  <c r="H4221" i="12" a="1"/>
  <c r="G1752" i="12"/>
  <c r="H4830" i="12" a="1"/>
  <c r="H3351" i="12" a="1"/>
  <c r="F4918" i="12"/>
  <c r="G762" i="12"/>
  <c r="G3352" i="12"/>
  <c r="G1302" i="12"/>
  <c r="G3787" i="12"/>
  <c r="H3786" i="12" a="1"/>
  <c r="F670" i="12"/>
  <c r="F3352" i="12"/>
  <c r="F3874" i="12"/>
  <c r="H3960" i="12" a="1"/>
  <c r="G1932" i="12"/>
  <c r="H4482" i="12" a="1"/>
  <c r="F3265" i="12"/>
  <c r="G1572" i="12"/>
  <c r="H862" i="12" a="1"/>
  <c r="H4917" i="12" a="1"/>
  <c r="F4570" i="12"/>
  <c r="H3264" i="12" a="1"/>
  <c r="H3699" i="12" a="1"/>
  <c r="G4744" i="12"/>
  <c r="G3265" i="12"/>
  <c r="G4657" i="12"/>
  <c r="H2562" i="12" a="1"/>
  <c r="H3612" i="12" a="1"/>
  <c r="H4656" i="12" a="1"/>
  <c r="F3787" i="12"/>
  <c r="G3439" i="12"/>
  <c r="H4134" i="12" a="1"/>
  <c r="G3613" i="12"/>
  <c r="G1032" i="12"/>
  <c r="H734" i="12" a="1"/>
  <c r="H5092" i="12" l="1"/>
  <c r="H4134" i="12"/>
  <c r="H671" i="12"/>
  <c r="H734" i="12"/>
  <c r="H4308" i="12"/>
  <c r="H2562" i="12"/>
  <c r="H3612" i="12"/>
  <c r="H4221" i="12"/>
  <c r="H2471" i="12"/>
  <c r="H3351" i="12"/>
  <c r="H5004" i="12"/>
  <c r="H798" i="12"/>
  <c r="H3525" i="12"/>
  <c r="H3873" i="12"/>
  <c r="H4395" i="12"/>
  <c r="H4743" i="12"/>
  <c r="H3786" i="12"/>
  <c r="H3438" i="12"/>
  <c r="H4656" i="12"/>
  <c r="H3960" i="12"/>
  <c r="H3699" i="12"/>
  <c r="H4917" i="12"/>
  <c r="H862" i="12"/>
  <c r="H4569" i="12"/>
  <c r="H3264" i="12"/>
  <c r="H4047" i="12"/>
  <c r="H4482" i="12"/>
  <c r="H4830" i="12"/>
  <c r="C4833" i="12"/>
  <c r="B2581" i="12"/>
  <c r="C5094" i="12"/>
  <c r="C1484" i="12"/>
  <c r="B4137" i="12"/>
  <c r="C1034" i="12"/>
  <c r="C1394" i="12"/>
  <c r="B4572" i="12"/>
  <c r="C1214" i="12"/>
  <c r="C4311" i="12"/>
  <c r="C4920" i="12"/>
  <c r="C3702" i="12"/>
  <c r="B4746" i="12"/>
  <c r="B672" i="12"/>
  <c r="B736" i="12"/>
  <c r="C3876" i="12"/>
  <c r="C4659" i="12"/>
  <c r="B4398" i="12"/>
  <c r="C1304" i="12"/>
  <c r="C2204" i="12"/>
  <c r="B5007" i="12"/>
  <c r="C3441" i="12"/>
  <c r="B4311" i="12"/>
  <c r="C5007" i="12"/>
  <c r="B4833" i="12"/>
  <c r="C1754" i="12"/>
  <c r="B2492" i="12"/>
  <c r="B3615" i="12"/>
  <c r="C1574" i="12"/>
  <c r="C4485" i="12"/>
  <c r="C4746" i="12"/>
  <c r="C1844" i="12"/>
  <c r="C944" i="12"/>
  <c r="C4398" i="12"/>
  <c r="C3963" i="12"/>
  <c r="C1934" i="12"/>
  <c r="C2564" i="12"/>
  <c r="C2294" i="12"/>
  <c r="C3528" i="12"/>
  <c r="B3441" i="12"/>
  <c r="C764" i="12"/>
  <c r="C674" i="12"/>
  <c r="C1124" i="12"/>
  <c r="B3963" i="12"/>
  <c r="B4050" i="12"/>
  <c r="C2384" i="12"/>
  <c r="C854" i="12"/>
  <c r="C3789" i="12"/>
  <c r="C4137" i="12"/>
  <c r="C3354" i="12"/>
  <c r="C3267" i="12"/>
  <c r="B800" i="12"/>
  <c r="C4224" i="12"/>
  <c r="B3789" i="12"/>
  <c r="B4485" i="12"/>
  <c r="B864" i="12"/>
  <c r="C3615" i="12"/>
  <c r="C2114" i="12"/>
  <c r="B3528" i="12"/>
  <c r="C1664" i="12"/>
  <c r="C2024" i="12"/>
  <c r="C4050" i="12"/>
  <c r="B4224" i="12"/>
  <c r="C4572" i="12"/>
  <c r="B4659" i="12"/>
  <c r="B3876" i="12"/>
  <c r="C2474" i="12"/>
  <c r="B3354" i="12"/>
  <c r="B3267" i="12"/>
  <c r="B5094" i="12"/>
  <c r="B4920" i="12"/>
  <c r="B3702" i="12"/>
  <c r="H3526" i="12" a="1"/>
  <c r="G3614" i="12"/>
  <c r="H4048" i="12" a="1"/>
  <c r="H3961" i="12" a="1"/>
  <c r="H4222" i="12" a="1"/>
  <c r="F5094" i="12"/>
  <c r="F3788" i="12"/>
  <c r="G5006" i="12"/>
  <c r="H5093" i="12" a="1"/>
  <c r="H799" i="12" a="1"/>
  <c r="F735" i="12"/>
  <c r="F3614" i="12"/>
  <c r="G943" i="12"/>
  <c r="F671" i="12"/>
  <c r="H4135" i="12" a="1"/>
  <c r="F4223" i="12"/>
  <c r="H4483" i="12" a="1"/>
  <c r="G1303" i="12"/>
  <c r="H4744" i="12" a="1"/>
  <c r="G2383" i="12"/>
  <c r="G1843" i="12"/>
  <c r="G1663" i="12"/>
  <c r="G4310" i="12"/>
  <c r="F2491" i="12"/>
  <c r="G4571" i="12"/>
  <c r="F4136" i="12"/>
  <c r="H5005" i="12" a="1"/>
  <c r="F2580" i="12"/>
  <c r="F4745" i="12"/>
  <c r="F4919" i="12"/>
  <c r="G2473" i="12"/>
  <c r="G4919" i="12"/>
  <c r="G1033" i="12"/>
  <c r="H3265" i="12" a="1"/>
  <c r="H3787" i="12" a="1"/>
  <c r="F4310" i="12"/>
  <c r="H4309" i="12" a="1"/>
  <c r="H3613" i="12" a="1"/>
  <c r="F799" i="12"/>
  <c r="H4918" i="12" a="1"/>
  <c r="G1753" i="12"/>
  <c r="G3353" i="12"/>
  <c r="F4658" i="12"/>
  <c r="G853" i="12"/>
  <c r="G1213" i="12"/>
  <c r="G3440" i="12"/>
  <c r="G4136" i="12"/>
  <c r="G3527" i="12"/>
  <c r="G673" i="12"/>
  <c r="G763" i="12"/>
  <c r="G1933" i="12"/>
  <c r="G2203" i="12"/>
  <c r="F4571" i="12"/>
  <c r="G3266" i="12"/>
  <c r="H3352" i="12" a="1"/>
  <c r="H2563" i="12" a="1"/>
  <c r="F3701" i="12"/>
  <c r="G3962" i="12"/>
  <c r="F4049" i="12"/>
  <c r="G4832" i="12"/>
  <c r="G4658" i="12"/>
  <c r="G3701" i="12"/>
  <c r="F3353" i="12"/>
  <c r="H2472" i="12" a="1"/>
  <c r="F4832" i="12"/>
  <c r="F3266" i="12"/>
  <c r="F863" i="12"/>
  <c r="F3440" i="12"/>
  <c r="G4397" i="12"/>
  <c r="F4484" i="12"/>
  <c r="G2293" i="12"/>
  <c r="G1393" i="12"/>
  <c r="F3527" i="12"/>
  <c r="G1123" i="12"/>
  <c r="F4397" i="12"/>
  <c r="G2113" i="12"/>
  <c r="H4396" i="12" a="1"/>
  <c r="G1483" i="12"/>
  <c r="H4657" i="12" a="1"/>
  <c r="G3875" i="12"/>
  <c r="G2564" i="12"/>
  <c r="G4484" i="12"/>
  <c r="H4570" i="12" a="1"/>
  <c r="G1573" i="12"/>
  <c r="F5006" i="12"/>
  <c r="G4745" i="12"/>
  <c r="G2023" i="12"/>
  <c r="F3875" i="12"/>
  <c r="H3874" i="12" a="1"/>
  <c r="G3788" i="12"/>
  <c r="H4831" i="12" a="1"/>
  <c r="G4223" i="12"/>
  <c r="G5094" i="12"/>
  <c r="H3700" i="12" a="1"/>
  <c r="F3962" i="12"/>
  <c r="H863" i="12" a="1"/>
  <c r="G4049" i="12"/>
  <c r="H735" i="12" a="1"/>
  <c r="H3439" i="12" a="1"/>
  <c r="H3352" i="12" l="1"/>
  <c r="H4309" i="12"/>
  <c r="H3265" i="12"/>
  <c r="H4135" i="12"/>
  <c r="H4483" i="12"/>
  <c r="H4048" i="12"/>
  <c r="H3961" i="12"/>
  <c r="H4831" i="12"/>
  <c r="H3700" i="12"/>
  <c r="H4396" i="12"/>
  <c r="H3787" i="12"/>
  <c r="H4918" i="12"/>
  <c r="H3874" i="12"/>
  <c r="H4222" i="12"/>
  <c r="H2563" i="12"/>
  <c r="H735" i="12"/>
  <c r="H5005" i="12"/>
  <c r="H3526" i="12"/>
  <c r="H4657" i="12"/>
  <c r="H3613" i="12"/>
  <c r="H863" i="12"/>
  <c r="H4744" i="12"/>
  <c r="H799" i="12"/>
  <c r="H2472" i="12"/>
  <c r="H3439" i="12"/>
  <c r="H5093" i="12"/>
  <c r="H4570" i="12"/>
  <c r="C1755" i="12"/>
  <c r="B3529" i="12"/>
  <c r="C2025" i="12"/>
  <c r="B3703" i="12"/>
  <c r="C3964" i="12"/>
  <c r="C5008" i="12"/>
  <c r="C2565" i="12"/>
  <c r="C1485" i="12"/>
  <c r="B4312" i="12"/>
  <c r="B3616" i="12"/>
  <c r="B865" i="12"/>
  <c r="C945" i="12"/>
  <c r="C3616" i="12"/>
  <c r="C4051" i="12"/>
  <c r="C4834" i="12"/>
  <c r="B2493" i="12"/>
  <c r="C1395" i="12"/>
  <c r="B737" i="12"/>
  <c r="B673" i="12"/>
  <c r="B5008" i="12"/>
  <c r="C4138" i="12"/>
  <c r="C2205" i="12"/>
  <c r="B4573" i="12"/>
  <c r="C4399" i="12"/>
  <c r="C1125" i="12"/>
  <c r="C2385" i="12"/>
  <c r="C4486" i="12"/>
  <c r="C3529" i="12"/>
  <c r="C3703" i="12"/>
  <c r="C675" i="12"/>
  <c r="C765" i="12"/>
  <c r="C1305" i="12"/>
  <c r="C2115" i="12"/>
  <c r="C4312" i="12"/>
  <c r="C855" i="12"/>
  <c r="C1035" i="12"/>
  <c r="C1665" i="12"/>
  <c r="B4921" i="12"/>
  <c r="B5095" i="12"/>
  <c r="C3790" i="12"/>
  <c r="B4660" i="12"/>
  <c r="B3790" i="12"/>
  <c r="B3442" i="12"/>
  <c r="C3877" i="12"/>
  <c r="C1575" i="12"/>
  <c r="B4051" i="12"/>
  <c r="B4399" i="12"/>
  <c r="B801" i="12"/>
  <c r="C1215" i="12"/>
  <c r="C4573" i="12"/>
  <c r="C1845" i="12"/>
  <c r="B4486" i="12"/>
  <c r="B3964" i="12"/>
  <c r="B3877" i="12"/>
  <c r="C3355" i="12"/>
  <c r="C3268" i="12"/>
  <c r="C2475" i="12"/>
  <c r="B4834" i="12"/>
  <c r="B2582" i="12"/>
  <c r="B4747" i="12"/>
  <c r="C3442" i="12"/>
  <c r="C4747" i="12"/>
  <c r="B3268" i="12"/>
  <c r="B3355" i="12"/>
  <c r="C4660" i="12"/>
  <c r="C4225" i="12"/>
  <c r="B4138" i="12"/>
  <c r="C1935" i="12"/>
  <c r="C5095" i="12"/>
  <c r="C2295" i="12"/>
  <c r="B4225" i="12"/>
  <c r="C4921" i="12"/>
  <c r="H4136" i="12" a="1"/>
  <c r="H4049" i="12" a="1"/>
  <c r="G764" i="12"/>
  <c r="H4223" i="12" a="1"/>
  <c r="H800" i="12" a="1"/>
  <c r="F736" i="12"/>
  <c r="G4050" i="12"/>
  <c r="H5006" i="12" a="1"/>
  <c r="G2294" i="12"/>
  <c r="G1394" i="12"/>
  <c r="G854" i="12"/>
  <c r="G4659" i="12"/>
  <c r="G3441" i="12"/>
  <c r="H4397" i="12" a="1"/>
  <c r="G2024" i="12"/>
  <c r="G2565" i="12"/>
  <c r="G1754" i="12"/>
  <c r="F3441" i="12"/>
  <c r="G1844" i="12"/>
  <c r="G2474" i="12"/>
  <c r="H2564" i="12" a="1"/>
  <c r="H4832" i="12" a="1"/>
  <c r="H3527" i="12" a="1"/>
  <c r="H3266" i="12" a="1"/>
  <c r="G2114" i="12"/>
  <c r="G1574" i="12"/>
  <c r="G2384" i="12"/>
  <c r="H3788" i="12" a="1"/>
  <c r="G4920" i="12"/>
  <c r="H3440" i="12" a="1"/>
  <c r="G3963" i="12"/>
  <c r="F4137" i="12"/>
  <c r="H4484" i="12" a="1"/>
  <c r="F4833" i="12"/>
  <c r="H4919" i="12" a="1"/>
  <c r="H3614" i="12" a="1"/>
  <c r="F4920" i="12"/>
  <c r="F3963" i="12"/>
  <c r="H864" i="12" a="1"/>
  <c r="F672" i="12"/>
  <c r="F2492" i="12"/>
  <c r="G5095" i="12"/>
  <c r="F5095" i="12"/>
  <c r="G5007" i="12"/>
  <c r="G4746" i="12"/>
  <c r="H4658" i="12" a="1"/>
  <c r="G4398" i="12"/>
  <c r="H3962" i="12" a="1"/>
  <c r="G4485" i="12"/>
  <c r="F3702" i="12"/>
  <c r="F4398" i="12"/>
  <c r="G4311" i="12"/>
  <c r="G1304" i="12"/>
  <c r="F3876" i="12"/>
  <c r="H4310" i="12" a="1"/>
  <c r="G1664" i="12"/>
  <c r="G4137" i="12"/>
  <c r="G1124" i="12"/>
  <c r="F3267" i="12"/>
  <c r="G1484" i="12"/>
  <c r="F4746" i="12"/>
  <c r="H3353" i="12" a="1"/>
  <c r="G3702" i="12"/>
  <c r="H672" i="12" a="1"/>
  <c r="G3789" i="12"/>
  <c r="H3701" i="12" a="1"/>
  <c r="F4485" i="12"/>
  <c r="F3354" i="12"/>
  <c r="G3267" i="12"/>
  <c r="H5094" i="12" a="1"/>
  <c r="F3789" i="12"/>
  <c r="G1214" i="12"/>
  <c r="H673" i="12" a="1"/>
  <c r="H2473" i="12" a="1"/>
  <c r="F4224" i="12"/>
  <c r="G4833" i="12"/>
  <c r="F4572" i="12"/>
  <c r="H3875" i="12" a="1"/>
  <c r="G4572" i="12"/>
  <c r="F4311" i="12"/>
  <c r="F2581" i="12"/>
  <c r="F3528" i="12"/>
  <c r="G3354" i="12"/>
  <c r="F3615" i="12"/>
  <c r="G3615" i="12"/>
  <c r="H736" i="12" a="1"/>
  <c r="G1934" i="12"/>
  <c r="F800" i="12"/>
  <c r="F4659" i="12"/>
  <c r="F864" i="12"/>
  <c r="G3876" i="12"/>
  <c r="G3528" i="12"/>
  <c r="G674" i="12"/>
  <c r="G1034" i="12"/>
  <c r="G2204" i="12"/>
  <c r="F5007" i="12"/>
  <c r="G4224" i="12"/>
  <c r="H4745" i="12" a="1"/>
  <c r="G944" i="12"/>
  <c r="F4050" i="12"/>
  <c r="H4571" i="12" a="1"/>
  <c r="H673" i="12" l="1"/>
  <c r="H2564" i="12"/>
  <c r="H864" i="12"/>
  <c r="H4658" i="12"/>
  <c r="H3527" i="12"/>
  <c r="H5094" i="12"/>
  <c r="H3701" i="12"/>
  <c r="H4310" i="12"/>
  <c r="H2473" i="12"/>
  <c r="H3962" i="12"/>
  <c r="H736" i="12"/>
  <c r="H3788" i="12"/>
  <c r="H3266" i="12"/>
  <c r="H4745" i="12"/>
  <c r="H4919" i="12"/>
  <c r="H800" i="12"/>
  <c r="H4136" i="12"/>
  <c r="H4223" i="12"/>
  <c r="H4049" i="12"/>
  <c r="H3440" i="12"/>
  <c r="H3875" i="12"/>
  <c r="H672" i="12"/>
  <c r="H3614" i="12"/>
  <c r="H4397" i="12"/>
  <c r="H5006" i="12"/>
  <c r="H4571" i="12"/>
  <c r="H3353" i="12"/>
  <c r="H4832" i="12"/>
  <c r="H4484" i="12"/>
  <c r="B3443" i="12"/>
  <c r="C1126" i="12"/>
  <c r="C1396" i="12"/>
  <c r="C4574" i="12"/>
  <c r="C4052" i="12"/>
  <c r="C1846" i="12"/>
  <c r="C2026" i="12"/>
  <c r="B2583" i="12"/>
  <c r="C3443" i="12"/>
  <c r="C1936" i="12"/>
  <c r="B4487" i="12"/>
  <c r="B3791" i="12"/>
  <c r="C676" i="12"/>
  <c r="C766" i="12"/>
  <c r="C2476" i="12"/>
  <c r="B4661" i="12"/>
  <c r="B802" i="12"/>
  <c r="C4661" i="12"/>
  <c r="C4139" i="12"/>
  <c r="B3704" i="12"/>
  <c r="C2116" i="12"/>
  <c r="C3791" i="12"/>
  <c r="C4313" i="12"/>
  <c r="C1216" i="12"/>
  <c r="C1486" i="12"/>
  <c r="B3617" i="12"/>
  <c r="C4748" i="12"/>
  <c r="C3530" i="12"/>
  <c r="C2566" i="12"/>
  <c r="C1666" i="12"/>
  <c r="B4748" i="12"/>
  <c r="C1756" i="12"/>
  <c r="C2206" i="12"/>
  <c r="C3617" i="12"/>
  <c r="C4226" i="12"/>
  <c r="B2494" i="12"/>
  <c r="C5096" i="12"/>
  <c r="C3269" i="12"/>
  <c r="C3356" i="12"/>
  <c r="C3965" i="12"/>
  <c r="B5096" i="12"/>
  <c r="C5009" i="12"/>
  <c r="B3356" i="12"/>
  <c r="B3269" i="12"/>
  <c r="C856" i="12"/>
  <c r="B674" i="12"/>
  <c r="B738" i="12"/>
  <c r="C4922" i="12"/>
  <c r="B4226" i="12"/>
  <c r="B3965" i="12"/>
  <c r="B3530" i="12"/>
  <c r="C946" i="12"/>
  <c r="B4313" i="12"/>
  <c r="C4835" i="12"/>
  <c r="B3878" i="12"/>
  <c r="C4400" i="12"/>
  <c r="C2296" i="12"/>
  <c r="B4922" i="12"/>
  <c r="B4139" i="12"/>
  <c r="B5009" i="12"/>
  <c r="C2386" i="12"/>
  <c r="B4052" i="12"/>
  <c r="C1306" i="12"/>
  <c r="C3704" i="12"/>
  <c r="B4400" i="12"/>
  <c r="B4835" i="12"/>
  <c r="B4574" i="12"/>
  <c r="B866" i="12"/>
  <c r="C3878" i="12"/>
  <c r="C4487" i="12"/>
  <c r="C1036" i="12"/>
  <c r="C1576" i="12"/>
  <c r="H674" i="12" a="1"/>
  <c r="G4225" i="12"/>
  <c r="G1395" i="12"/>
  <c r="H801" i="12" a="1"/>
  <c r="H5007" i="12" a="1"/>
  <c r="G4921" i="12"/>
  <c r="G1485" i="12"/>
  <c r="G1845" i="12"/>
  <c r="F4399" i="12"/>
  <c r="F4921" i="12"/>
  <c r="G3877" i="12"/>
  <c r="H2565" i="12" a="1"/>
  <c r="G1935" i="12"/>
  <c r="H3615" i="12" a="1"/>
  <c r="H4572" i="12" a="1"/>
  <c r="F3964" i="12"/>
  <c r="G3616" i="12"/>
  <c r="F3355" i="12"/>
  <c r="F4834" i="12"/>
  <c r="H4833" i="12" a="1"/>
  <c r="F865" i="12"/>
  <c r="F673" i="12"/>
  <c r="H3267" i="12" a="1"/>
  <c r="G4312" i="12"/>
  <c r="F3790" i="12"/>
  <c r="G1755" i="12"/>
  <c r="F801" i="12"/>
  <c r="G765" i="12"/>
  <c r="H4920" i="12" a="1"/>
  <c r="H4746" i="12" a="1"/>
  <c r="G4747" i="12"/>
  <c r="G2475" i="12"/>
  <c r="F3877" i="12"/>
  <c r="H3702" i="12" a="1"/>
  <c r="F3616" i="12"/>
  <c r="F3268" i="12"/>
  <c r="H4485" i="12" a="1"/>
  <c r="G3703" i="12"/>
  <c r="H3876" i="12" a="1"/>
  <c r="G1665" i="12"/>
  <c r="G3442" i="12"/>
  <c r="G4051" i="12"/>
  <c r="G1575" i="12"/>
  <c r="G945" i="12"/>
  <c r="F4660" i="12"/>
  <c r="G3268" i="12"/>
  <c r="H737" i="12" a="1"/>
  <c r="F3442" i="12"/>
  <c r="G1125" i="12"/>
  <c r="F3529" i="12"/>
  <c r="H3354" i="12" a="1"/>
  <c r="G3790" i="12"/>
  <c r="H3528" i="12" a="1"/>
  <c r="H3789" i="12" a="1"/>
  <c r="H3963" i="12" a="1"/>
  <c r="F4747" i="12"/>
  <c r="F2493" i="12"/>
  <c r="G4486" i="12"/>
  <c r="G2205" i="12"/>
  <c r="G3529" i="12"/>
  <c r="G2115" i="12"/>
  <c r="H4398" i="12" a="1"/>
  <c r="G5096" i="12"/>
  <c r="H4050" i="12" a="1"/>
  <c r="F2582" i="12"/>
  <c r="H5095" i="12" a="1"/>
  <c r="F4138" i="12"/>
  <c r="F4573" i="12"/>
  <c r="G1215" i="12"/>
  <c r="F4486" i="12"/>
  <c r="G1305" i="12"/>
  <c r="G4399" i="12"/>
  <c r="F4312" i="12"/>
  <c r="G2295" i="12"/>
  <c r="G3355" i="12"/>
  <c r="G855" i="12"/>
  <c r="G4834" i="12"/>
  <c r="F5008" i="12"/>
  <c r="H865" i="12" a="1"/>
  <c r="F4051" i="12"/>
  <c r="G3964" i="12"/>
  <c r="G4660" i="12"/>
  <c r="H3441" i="12" a="1"/>
  <c r="G5008" i="12"/>
  <c r="H4224" i="12" a="1"/>
  <c r="H4659" i="12" a="1"/>
  <c r="G675" i="12"/>
  <c r="G4138" i="12"/>
  <c r="F4225" i="12"/>
  <c r="G2025" i="12"/>
  <c r="H4137" i="12" a="1"/>
  <c r="G2566" i="12"/>
  <c r="H2474" i="12" a="1"/>
  <c r="H4311" i="12" a="1"/>
  <c r="F5096" i="12"/>
  <c r="F3703" i="12"/>
  <c r="F737" i="12"/>
  <c r="G4573" i="12"/>
  <c r="G1035" i="12"/>
  <c r="G2385" i="12"/>
  <c r="H4137" i="12" l="1"/>
  <c r="H3354" i="12"/>
  <c r="H3789" i="12"/>
  <c r="H4311" i="12"/>
  <c r="H5007" i="12"/>
  <c r="H4746" i="12"/>
  <c r="H3963" i="12"/>
  <c r="H3702" i="12"/>
  <c r="H737" i="12"/>
  <c r="H5095" i="12"/>
  <c r="H3528" i="12"/>
  <c r="H3876" i="12"/>
  <c r="H4659" i="12"/>
  <c r="H4920" i="12"/>
  <c r="H865" i="12"/>
  <c r="H4398" i="12"/>
  <c r="H2474" i="12"/>
  <c r="H3267" i="12"/>
  <c r="H4833" i="12"/>
  <c r="H674" i="12"/>
  <c r="H4572" i="12"/>
  <c r="H2565" i="12"/>
  <c r="H4485" i="12"/>
  <c r="H801" i="12"/>
  <c r="H3441" i="12"/>
  <c r="H4050" i="12"/>
  <c r="H3615" i="12"/>
  <c r="H4224" i="12"/>
  <c r="C4488" i="12"/>
  <c r="C1037" i="12"/>
  <c r="C1307" i="12"/>
  <c r="B3792" i="12"/>
  <c r="B3879" i="12"/>
  <c r="B3357" i="12"/>
  <c r="B3270" i="12"/>
  <c r="C4227" i="12"/>
  <c r="B4749" i="12"/>
  <c r="B4575" i="12"/>
  <c r="C2117" i="12"/>
  <c r="C1487" i="12"/>
  <c r="B4662" i="12"/>
  <c r="B3966" i="12"/>
  <c r="C4401" i="12"/>
  <c r="C1397" i="12"/>
  <c r="B4227" i="12"/>
  <c r="B3705" i="12"/>
  <c r="C2027" i="12"/>
  <c r="C1937" i="12"/>
  <c r="B4923" i="12"/>
  <c r="B4140" i="12"/>
  <c r="B5010" i="12"/>
  <c r="C4923" i="12"/>
  <c r="C767" i="12"/>
  <c r="C677" i="12"/>
  <c r="B4488" i="12"/>
  <c r="B4314" i="12"/>
  <c r="C2297" i="12"/>
  <c r="C1577" i="12"/>
  <c r="B867" i="12"/>
  <c r="C3531" i="12"/>
  <c r="C4140" i="12"/>
  <c r="B3531" i="12"/>
  <c r="C1667" i="12"/>
  <c r="C3792" i="12"/>
  <c r="C947" i="12"/>
  <c r="C4053" i="12"/>
  <c r="C1127" i="12"/>
  <c r="B5097" i="12"/>
  <c r="C4314" i="12"/>
  <c r="B4836" i="12"/>
  <c r="C4836" i="12"/>
  <c r="C5010" i="12"/>
  <c r="B3444" i="12"/>
  <c r="C3444" i="12"/>
  <c r="C4575" i="12"/>
  <c r="B3618" i="12"/>
  <c r="C3357" i="12"/>
  <c r="C3270" i="12"/>
  <c r="C3879" i="12"/>
  <c r="C4749" i="12"/>
  <c r="C2567" i="12"/>
  <c r="B4053" i="12"/>
  <c r="B803" i="12"/>
  <c r="C3705" i="12"/>
  <c r="C1757" i="12"/>
  <c r="C857" i="12"/>
  <c r="C1217" i="12"/>
  <c r="C3966" i="12"/>
  <c r="B739" i="12"/>
  <c r="B675" i="12"/>
  <c r="C5097" i="12"/>
  <c r="C2207" i="12"/>
  <c r="C2477" i="12"/>
  <c r="C2387" i="12"/>
  <c r="B4401" i="12"/>
  <c r="B2495" i="12"/>
  <c r="C1847" i="12"/>
  <c r="C3618" i="12"/>
  <c r="B2584" i="12"/>
  <c r="C4662" i="12"/>
  <c r="G1576" i="12"/>
  <c r="G4139" i="12"/>
  <c r="F3443" i="12"/>
  <c r="G3617" i="12"/>
  <c r="G3965" i="12"/>
  <c r="H3790" i="12" a="1"/>
  <c r="G4400" i="12"/>
  <c r="G3791" i="12"/>
  <c r="G4922" i="12"/>
  <c r="H3877" i="12" a="1"/>
  <c r="G1936" i="12"/>
  <c r="G4661" i="12"/>
  <c r="G1846" i="12"/>
  <c r="H2475" i="12" a="1"/>
  <c r="G5009" i="12"/>
  <c r="F4400" i="12"/>
  <c r="G1126" i="12"/>
  <c r="F738" i="12"/>
  <c r="G1396" i="12"/>
  <c r="F4835" i="12"/>
  <c r="F5009" i="12"/>
  <c r="G3443" i="12"/>
  <c r="G4313" i="12"/>
  <c r="G1486" i="12"/>
  <c r="H4399" i="12" a="1"/>
  <c r="G3530" i="12"/>
  <c r="H4573" i="12" a="1"/>
  <c r="G1216" i="12"/>
  <c r="G1306" i="12"/>
  <c r="F2583" i="12"/>
  <c r="G4487" i="12"/>
  <c r="G1756" i="12"/>
  <c r="G676" i="12"/>
  <c r="H4051" i="12" a="1"/>
  <c r="F4661" i="12"/>
  <c r="G3269" i="12"/>
  <c r="G856" i="12"/>
  <c r="G5097" i="12"/>
  <c r="H4747" i="12" a="1"/>
  <c r="H866" i="12" a="1"/>
  <c r="H4834" i="12" a="1"/>
  <c r="H3442" i="12" a="1"/>
  <c r="G2026" i="12"/>
  <c r="F2494" i="12"/>
  <c r="F3269" i="12"/>
  <c r="G1666" i="12"/>
  <c r="F3617" i="12"/>
  <c r="G4835" i="12"/>
  <c r="H4312" i="12" a="1"/>
  <c r="G766" i="12"/>
  <c r="G2386" i="12"/>
  <c r="F3791" i="12"/>
  <c r="G2116" i="12"/>
  <c r="G4748" i="12"/>
  <c r="G4052" i="12"/>
  <c r="G946" i="12"/>
  <c r="H738" i="12" a="1"/>
  <c r="H3529" i="12" a="1"/>
  <c r="F3530" i="12"/>
  <c r="H4486" i="12" a="1"/>
  <c r="H5008" i="12" a="1"/>
  <c r="F3356" i="12"/>
  <c r="H3355" i="12" a="1"/>
  <c r="G1036" i="12"/>
  <c r="H4225" i="12" a="1"/>
  <c r="H3268" i="12" a="1"/>
  <c r="G2296" i="12"/>
  <c r="G3704" i="12"/>
  <c r="G3356" i="12"/>
  <c r="G3878" i="12"/>
  <c r="H2566" i="12" a="1"/>
  <c r="H4921" i="12" a="1"/>
  <c r="G4574" i="12"/>
  <c r="F4748" i="12"/>
  <c r="F4922" i="12"/>
  <c r="G4226" i="12"/>
  <c r="F4313" i="12"/>
  <c r="H5096" i="12" a="1"/>
  <c r="F674" i="12"/>
  <c r="H3703" i="12" a="1"/>
  <c r="G2476" i="12"/>
  <c r="H4138" i="12" a="1"/>
  <c r="F3878" i="12"/>
  <c r="G2567" i="12"/>
  <c r="F802" i="12"/>
  <c r="F4052" i="12"/>
  <c r="F4226" i="12"/>
  <c r="F4139" i="12"/>
  <c r="H802" i="12" a="1"/>
  <c r="F3704" i="12"/>
  <c r="G2206" i="12"/>
  <c r="H4660" i="12" a="1"/>
  <c r="F3965" i="12"/>
  <c r="H3616" i="12" a="1"/>
  <c r="F5097" i="12"/>
  <c r="F4487" i="12"/>
  <c r="H3964" i="12" a="1"/>
  <c r="F866" i="12"/>
  <c r="F4574" i="12"/>
  <c r="H4747" i="12" l="1"/>
  <c r="H4138" i="12"/>
  <c r="H802" i="12"/>
  <c r="H4399" i="12"/>
  <c r="H3790" i="12"/>
  <c r="H4225" i="12"/>
  <c r="H4312" i="12"/>
  <c r="H3616" i="12"/>
  <c r="H3964" i="12"/>
  <c r="H866" i="12"/>
  <c r="H3703" i="12"/>
  <c r="H2566" i="12"/>
  <c r="H4486" i="12"/>
  <c r="H4051" i="12"/>
  <c r="H5008" i="12"/>
  <c r="H738" i="12"/>
  <c r="H3355" i="12"/>
  <c r="H3529" i="12"/>
  <c r="H4834" i="12"/>
  <c r="H3877" i="12"/>
  <c r="H4573" i="12"/>
  <c r="H4921" i="12"/>
  <c r="H3268" i="12"/>
  <c r="H5096" i="12"/>
  <c r="H2475" i="12"/>
  <c r="H4660" i="12"/>
  <c r="H3442" i="12"/>
  <c r="B3706" i="12"/>
  <c r="C5098" i="12"/>
  <c r="C3619" i="12"/>
  <c r="C4750" i="12"/>
  <c r="B4402" i="12"/>
  <c r="B868" i="12"/>
  <c r="C4924" i="12"/>
  <c r="B3445" i="12"/>
  <c r="C1128" i="12"/>
  <c r="B2585" i="12"/>
  <c r="B4576" i="12"/>
  <c r="C3706" i="12"/>
  <c r="B740" i="12"/>
  <c r="B676" i="12"/>
  <c r="C4141" i="12"/>
  <c r="B3619" i="12"/>
  <c r="B4228" i="12"/>
  <c r="B4663" i="12"/>
  <c r="B3967" i="12"/>
  <c r="C4576" i="12"/>
  <c r="C3445" i="12"/>
  <c r="B4315" i="12"/>
  <c r="B3532" i="12"/>
  <c r="C1038" i="12"/>
  <c r="C4228" i="12"/>
  <c r="C858" i="12"/>
  <c r="B5011" i="12"/>
  <c r="B4750" i="12"/>
  <c r="B2496" i="12"/>
  <c r="C3793" i="12"/>
  <c r="C5011" i="12"/>
  <c r="C1578" i="12"/>
  <c r="C1398" i="12"/>
  <c r="C2298" i="12"/>
  <c r="C4837" i="12"/>
  <c r="C2208" i="12"/>
  <c r="B3271" i="12"/>
  <c r="B3358" i="12"/>
  <c r="B4489" i="12"/>
  <c r="C1308" i="12"/>
  <c r="C3967" i="12"/>
  <c r="C4663" i="12"/>
  <c r="C1218" i="12"/>
  <c r="C1758" i="12"/>
  <c r="B5098" i="12"/>
  <c r="C2118" i="12"/>
  <c r="C4489" i="12"/>
  <c r="B4924" i="12"/>
  <c r="B3793" i="12"/>
  <c r="B4054" i="12"/>
  <c r="C2478" i="12"/>
  <c r="C948" i="12"/>
  <c r="B4141" i="12"/>
  <c r="C3358" i="12"/>
  <c r="C3271" i="12"/>
  <c r="C3532" i="12"/>
  <c r="B804" i="12"/>
  <c r="C1848" i="12"/>
  <c r="C4402" i="12"/>
  <c r="C1668" i="12"/>
  <c r="C768" i="12"/>
  <c r="C678" i="12"/>
  <c r="B4837" i="12"/>
  <c r="C1938" i="12"/>
  <c r="C2568" i="12"/>
  <c r="C4054" i="12"/>
  <c r="C3880" i="12"/>
  <c r="C2388" i="12"/>
  <c r="C2028" i="12"/>
  <c r="C1488" i="12"/>
  <c r="C4315" i="12"/>
  <c r="B3880" i="12"/>
  <c r="G857" i="12"/>
  <c r="G2207" i="12"/>
  <c r="F675" i="12"/>
  <c r="H739" i="12" a="1"/>
  <c r="H675" i="12" a="1"/>
  <c r="G4923" i="12"/>
  <c r="H4574" i="12" a="1"/>
  <c r="G4488" i="12"/>
  <c r="G2117" i="12"/>
  <c r="G5010" i="12"/>
  <c r="G3618" i="12"/>
  <c r="G3270" i="12"/>
  <c r="G4053" i="12"/>
  <c r="F4488" i="12"/>
  <c r="G1307" i="12"/>
  <c r="H4487" i="12" a="1"/>
  <c r="G1037" i="12"/>
  <c r="G4836" i="12"/>
  <c r="G3705" i="12"/>
  <c r="F3705" i="12"/>
  <c r="H4661" i="12" a="1"/>
  <c r="F3531" i="12"/>
  <c r="G2568" i="12"/>
  <c r="H5009" i="12" a="1"/>
  <c r="F803" i="12"/>
  <c r="H3791" i="12" a="1"/>
  <c r="H4835" i="12" a="1"/>
  <c r="G4749" i="12"/>
  <c r="F739" i="12"/>
  <c r="G4575" i="12"/>
  <c r="H3965" i="12" a="1"/>
  <c r="G4314" i="12"/>
  <c r="F3618" i="12"/>
  <c r="H2476" i="12" a="1"/>
  <c r="F4575" i="12"/>
  <c r="H867" i="12" a="1"/>
  <c r="G4140" i="12"/>
  <c r="H803" i="12" a="1"/>
  <c r="F3444" i="12"/>
  <c r="F4227" i="12"/>
  <c r="G1487" i="12"/>
  <c r="G1667" i="12"/>
  <c r="G4227" i="12"/>
  <c r="H4139" i="12" a="1"/>
  <c r="G1217" i="12"/>
  <c r="G947" i="12"/>
  <c r="H4400" i="12" a="1"/>
  <c r="G2297" i="12"/>
  <c r="F4314" i="12"/>
  <c r="F3966" i="12"/>
  <c r="F3879" i="12"/>
  <c r="G3444" i="12"/>
  <c r="H3530" i="12" a="1"/>
  <c r="G5098" i="12"/>
  <c r="G1757" i="12"/>
  <c r="G2477" i="12"/>
  <c r="H3443" i="12" a="1"/>
  <c r="F4053" i="12"/>
  <c r="H3617" i="12" a="1"/>
  <c r="G2027" i="12"/>
  <c r="G3792" i="12"/>
  <c r="G767" i="12"/>
  <c r="F4662" i="12"/>
  <c r="H3704" i="12" a="1"/>
  <c r="F2495" i="12"/>
  <c r="F5010" i="12"/>
  <c r="F2584" i="12"/>
  <c r="G4662" i="12"/>
  <c r="G3357" i="12"/>
  <c r="G677" i="12"/>
  <c r="F867" i="12"/>
  <c r="H4226" i="12" a="1"/>
  <c r="G1937" i="12"/>
  <c r="F3357" i="12"/>
  <c r="H4922" i="12" a="1"/>
  <c r="H4748" i="12" a="1"/>
  <c r="G1127" i="12"/>
  <c r="H3878" i="12" a="1"/>
  <c r="F4401" i="12"/>
  <c r="G3966" i="12"/>
  <c r="G4401" i="12"/>
  <c r="F5098" i="12"/>
  <c r="G1847" i="12"/>
  <c r="F4836" i="12"/>
  <c r="F4140" i="12"/>
  <c r="H5097" i="12" a="1"/>
  <c r="H4052" i="12" a="1"/>
  <c r="G1577" i="12"/>
  <c r="F4749" i="12"/>
  <c r="H4313" i="12" a="1"/>
  <c r="F3270" i="12"/>
  <c r="F3792" i="12"/>
  <c r="G3531" i="12"/>
  <c r="G3879" i="12"/>
  <c r="H2567" i="12" a="1"/>
  <c r="F4923" i="12"/>
  <c r="H3356" i="12" a="1"/>
  <c r="H3269" i="12" a="1"/>
  <c r="G1397" i="12"/>
  <c r="G2387" i="12"/>
  <c r="H676" i="12" a="1"/>
  <c r="H867" i="12" l="1"/>
  <c r="H4313" i="12"/>
  <c r="H4574" i="12"/>
  <c r="H676" i="12"/>
  <c r="H2567" i="12"/>
  <c r="H3617" i="12"/>
  <c r="H803" i="12"/>
  <c r="H5097" i="12"/>
  <c r="H739" i="12"/>
  <c r="H4052" i="12"/>
  <c r="H3791" i="12"/>
  <c r="H3704" i="12"/>
  <c r="H3530" i="12"/>
  <c r="H4226" i="12"/>
  <c r="H4661" i="12"/>
  <c r="H675" i="12"/>
  <c r="H3443" i="12"/>
  <c r="H2476" i="12"/>
  <c r="H4922" i="12"/>
  <c r="H5009" i="12"/>
  <c r="H4748" i="12"/>
  <c r="H3356" i="12"/>
  <c r="H4139" i="12"/>
  <c r="H4400" i="12"/>
  <c r="H3965" i="12"/>
  <c r="H4835" i="12"/>
  <c r="H3878" i="12"/>
  <c r="H3269" i="12"/>
  <c r="H4487" i="12"/>
  <c r="B3272" i="12"/>
  <c r="B3359" i="12"/>
  <c r="C1489" i="12"/>
  <c r="B4316" i="12"/>
  <c r="C3794" i="12"/>
  <c r="B3533" i="12"/>
  <c r="B4490" i="12"/>
  <c r="B3794" i="12"/>
  <c r="B3968" i="12"/>
  <c r="C2479" i="12"/>
  <c r="C4403" i="12"/>
  <c r="C3620" i="12"/>
  <c r="C3968" i="12"/>
  <c r="C4925" i="12"/>
  <c r="B3620" i="12"/>
  <c r="B4664" i="12"/>
  <c r="C5012" i="12"/>
  <c r="C679" i="12"/>
  <c r="C769" i="12"/>
  <c r="B4055" i="12"/>
  <c r="C4229" i="12"/>
  <c r="C3707" i="12"/>
  <c r="C1579" i="12"/>
  <c r="C1309" i="12"/>
  <c r="C2119" i="12"/>
  <c r="C859" i="12"/>
  <c r="B4229" i="12"/>
  <c r="C4751" i="12"/>
  <c r="B3446" i="12"/>
  <c r="C3881" i="12"/>
  <c r="C949" i="12"/>
  <c r="B4403" i="12"/>
  <c r="B4751" i="12"/>
  <c r="B805" i="12"/>
  <c r="C2029" i="12"/>
  <c r="C1039" i="12"/>
  <c r="C4055" i="12"/>
  <c r="C4316" i="12"/>
  <c r="C4490" i="12"/>
  <c r="B5012" i="12"/>
  <c r="B4838" i="12"/>
  <c r="B4925" i="12"/>
  <c r="C1399" i="12"/>
  <c r="C2299" i="12"/>
  <c r="C1669" i="12"/>
  <c r="C1129" i="12"/>
  <c r="C4664" i="12"/>
  <c r="B3707" i="12"/>
  <c r="C4838" i="12"/>
  <c r="C3359" i="12"/>
  <c r="C3272" i="12"/>
  <c r="C2569" i="12"/>
  <c r="C4577" i="12"/>
  <c r="C1849" i="12"/>
  <c r="C4142" i="12"/>
  <c r="C1939" i="12"/>
  <c r="C3446" i="12"/>
  <c r="B4142" i="12"/>
  <c r="C5099" i="12"/>
  <c r="B5099" i="12"/>
  <c r="C2209" i="12"/>
  <c r="B4577" i="12"/>
  <c r="C2389" i="12"/>
  <c r="B741" i="12"/>
  <c r="B677" i="12"/>
  <c r="B2586" i="12"/>
  <c r="C1759" i="12"/>
  <c r="B869" i="12"/>
  <c r="B3881" i="12"/>
  <c r="B2497" i="12"/>
  <c r="C3533" i="12"/>
  <c r="C1219" i="12"/>
  <c r="G1488" i="12"/>
  <c r="G1938" i="12"/>
  <c r="G3445" i="12"/>
  <c r="G3271" i="12"/>
  <c r="F3445" i="12"/>
  <c r="G1218" i="12"/>
  <c r="H4314" i="12" a="1"/>
  <c r="G2388" i="12"/>
  <c r="F4315" i="12"/>
  <c r="F4663" i="12"/>
  <c r="F3271" i="12"/>
  <c r="F4228" i="12"/>
  <c r="F5099" i="12"/>
  <c r="F4402" i="12"/>
  <c r="H3792" i="12" a="1"/>
  <c r="H2568" i="12" a="1"/>
  <c r="G4576" i="12"/>
  <c r="G4663" i="12"/>
  <c r="G4228" i="12"/>
  <c r="G678" i="12"/>
  <c r="G3532" i="12"/>
  <c r="H740" i="12" a="1"/>
  <c r="H3444" i="12" a="1"/>
  <c r="G1128" i="12"/>
  <c r="G948" i="12"/>
  <c r="G2208" i="12"/>
  <c r="G858" i="12"/>
  <c r="G3967" i="12"/>
  <c r="H3879" i="12" a="1"/>
  <c r="G2478" i="12"/>
  <c r="G4315" i="12"/>
  <c r="F3793" i="12"/>
  <c r="F868" i="12"/>
  <c r="F4750" i="12"/>
  <c r="G2028" i="12"/>
  <c r="H4662" i="12" a="1"/>
  <c r="F4576" i="12"/>
  <c r="H3357" i="12" a="1"/>
  <c r="G4054" i="12"/>
  <c r="F4141" i="12"/>
  <c r="F4837" i="12"/>
  <c r="G2298" i="12"/>
  <c r="H4575" i="12" a="1"/>
  <c r="G3706" i="12"/>
  <c r="G4924" i="12"/>
  <c r="G768" i="12"/>
  <c r="H4053" i="12" a="1"/>
  <c r="F4489" i="12"/>
  <c r="H3966" i="12" a="1"/>
  <c r="F2585" i="12"/>
  <c r="H4836" i="12" a="1"/>
  <c r="H4923" i="12" a="1"/>
  <c r="F3880" i="12"/>
  <c r="G5011" i="12"/>
  <c r="G1848" i="12"/>
  <c r="H804" i="12" a="1"/>
  <c r="F3967" i="12"/>
  <c r="H4140" i="12" a="1"/>
  <c r="G4402" i="12"/>
  <c r="H3270" i="12" a="1"/>
  <c r="F676" i="12"/>
  <c r="H4401" i="12" a="1"/>
  <c r="G2118" i="12"/>
  <c r="G1668" i="12"/>
  <c r="F4054" i="12"/>
  <c r="H3705" i="12" a="1"/>
  <c r="G3358" i="12"/>
  <c r="G1758" i="12"/>
  <c r="H868" i="12" a="1"/>
  <c r="G5099" i="12"/>
  <c r="G1308" i="12"/>
  <c r="G2569" i="12"/>
  <c r="F5011" i="12"/>
  <c r="F3358" i="12"/>
  <c r="H2477" i="12" a="1"/>
  <c r="G1038" i="12"/>
  <c r="H4488" i="12" a="1"/>
  <c r="H4749" i="12" a="1"/>
  <c r="H5098" i="12" a="1"/>
  <c r="F3706" i="12"/>
  <c r="H4227" i="12" a="1"/>
  <c r="H3618" i="12" a="1"/>
  <c r="F740" i="12"/>
  <c r="G4489" i="12"/>
  <c r="H5010" i="12" a="1"/>
  <c r="G4141" i="12"/>
  <c r="G1578" i="12"/>
  <c r="F804" i="12"/>
  <c r="F4924" i="12"/>
  <c r="F3619" i="12"/>
  <c r="G3880" i="12"/>
  <c r="F3532" i="12"/>
  <c r="H677" i="12" a="1"/>
  <c r="G3793" i="12"/>
  <c r="H3531" i="12" a="1"/>
  <c r="G4837" i="12"/>
  <c r="G4750" i="12"/>
  <c r="G3619" i="12"/>
  <c r="G1398" i="12"/>
  <c r="F2496" i="12"/>
  <c r="H5098" i="12" l="1"/>
  <c r="H3705" i="12"/>
  <c r="H5010" i="12"/>
  <c r="H3270" i="12"/>
  <c r="H4140" i="12"/>
  <c r="H3531" i="12"/>
  <c r="H740" i="12"/>
  <c r="H3966" i="12"/>
  <c r="H2477" i="12"/>
  <c r="H3357" i="12"/>
  <c r="H4575" i="12"/>
  <c r="H3618" i="12"/>
  <c r="H2568" i="12"/>
  <c r="H4488" i="12"/>
  <c r="H4662" i="12"/>
  <c r="H3879" i="12"/>
  <c r="H3444" i="12"/>
  <c r="H868" i="12"/>
  <c r="H3792" i="12"/>
  <c r="H677" i="12"/>
  <c r="H4401" i="12"/>
  <c r="H4923" i="12"/>
  <c r="H4314" i="12"/>
  <c r="H4227" i="12"/>
  <c r="H804" i="12"/>
  <c r="H4749" i="12"/>
  <c r="H4836" i="12"/>
  <c r="H4053" i="12"/>
  <c r="C2030" i="12"/>
  <c r="B4839" i="12"/>
  <c r="C2210" i="12"/>
  <c r="C4317" i="12"/>
  <c r="C3360" i="12"/>
  <c r="C1490" i="12"/>
  <c r="C1400" i="12"/>
  <c r="B4752" i="12"/>
  <c r="B3882" i="12"/>
  <c r="C2480" i="12"/>
  <c r="B4143" i="12"/>
  <c r="B4230" i="12"/>
  <c r="C3447" i="12"/>
  <c r="C1220" i="12"/>
  <c r="C1040" i="12"/>
  <c r="B4317" i="12"/>
  <c r="B2498" i="12"/>
  <c r="C1760" i="12"/>
  <c r="C1670" i="12"/>
  <c r="B2587" i="12"/>
  <c r="C2300" i="12"/>
  <c r="C3534" i="12"/>
  <c r="B4926" i="12"/>
  <c r="C770" i="12"/>
  <c r="C5013" i="12"/>
  <c r="C2570" i="12"/>
  <c r="C4665" i="12"/>
  <c r="B870" i="12"/>
  <c r="C3969" i="12"/>
  <c r="C3795" i="12"/>
  <c r="B3360" i="12"/>
  <c r="B806" i="12"/>
  <c r="C2120" i="12"/>
  <c r="B3534" i="12"/>
  <c r="C4230" i="12"/>
  <c r="C4752" i="12"/>
  <c r="C4578" i="12"/>
  <c r="C3708" i="12"/>
  <c r="B4404" i="12"/>
  <c r="C3621" i="12"/>
  <c r="B5013" i="12"/>
  <c r="B4491" i="12"/>
  <c r="C4839" i="12"/>
  <c r="C4491" i="12"/>
  <c r="B4578" i="12"/>
  <c r="C1850" i="12"/>
  <c r="C1940" i="12"/>
  <c r="C4404" i="12"/>
  <c r="C860" i="12"/>
  <c r="B3708" i="12"/>
  <c r="C1580" i="12"/>
  <c r="B4665" i="12"/>
  <c r="C4143" i="12"/>
  <c r="B3621" i="12"/>
  <c r="B3969" i="12"/>
  <c r="C4926" i="12"/>
  <c r="C950" i="12"/>
  <c r="B3447" i="12"/>
  <c r="C1310" i="12"/>
  <c r="B742" i="12"/>
  <c r="B678" i="12"/>
  <c r="B3795" i="12"/>
  <c r="C2390" i="12"/>
  <c r="B5100" i="12"/>
  <c r="C1130" i="12"/>
  <c r="C5100" i="12"/>
  <c r="C4056" i="12"/>
  <c r="B4056" i="12"/>
  <c r="C3882" i="12"/>
  <c r="H805" i="12" a="1"/>
  <c r="F3968" i="12"/>
  <c r="G3881" i="12"/>
  <c r="G679" i="12"/>
  <c r="H3445" i="12" a="1"/>
  <c r="G2299" i="12"/>
  <c r="H2478" i="12" a="1"/>
  <c r="F4838" i="12"/>
  <c r="H4489" i="12" a="1"/>
  <c r="G1579" i="12"/>
  <c r="H3967" i="12" a="1"/>
  <c r="G1309" i="12"/>
  <c r="G1939" i="12"/>
  <c r="F4316" i="12"/>
  <c r="G4142" i="12"/>
  <c r="G2389" i="12"/>
  <c r="G859" i="12"/>
  <c r="F3359" i="12"/>
  <c r="F3620" i="12"/>
  <c r="F3707" i="12"/>
  <c r="F4055" i="12"/>
  <c r="H4402" i="12" a="1"/>
  <c r="G4664" i="12"/>
  <c r="G3620" i="12"/>
  <c r="H4663" i="12" a="1"/>
  <c r="G3533" i="12"/>
  <c r="G1489" i="12"/>
  <c r="G3446" i="12"/>
  <c r="F805" i="12"/>
  <c r="H3619" i="12" a="1"/>
  <c r="F4751" i="12"/>
  <c r="H4924" i="12" a="1"/>
  <c r="G1669" i="12"/>
  <c r="G1219" i="12"/>
  <c r="H3706" i="12" a="1"/>
  <c r="F3272" i="12"/>
  <c r="G3968" i="12"/>
  <c r="F3794" i="12"/>
  <c r="F4490" i="12"/>
  <c r="G4490" i="12"/>
  <c r="H2569" i="12" a="1"/>
  <c r="G4403" i="12"/>
  <c r="F4664" i="12"/>
  <c r="H3271" i="12" a="1"/>
  <c r="F5012" i="12"/>
  <c r="G3794" i="12"/>
  <c r="G949" i="12"/>
  <c r="F4229" i="12"/>
  <c r="G4229" i="12"/>
  <c r="F2586" i="12"/>
  <c r="G1849" i="12"/>
  <c r="G1129" i="12"/>
  <c r="H5011" i="12" a="1"/>
  <c r="G2479" i="12"/>
  <c r="F2497" i="12"/>
  <c r="G1039" i="12"/>
  <c r="H3358" i="12" a="1"/>
  <c r="G2209" i="12"/>
  <c r="F4577" i="12"/>
  <c r="F3446" i="12"/>
  <c r="F869" i="12"/>
  <c r="H3532" i="12" a="1"/>
  <c r="G5100" i="12"/>
  <c r="H3880" i="12" a="1"/>
  <c r="G2029" i="12"/>
  <c r="F5100" i="12"/>
  <c r="F4925" i="12"/>
  <c r="G4577" i="12"/>
  <c r="G1759" i="12"/>
  <c r="G2570" i="12"/>
  <c r="H4837" i="12" a="1"/>
  <c r="F3881" i="12"/>
  <c r="G4925" i="12"/>
  <c r="H4228" i="12" a="1"/>
  <c r="G3272" i="12"/>
  <c r="F741" i="12"/>
  <c r="H4750" i="12" a="1"/>
  <c r="G4751" i="12"/>
  <c r="H741" i="12" a="1"/>
  <c r="H4141" i="12" a="1"/>
  <c r="H869" i="12" a="1"/>
  <c r="G4838" i="12"/>
  <c r="F4142" i="12"/>
  <c r="H4315" i="12" a="1"/>
  <c r="G769" i="12"/>
  <c r="H5099" i="12" a="1"/>
  <c r="G4316" i="12"/>
  <c r="G2119" i="12"/>
  <c r="G4055" i="12"/>
  <c r="F4403" i="12"/>
  <c r="F3533" i="12"/>
  <c r="F677" i="12"/>
  <c r="G3707" i="12"/>
  <c r="H4054" i="12" a="1"/>
  <c r="G1399" i="12"/>
  <c r="H4576" i="12" a="1"/>
  <c r="G3359" i="12"/>
  <c r="G5012" i="12"/>
  <c r="H3793" i="12" a="1"/>
  <c r="H3358" i="12" l="1"/>
  <c r="H4837" i="12"/>
  <c r="H5011" i="12"/>
  <c r="H4228" i="12"/>
  <c r="H4141" i="12"/>
  <c r="H3445" i="12"/>
  <c r="H4750" i="12"/>
  <c r="H3619" i="12"/>
  <c r="H3532" i="12"/>
  <c r="H805" i="12"/>
  <c r="H869" i="12"/>
  <c r="H2478" i="12"/>
  <c r="H4315" i="12"/>
  <c r="H4576" i="12"/>
  <c r="H5099" i="12"/>
  <c r="H3793" i="12"/>
  <c r="H3967" i="12"/>
  <c r="H3706" i="12"/>
  <c r="H4489" i="12"/>
  <c r="H3880" i="12"/>
  <c r="H741" i="12"/>
  <c r="H4924" i="12"/>
  <c r="H4054" i="12"/>
  <c r="H2569" i="12"/>
  <c r="H4402" i="12"/>
  <c r="H3271" i="12"/>
  <c r="H4663" i="12"/>
  <c r="B3709" i="12"/>
  <c r="B3796" i="12"/>
  <c r="B3622" i="12"/>
  <c r="B3535" i="12"/>
  <c r="C1941" i="12"/>
  <c r="B4579" i="12"/>
  <c r="C3796" i="12"/>
  <c r="C4753" i="12"/>
  <c r="C1761" i="12"/>
  <c r="B4231" i="12"/>
  <c r="C1491" i="12"/>
  <c r="C4405" i="12"/>
  <c r="B4666" i="12"/>
  <c r="C1311" i="12"/>
  <c r="C2301" i="12"/>
  <c r="C4666" i="12"/>
  <c r="C2211" i="12"/>
  <c r="C4057" i="12"/>
  <c r="C1851" i="12"/>
  <c r="C3709" i="12"/>
  <c r="C2391" i="12"/>
  <c r="B807" i="12"/>
  <c r="C4840" i="12"/>
  <c r="C5101" i="12"/>
  <c r="B2499" i="12"/>
  <c r="C3535" i="12"/>
  <c r="C3448" i="12"/>
  <c r="B4144" i="12"/>
  <c r="B4057" i="12"/>
  <c r="C1671" i="12"/>
  <c r="C2031" i="12"/>
  <c r="B871" i="12"/>
  <c r="B5014" i="12"/>
  <c r="C1131" i="12"/>
  <c r="B3883" i="12"/>
  <c r="C3883" i="12"/>
  <c r="C3622" i="12"/>
  <c r="C3970" i="12"/>
  <c r="C1041" i="12"/>
  <c r="C4231" i="12"/>
  <c r="C951" i="12"/>
  <c r="B5101" i="12"/>
  <c r="C2571" i="12"/>
  <c r="C1581" i="12"/>
  <c r="C1221" i="12"/>
  <c r="B743" i="12"/>
  <c r="B679" i="12"/>
  <c r="C5014" i="12"/>
  <c r="B4927" i="12"/>
  <c r="B4753" i="12"/>
  <c r="C4492" i="12"/>
  <c r="C4579" i="12"/>
  <c r="B3970" i="12"/>
  <c r="C4144" i="12"/>
  <c r="C2481" i="12"/>
  <c r="C1401" i="12"/>
  <c r="C4927" i="12"/>
  <c r="B4492" i="12"/>
  <c r="C4318" i="12"/>
  <c r="B3448" i="12"/>
  <c r="C861" i="12"/>
  <c r="B2588" i="12"/>
  <c r="B4405" i="12"/>
  <c r="B4318" i="12"/>
  <c r="B4840" i="12"/>
  <c r="C2121" i="12"/>
  <c r="G3360" i="12"/>
  <c r="F4056" i="12"/>
  <c r="H3881" i="12" a="1"/>
  <c r="G3708" i="12"/>
  <c r="G1760" i="12"/>
  <c r="H3446" i="12" a="1"/>
  <c r="F4926" i="12"/>
  <c r="F3534" i="12"/>
  <c r="H4142" i="12" a="1"/>
  <c r="G1220" i="12"/>
  <c r="G1580" i="12"/>
  <c r="H4055" i="12" a="1"/>
  <c r="H3272" i="12" a="1"/>
  <c r="G3969" i="12"/>
  <c r="H4229" i="12" a="1"/>
  <c r="G4404" i="12"/>
  <c r="F4317" i="12"/>
  <c r="H4490" i="12" a="1"/>
  <c r="G1400" i="12"/>
  <c r="G2120" i="12"/>
  <c r="F4665" i="12"/>
  <c r="H5012" i="12" a="1"/>
  <c r="G4752" i="12"/>
  <c r="F3360" i="12"/>
  <c r="G5101" i="12"/>
  <c r="G1310" i="12"/>
  <c r="G950" i="12"/>
  <c r="F4230" i="12"/>
  <c r="G1940" i="12"/>
  <c r="G1040" i="12"/>
  <c r="H3620" i="12" a="1"/>
  <c r="H5100" i="12" a="1"/>
  <c r="F5101" i="12"/>
  <c r="G1850" i="12"/>
  <c r="F806" i="12"/>
  <c r="G4926" i="12"/>
  <c r="F3447" i="12"/>
  <c r="G3621" i="12"/>
  <c r="G1670" i="12"/>
  <c r="H870" i="12" a="1"/>
  <c r="G2210" i="12"/>
  <c r="F4839" i="12"/>
  <c r="H742" i="12" a="1"/>
  <c r="F2499" i="12"/>
  <c r="G4839" i="12"/>
  <c r="H4664" i="12" a="1"/>
  <c r="G1130" i="12"/>
  <c r="F3708" i="12"/>
  <c r="H2570" i="12" a="1"/>
  <c r="G2480" i="12"/>
  <c r="F3621" i="12"/>
  <c r="G3795" i="12"/>
  <c r="F678" i="12"/>
  <c r="F5013" i="12"/>
  <c r="G3447" i="12"/>
  <c r="G4230" i="12"/>
  <c r="H3707" i="12" a="1"/>
  <c r="F3795" i="12"/>
  <c r="F4143" i="12"/>
  <c r="G3882" i="12"/>
  <c r="F3882" i="12"/>
  <c r="G770" i="12"/>
  <c r="H4316" i="12" a="1"/>
  <c r="G1490" i="12"/>
  <c r="H4751" i="12" a="1"/>
  <c r="G2571" i="12"/>
  <c r="H678" i="12" a="1"/>
  <c r="H4403" i="12" a="1"/>
  <c r="G2300" i="12"/>
  <c r="G4317" i="12"/>
  <c r="H806" i="12" a="1"/>
  <c r="F870" i="12"/>
  <c r="H3794" i="12" a="1"/>
  <c r="H3533" i="12" a="1"/>
  <c r="F4578" i="12"/>
  <c r="G3534" i="12"/>
  <c r="H4577" i="12" a="1"/>
  <c r="F4404" i="12"/>
  <c r="G4578" i="12"/>
  <c r="H3359" i="12" a="1"/>
  <c r="F4491" i="12"/>
  <c r="H2479" i="12" a="1"/>
  <c r="H679" i="12" a="1"/>
  <c r="F742" i="12"/>
  <c r="G4143" i="12"/>
  <c r="F3969" i="12"/>
  <c r="G4491" i="12"/>
  <c r="G4665" i="12"/>
  <c r="G860" i="12"/>
  <c r="H4925" i="12" a="1"/>
  <c r="G4056" i="12"/>
  <c r="H3968" i="12" a="1"/>
  <c r="F4752" i="12"/>
  <c r="G2390" i="12"/>
  <c r="H4838" i="12" a="1"/>
  <c r="F2498" i="12"/>
  <c r="F2587" i="12"/>
  <c r="G2030" i="12"/>
  <c r="G5013" i="12"/>
  <c r="H3620" i="12" l="1"/>
  <c r="H3446" i="12"/>
  <c r="H678" i="12"/>
  <c r="H4055" i="12"/>
  <c r="H4142" i="12"/>
  <c r="H4664" i="12"/>
  <c r="H4403" i="12"/>
  <c r="H742" i="12"/>
  <c r="H4925" i="12"/>
  <c r="H3533" i="12"/>
  <c r="H4490" i="12"/>
  <c r="H870" i="12"/>
  <c r="H4316" i="12"/>
  <c r="H4229" i="12"/>
  <c r="H4577" i="12"/>
  <c r="H679" i="12"/>
  <c r="H3359" i="12"/>
  <c r="H4838" i="12"/>
  <c r="H3881" i="12"/>
  <c r="H5100" i="12"/>
  <c r="H4751" i="12"/>
  <c r="H3707" i="12"/>
  <c r="H2570" i="12"/>
  <c r="H5012" i="12"/>
  <c r="H806" i="12"/>
  <c r="H3794" i="12"/>
  <c r="H2479" i="12"/>
  <c r="H3272" i="12"/>
  <c r="H3968" i="12"/>
  <c r="C4319" i="12"/>
  <c r="C3971" i="12"/>
  <c r="C2482" i="12"/>
  <c r="C2302" i="12"/>
  <c r="B4493" i="12"/>
  <c r="B3536" i="12"/>
  <c r="C4754" i="12"/>
  <c r="C3797" i="12"/>
  <c r="C4580" i="12"/>
  <c r="B744" i="12"/>
  <c r="C2122" i="12"/>
  <c r="C4928" i="12"/>
  <c r="B3710" i="12"/>
  <c r="C952" i="12"/>
  <c r="B808" i="12"/>
  <c r="C4058" i="12"/>
  <c r="C1942" i="12"/>
  <c r="C2392" i="12"/>
  <c r="C1582" i="12"/>
  <c r="C3884" i="12"/>
  <c r="C4232" i="12"/>
  <c r="B4841" i="12"/>
  <c r="C1312" i="12"/>
  <c r="B4667" i="12"/>
  <c r="B4406" i="12"/>
  <c r="C5015" i="12"/>
  <c r="B5015" i="12"/>
  <c r="C1042" i="12"/>
  <c r="B4145" i="12"/>
  <c r="B872" i="12"/>
  <c r="C4145" i="12"/>
  <c r="C1402" i="12"/>
  <c r="B4319" i="12"/>
  <c r="B3884" i="12"/>
  <c r="C5102" i="12"/>
  <c r="B4232" i="12"/>
  <c r="C1852" i="12"/>
  <c r="C1492" i="12"/>
  <c r="C4667" i="12"/>
  <c r="C1132" i="12"/>
  <c r="B3623" i="12"/>
  <c r="C2212" i="12"/>
  <c r="C2572" i="12"/>
  <c r="B3971" i="12"/>
  <c r="C4493" i="12"/>
  <c r="C4841" i="12"/>
  <c r="B2589" i="12"/>
  <c r="C4406" i="12"/>
  <c r="C3536" i="12"/>
  <c r="C1222" i="12"/>
  <c r="C3623" i="12"/>
  <c r="B4928" i="12"/>
  <c r="B4580" i="12"/>
  <c r="C3710" i="12"/>
  <c r="B5102" i="12"/>
  <c r="C1762" i="12"/>
  <c r="B4058" i="12"/>
  <c r="C1672" i="12"/>
  <c r="B4754" i="12"/>
  <c r="C2032" i="12"/>
  <c r="B3797" i="12"/>
  <c r="G1041" i="12"/>
  <c r="G3796" i="12"/>
  <c r="F3796" i="12"/>
  <c r="G1221" i="12"/>
  <c r="H3447" i="12" a="1"/>
  <c r="G3883" i="12"/>
  <c r="H3882" i="12" a="1"/>
  <c r="G2301" i="12"/>
  <c r="H4752" i="12" a="1"/>
  <c r="F3448" i="12"/>
  <c r="H871" i="12" a="1"/>
  <c r="G2572" i="12"/>
  <c r="H4230" i="12" a="1"/>
  <c r="F4579" i="12"/>
  <c r="F679" i="12"/>
  <c r="F3709" i="12"/>
  <c r="H4665" i="12" a="1"/>
  <c r="H807" i="12" a="1"/>
  <c r="G2121" i="12"/>
  <c r="G2481" i="12"/>
  <c r="F743" i="12"/>
  <c r="G5102" i="12"/>
  <c r="F3970" i="12"/>
  <c r="F4666" i="12"/>
  <c r="G4144" i="12"/>
  <c r="G1401" i="12"/>
  <c r="H3795" i="12" a="1"/>
  <c r="G4927" i="12"/>
  <c r="G5014" i="12"/>
  <c r="G1131" i="12"/>
  <c r="F4405" i="12"/>
  <c r="H3534" i="12" a="1"/>
  <c r="F3883" i="12"/>
  <c r="G3622" i="12"/>
  <c r="F4144" i="12"/>
  <c r="G1671" i="12"/>
  <c r="H4578" i="12" a="1"/>
  <c r="H2480" i="12" a="1"/>
  <c r="G1851" i="12"/>
  <c r="H3969" i="12" a="1"/>
  <c r="F871" i="12"/>
  <c r="F4927" i="12"/>
  <c r="F5102" i="12"/>
  <c r="F2588" i="12"/>
  <c r="G3448" i="12"/>
  <c r="F4840" i="12"/>
  <c r="G4405" i="12"/>
  <c r="G2031" i="12"/>
  <c r="H4491" i="12" a="1"/>
  <c r="G1491" i="12"/>
  <c r="H4839" i="12" a="1"/>
  <c r="H2571" i="12" a="1"/>
  <c r="H4404" i="12" a="1"/>
  <c r="H743" i="12" a="1"/>
  <c r="G4231" i="12"/>
  <c r="G2391" i="12"/>
  <c r="H4143" i="12" a="1"/>
  <c r="H4317" i="12" a="1"/>
  <c r="G2211" i="12"/>
  <c r="H3708" i="12" a="1"/>
  <c r="G861" i="12"/>
  <c r="G3535" i="12"/>
  <c r="G1311" i="12"/>
  <c r="H4926" i="12" a="1"/>
  <c r="F4057" i="12"/>
  <c r="H4056" i="12" a="1"/>
  <c r="F5014" i="12"/>
  <c r="F4492" i="12"/>
  <c r="G4492" i="12"/>
  <c r="G4666" i="12"/>
  <c r="G4579" i="12"/>
  <c r="G1761" i="12"/>
  <c r="F4753" i="12"/>
  <c r="G3970" i="12"/>
  <c r="G951" i="12"/>
  <c r="F807" i="12"/>
  <c r="G1941" i="12"/>
  <c r="H5101" i="12" a="1"/>
  <c r="F3622" i="12"/>
  <c r="G4318" i="12"/>
  <c r="H3360" i="12" a="1"/>
  <c r="H3621" i="12" a="1"/>
  <c r="G1581" i="12"/>
  <c r="H5013" i="12" a="1"/>
  <c r="G4840" i="12"/>
  <c r="F3535" i="12"/>
  <c r="G4057" i="12"/>
  <c r="G4753" i="12"/>
  <c r="G3709" i="12"/>
  <c r="F4318" i="12"/>
  <c r="F4231" i="12"/>
  <c r="H743" i="12" l="1"/>
  <c r="H4578" i="12"/>
  <c r="H4926" i="12"/>
  <c r="H3795" i="12"/>
  <c r="H2571" i="12"/>
  <c r="H4839" i="12"/>
  <c r="H4230" i="12"/>
  <c r="H3969" i="12"/>
  <c r="H3882" i="12"/>
  <c r="H5101" i="12"/>
  <c r="H4317" i="12"/>
  <c r="H4665" i="12"/>
  <c r="H4056" i="12"/>
  <c r="H2480" i="12"/>
  <c r="H4752" i="12"/>
  <c r="H807" i="12"/>
  <c r="H3360" i="12"/>
  <c r="H4143" i="12"/>
  <c r="H3708" i="12"/>
  <c r="H871" i="12"/>
  <c r="H4491" i="12"/>
  <c r="H4404" i="12"/>
  <c r="H3447" i="12"/>
  <c r="H3621" i="12"/>
  <c r="H3534" i="12"/>
  <c r="H5013" i="12"/>
  <c r="C4233" i="12"/>
  <c r="B5103" i="12"/>
  <c r="C3798" i="12"/>
  <c r="C2303" i="12"/>
  <c r="C1583" i="12"/>
  <c r="B3972" i="12"/>
  <c r="C1673" i="12"/>
  <c r="C1313" i="12"/>
  <c r="C4929" i="12"/>
  <c r="C5103" i="12"/>
  <c r="C4842" i="12"/>
  <c r="C2393" i="12"/>
  <c r="C4581" i="12"/>
  <c r="C1943" i="12"/>
  <c r="B4929" i="12"/>
  <c r="C2483" i="12"/>
  <c r="B4494" i="12"/>
  <c r="C4320" i="12"/>
  <c r="C1043" i="12"/>
  <c r="B809" i="12"/>
  <c r="B745" i="12"/>
  <c r="C1853" i="12"/>
  <c r="C2033" i="12"/>
  <c r="B3798" i="12"/>
  <c r="C4668" i="12"/>
  <c r="C2123" i="12"/>
  <c r="B5016" i="12"/>
  <c r="C4494" i="12"/>
  <c r="B4059" i="12"/>
  <c r="C1493" i="12"/>
  <c r="C1133" i="12"/>
  <c r="B4755" i="12"/>
  <c r="B3624" i="12"/>
  <c r="C4059" i="12"/>
  <c r="C5016" i="12"/>
  <c r="C3885" i="12"/>
  <c r="B4581" i="12"/>
  <c r="C1403" i="12"/>
  <c r="C2213" i="12"/>
  <c r="C1763" i="12"/>
  <c r="B873" i="12"/>
  <c r="B3885" i="12"/>
  <c r="B3711" i="12"/>
  <c r="B4407" i="12"/>
  <c r="C2573" i="12"/>
  <c r="B4146" i="12"/>
  <c r="B4668" i="12"/>
  <c r="C3624" i="12"/>
  <c r="C1223" i="12"/>
  <c r="B4320" i="12"/>
  <c r="B4233" i="12"/>
  <c r="B4842" i="12"/>
  <c r="C3711" i="12"/>
  <c r="B2590" i="12"/>
  <c r="C4755" i="12"/>
  <c r="C3972" i="12"/>
  <c r="C4146" i="12"/>
  <c r="C4407" i="12"/>
  <c r="G4058" i="12"/>
  <c r="H2572" i="12" a="1"/>
  <c r="H2481" i="12" a="1"/>
  <c r="F4580" i="12"/>
  <c r="G1492" i="12"/>
  <c r="G1132" i="12"/>
  <c r="H5102" i="12" a="1"/>
  <c r="G5015" i="12"/>
  <c r="F4667" i="12"/>
  <c r="G1852" i="12"/>
  <c r="F4319" i="12"/>
  <c r="G4319" i="12"/>
  <c r="F3623" i="12"/>
  <c r="H808" i="12" a="1"/>
  <c r="F4841" i="12"/>
  <c r="G3536" i="12"/>
  <c r="G4493" i="12"/>
  <c r="F2589" i="12"/>
  <c r="H4144" i="12" a="1"/>
  <c r="H4927" i="12" a="1"/>
  <c r="G2122" i="12"/>
  <c r="H4057" i="12" a="1"/>
  <c r="F4754" i="12"/>
  <c r="H4405" i="12" a="1"/>
  <c r="H3709" i="12" a="1"/>
  <c r="G1402" i="12"/>
  <c r="F3536" i="12"/>
  <c r="G3797" i="12"/>
  <c r="F4928" i="12"/>
  <c r="H3622" i="12" a="1"/>
  <c r="G4232" i="12"/>
  <c r="H872" i="12" a="1"/>
  <c r="F3710" i="12"/>
  <c r="F3884" i="12"/>
  <c r="F4145" i="12"/>
  <c r="F3971" i="12"/>
  <c r="F4493" i="12"/>
  <c r="G1222" i="12"/>
  <c r="G3710" i="12"/>
  <c r="G3623" i="12"/>
  <c r="G2212" i="12"/>
  <c r="G4580" i="12"/>
  <c r="G4841" i="12"/>
  <c r="F5015" i="12"/>
  <c r="G1042" i="12"/>
  <c r="F872" i="12"/>
  <c r="G1582" i="12"/>
  <c r="H4579" i="12" a="1"/>
  <c r="G5103" i="12"/>
  <c r="G4406" i="12"/>
  <c r="H4231" i="12" a="1"/>
  <c r="G1672" i="12"/>
  <c r="H4318" i="12" a="1"/>
  <c r="H5014" i="12" a="1"/>
  <c r="G1762" i="12"/>
  <c r="H4492" i="12" a="1"/>
  <c r="F4406" i="12"/>
  <c r="F744" i="12"/>
  <c r="F808" i="12"/>
  <c r="H4840" i="12" a="1"/>
  <c r="G3884" i="12"/>
  <c r="H3796" i="12" a="1"/>
  <c r="G4928" i="12"/>
  <c r="F2590" i="12"/>
  <c r="H3970" i="12" a="1"/>
  <c r="H3448" i="12" a="1"/>
  <c r="H744" i="12" a="1"/>
  <c r="G2032" i="12"/>
  <c r="F4232" i="12"/>
  <c r="H4753" i="12" a="1"/>
  <c r="H4666" i="12" a="1"/>
  <c r="G1942" i="12"/>
  <c r="F5103" i="12"/>
  <c r="G4145" i="12"/>
  <c r="G3971" i="12"/>
  <c r="G4754" i="12"/>
  <c r="G2573" i="12"/>
  <c r="G1312" i="12"/>
  <c r="F4058" i="12"/>
  <c r="F3797" i="12"/>
  <c r="H3883" i="12" a="1"/>
  <c r="G2392" i="12"/>
  <c r="H3535" i="12" a="1"/>
  <c r="G4667" i="12"/>
  <c r="G952" i="12"/>
  <c r="G2482" i="12"/>
  <c r="G2302" i="12"/>
  <c r="H4492" i="12" l="1"/>
  <c r="H808" i="12"/>
  <c r="H3709" i="12"/>
  <c r="H3970" i="12"/>
  <c r="H872" i="12"/>
  <c r="H4231" i="12"/>
  <c r="H4057" i="12"/>
  <c r="H4579" i="12"/>
  <c r="H3622" i="12"/>
  <c r="H5014" i="12"/>
  <c r="H2481" i="12"/>
  <c r="H4927" i="12"/>
  <c r="H4753" i="12"/>
  <c r="H3883" i="12"/>
  <c r="H2572" i="12"/>
  <c r="H4318" i="12"/>
  <c r="H744" i="12"/>
  <c r="H4840" i="12"/>
  <c r="H3796" i="12"/>
  <c r="H5102" i="12"/>
  <c r="H4405" i="12"/>
  <c r="H4144" i="12"/>
  <c r="H3448" i="12"/>
  <c r="H4666" i="12"/>
  <c r="H3535" i="12"/>
  <c r="B4408" i="12"/>
  <c r="C1584" i="12"/>
  <c r="C1944" i="12"/>
  <c r="C4408" i="12"/>
  <c r="C1494" i="12"/>
  <c r="C4147" i="12"/>
  <c r="C1314" i="12"/>
  <c r="B4669" i="12"/>
  <c r="C4756" i="12"/>
  <c r="B4495" i="12"/>
  <c r="B4060" i="12"/>
  <c r="C4060" i="12"/>
  <c r="C3712" i="12"/>
  <c r="C4843" i="12"/>
  <c r="B3799" i="12"/>
  <c r="C1854" i="12"/>
  <c r="C4582" i="12"/>
  <c r="B874" i="12"/>
  <c r="C1674" i="12"/>
  <c r="C4321" i="12"/>
  <c r="B4321" i="12"/>
  <c r="B4756" i="12"/>
  <c r="C2304" i="12"/>
  <c r="C5104" i="12"/>
  <c r="C1224" i="12"/>
  <c r="C2124" i="12"/>
  <c r="C1134" i="12"/>
  <c r="B5017" i="12"/>
  <c r="C2394" i="12"/>
  <c r="C3886" i="12"/>
  <c r="C3799" i="12"/>
  <c r="C2214" i="12"/>
  <c r="C2034" i="12"/>
  <c r="C1764" i="12"/>
  <c r="C4234" i="12"/>
  <c r="B4582" i="12"/>
  <c r="C4669" i="12"/>
  <c r="B3712" i="12"/>
  <c r="B4147" i="12"/>
  <c r="B4930" i="12"/>
  <c r="C3973" i="12"/>
  <c r="B4843" i="12"/>
  <c r="B3886" i="12"/>
  <c r="B810" i="12"/>
  <c r="B746" i="12"/>
  <c r="C5017" i="12"/>
  <c r="C2574" i="12"/>
  <c r="C2484" i="12"/>
  <c r="C4495" i="12"/>
  <c r="B4234" i="12"/>
  <c r="B3973" i="12"/>
  <c r="B5104" i="12"/>
  <c r="C4930" i="12"/>
  <c r="C1404" i="12"/>
  <c r="H3623" i="12" a="1"/>
  <c r="G3711" i="12"/>
  <c r="G2213" i="12"/>
  <c r="H5103" i="12" a="1"/>
  <c r="G5104" i="12"/>
  <c r="G1403" i="12"/>
  <c r="G1673" i="12"/>
  <c r="F745" i="12"/>
  <c r="F4233" i="12"/>
  <c r="G4842" i="12"/>
  <c r="H4406" i="12" a="1"/>
  <c r="H4667" i="12" a="1"/>
  <c r="F4146" i="12"/>
  <c r="G2303" i="12"/>
  <c r="F5016" i="12"/>
  <c r="F4407" i="12"/>
  <c r="H5015" i="12" a="1"/>
  <c r="H809" i="12" a="1"/>
  <c r="G4233" i="12"/>
  <c r="G2393" i="12"/>
  <c r="G3624" i="12"/>
  <c r="H3971" i="12" a="1"/>
  <c r="G4407" i="12"/>
  <c r="H4145" i="12" a="1"/>
  <c r="G1583" i="12"/>
  <c r="H4493" i="12" a="1"/>
  <c r="F4929" i="12"/>
  <c r="F3972" i="12"/>
  <c r="H2482" i="12" a="1"/>
  <c r="G4581" i="12"/>
  <c r="F873" i="12"/>
  <c r="G4320" i="12"/>
  <c r="G1223" i="12"/>
  <c r="G4668" i="12"/>
  <c r="G1493" i="12"/>
  <c r="G3972" i="12"/>
  <c r="H4928" i="12" a="1"/>
  <c r="F3885" i="12"/>
  <c r="F4494" i="12"/>
  <c r="H4841" i="12" a="1"/>
  <c r="F4581" i="12"/>
  <c r="H3536" i="12" a="1"/>
  <c r="H2573" i="12" a="1"/>
  <c r="H4319" i="12" a="1"/>
  <c r="H4232" i="12" a="1"/>
  <c r="F4668" i="12"/>
  <c r="F3711" i="12"/>
  <c r="H873" i="12" a="1"/>
  <c r="F3624" i="12"/>
  <c r="H3884" i="12" a="1"/>
  <c r="H4754" i="12" a="1"/>
  <c r="F4059" i="12"/>
  <c r="H4580" i="12" a="1"/>
  <c r="H3710" i="12" a="1"/>
  <c r="G2483" i="12"/>
  <c r="H4058" i="12" a="1"/>
  <c r="G4146" i="12"/>
  <c r="F4842" i="12"/>
  <c r="G1043" i="12"/>
  <c r="G1133" i="12"/>
  <c r="G3885" i="12"/>
  <c r="G4929" i="12"/>
  <c r="G3798" i="12"/>
  <c r="G1853" i="12"/>
  <c r="H745" i="12" a="1"/>
  <c r="G1763" i="12"/>
  <c r="G4059" i="12"/>
  <c r="G4755" i="12"/>
  <c r="G1943" i="12"/>
  <c r="G1313" i="12"/>
  <c r="H3797" i="12" a="1"/>
  <c r="G4494" i="12"/>
  <c r="F809" i="12"/>
  <c r="G5016" i="12"/>
  <c r="G2574" i="12"/>
  <c r="F5104" i="12"/>
  <c r="G2123" i="12"/>
  <c r="F3798" i="12"/>
  <c r="F4755" i="12"/>
  <c r="G2033" i="12"/>
  <c r="F4320" i="12"/>
  <c r="H4319" i="12" l="1"/>
  <c r="H4667" i="12"/>
  <c r="H4928" i="12"/>
  <c r="H4493" i="12"/>
  <c r="H5015" i="12"/>
  <c r="H809" i="12"/>
  <c r="H4058" i="12"/>
  <c r="H3536" i="12"/>
  <c r="H4841" i="12"/>
  <c r="H2482" i="12"/>
  <c r="H5103" i="12"/>
  <c r="H4406" i="12"/>
  <c r="H2573" i="12"/>
  <c r="H4580" i="12"/>
  <c r="H873" i="12"/>
  <c r="H745" i="12"/>
  <c r="H3884" i="12"/>
  <c r="H3797" i="12"/>
  <c r="H4145" i="12"/>
  <c r="H3710" i="12"/>
  <c r="H3623" i="12"/>
  <c r="H4232" i="12"/>
  <c r="H4754" i="12"/>
  <c r="H3971" i="12"/>
  <c r="B3974" i="12"/>
  <c r="C4322" i="12"/>
  <c r="C3887" i="12"/>
  <c r="B4235" i="12"/>
  <c r="C1225" i="12"/>
  <c r="C2395" i="12"/>
  <c r="C1765" i="12"/>
  <c r="B3887" i="12"/>
  <c r="C5105" i="12"/>
  <c r="B4931" i="12"/>
  <c r="B4844" i="12"/>
  <c r="C5018" i="12"/>
  <c r="C4583" i="12"/>
  <c r="B4409" i="12"/>
  <c r="C2035" i="12"/>
  <c r="C2485" i="12"/>
  <c r="C1315" i="12"/>
  <c r="C4670" i="12"/>
  <c r="B4583" i="12"/>
  <c r="B4061" i="12"/>
  <c r="C1945" i="12"/>
  <c r="C4148" i="12"/>
  <c r="C1585" i="12"/>
  <c r="C4496" i="12"/>
  <c r="C1495" i="12"/>
  <c r="B4322" i="12"/>
  <c r="B3800" i="12"/>
  <c r="C3974" i="12"/>
  <c r="C2215" i="12"/>
  <c r="B4148" i="12"/>
  <c r="B4757" i="12"/>
  <c r="C1855" i="12"/>
  <c r="C2125" i="12"/>
  <c r="C4931" i="12"/>
  <c r="C1405" i="12"/>
  <c r="B747" i="12"/>
  <c r="B811" i="12"/>
  <c r="C4061" i="12"/>
  <c r="C4757" i="12"/>
  <c r="B875" i="12"/>
  <c r="C3800" i="12"/>
  <c r="C4235" i="12"/>
  <c r="C1675" i="12"/>
  <c r="C2575" i="12"/>
  <c r="B5018" i="12"/>
  <c r="B4670" i="12"/>
  <c r="C2305" i="12"/>
  <c r="B5105" i="12"/>
  <c r="C4409" i="12"/>
  <c r="C4844" i="12"/>
  <c r="B4496" i="12"/>
  <c r="F3712" i="12"/>
  <c r="G2124" i="12"/>
  <c r="G4060" i="12"/>
  <c r="H4407" i="12" a="1"/>
  <c r="F4408" i="12"/>
  <c r="H4320" i="12" a="1"/>
  <c r="F4234" i="12"/>
  <c r="G2394" i="12"/>
  <c r="G1944" i="12"/>
  <c r="G4843" i="12"/>
  <c r="G4234" i="12"/>
  <c r="H3798" i="12" a="1"/>
  <c r="G4408" i="12"/>
  <c r="H5104" i="12" a="1"/>
  <c r="F5105" i="12"/>
  <c r="H3972" i="12" a="1"/>
  <c r="F4582" i="12"/>
  <c r="H4668" i="12" a="1"/>
  <c r="G4669" i="12"/>
  <c r="G2214" i="12"/>
  <c r="G5017" i="12"/>
  <c r="G4147" i="12"/>
  <c r="H2483" i="12" a="1"/>
  <c r="H4842" i="12" a="1"/>
  <c r="F4930" i="12"/>
  <c r="G1404" i="12"/>
  <c r="F3886" i="12"/>
  <c r="G1854" i="12"/>
  <c r="G4756" i="12"/>
  <c r="F4495" i="12"/>
  <c r="H746" i="12" a="1"/>
  <c r="F810" i="12"/>
  <c r="G4321" i="12"/>
  <c r="G2034" i="12"/>
  <c r="H4233" i="12" a="1"/>
  <c r="G1224" i="12"/>
  <c r="G3973" i="12"/>
  <c r="H4581" i="12" a="1"/>
  <c r="H810" i="12" a="1"/>
  <c r="G1674" i="12"/>
  <c r="H874" i="12" a="1"/>
  <c r="H4059" i="12" a="1"/>
  <c r="G2304" i="12"/>
  <c r="G4930" i="12"/>
  <c r="G4495" i="12"/>
  <c r="H5016" i="12" a="1"/>
  <c r="F3973" i="12"/>
  <c r="H3624" i="12" a="1"/>
  <c r="F4669" i="12"/>
  <c r="F5017" i="12"/>
  <c r="G2575" i="12"/>
  <c r="H4146" i="12" a="1"/>
  <c r="H4755" i="12" a="1"/>
  <c r="G1134" i="12"/>
  <c r="H4929" i="12" a="1"/>
  <c r="G5105" i="12"/>
  <c r="G3799" i="12"/>
  <c r="F4321" i="12"/>
  <c r="G1584" i="12"/>
  <c r="G3712" i="12"/>
  <c r="H3885" i="12" a="1"/>
  <c r="F4843" i="12"/>
  <c r="G1494" i="12"/>
  <c r="F746" i="12"/>
  <c r="H4494" i="12" a="1"/>
  <c r="G1314" i="12"/>
  <c r="H2574" i="12" a="1"/>
  <c r="G3886" i="12"/>
  <c r="F874" i="12"/>
  <c r="F4147" i="12"/>
  <c r="F4060" i="12"/>
  <c r="G1764" i="12"/>
  <c r="H3711" i="12" a="1"/>
  <c r="G4582" i="12"/>
  <c r="F4756" i="12"/>
  <c r="F3799" i="12"/>
  <c r="G2484" i="12"/>
  <c r="H810" i="12" l="1"/>
  <c r="H3885" i="12"/>
  <c r="H874" i="12"/>
  <c r="H5104" i="12"/>
  <c r="H2483" i="12"/>
  <c r="H4059" i="12"/>
  <c r="H4146" i="12"/>
  <c r="H4407" i="12"/>
  <c r="H4668" i="12"/>
  <c r="H4494" i="12"/>
  <c r="H746" i="12"/>
  <c r="H3972" i="12"/>
  <c r="H5016" i="12"/>
  <c r="H3711" i="12"/>
  <c r="H4320" i="12"/>
  <c r="H3624" i="12"/>
  <c r="H4842" i="12"/>
  <c r="H4755" i="12"/>
  <c r="H4929" i="12"/>
  <c r="H4233" i="12"/>
  <c r="H4581" i="12"/>
  <c r="H3798" i="12"/>
  <c r="H2574" i="12"/>
  <c r="C4497" i="12"/>
  <c r="B5106" i="12"/>
  <c r="C3888" i="12"/>
  <c r="C2216" i="12"/>
  <c r="B4497" i="12"/>
  <c r="C4410" i="12"/>
  <c r="B4410" i="12"/>
  <c r="C4236" i="12"/>
  <c r="C2486" i="12"/>
  <c r="C2396" i="12"/>
  <c r="C2306" i="12"/>
  <c r="C1586" i="12"/>
  <c r="C4671" i="12"/>
  <c r="C1766" i="12"/>
  <c r="C1496" i="12"/>
  <c r="B4323" i="12"/>
  <c r="C4323" i="12"/>
  <c r="C4584" i="12"/>
  <c r="C2576" i="12"/>
  <c r="B3975" i="12"/>
  <c r="C4932" i="12"/>
  <c r="B4758" i="12"/>
  <c r="B4845" i="12"/>
  <c r="C1856" i="12"/>
  <c r="C3975" i="12"/>
  <c r="B4236" i="12"/>
  <c r="C4758" i="12"/>
  <c r="B876" i="12"/>
  <c r="B5019" i="12"/>
  <c r="B812" i="12"/>
  <c r="B748" i="12"/>
  <c r="C2036" i="12"/>
  <c r="C1406" i="12"/>
  <c r="B4062" i="12"/>
  <c r="C1316" i="12"/>
  <c r="B4584" i="12"/>
  <c r="C4845" i="12"/>
  <c r="C4062" i="12"/>
  <c r="B4149" i="12"/>
  <c r="C1946" i="12"/>
  <c r="C5106" i="12"/>
  <c r="C4149" i="12"/>
  <c r="C5019" i="12"/>
  <c r="B3888" i="12"/>
  <c r="C1676" i="12"/>
  <c r="B4671" i="12"/>
  <c r="C2126" i="12"/>
  <c r="B4932" i="12"/>
  <c r="F4061" i="12"/>
  <c r="H5017" i="12" a="1"/>
  <c r="G2215" i="12"/>
  <c r="G3974" i="12"/>
  <c r="H811" i="12" a="1"/>
  <c r="F4235" i="12"/>
  <c r="H4582" i="12" a="1"/>
  <c r="G4844" i="12"/>
  <c r="F811" i="12"/>
  <c r="G1855" i="12"/>
  <c r="G4670" i="12"/>
  <c r="F4757" i="12"/>
  <c r="G2035" i="12"/>
  <c r="H4234" i="12" a="1"/>
  <c r="H875" i="12" a="1"/>
  <c r="G1765" i="12"/>
  <c r="F4844" i="12"/>
  <c r="F747" i="12"/>
  <c r="H4756" i="12" a="1"/>
  <c r="F3974" i="12"/>
  <c r="H4060" i="12" a="1"/>
  <c r="F4409" i="12"/>
  <c r="G1405" i="12"/>
  <c r="G4496" i="12"/>
  <c r="F4148" i="12"/>
  <c r="F4496" i="12"/>
  <c r="G1225" i="12"/>
  <c r="H4408" i="12" a="1"/>
  <c r="F4322" i="12"/>
  <c r="G3800" i="12"/>
  <c r="G3887" i="12"/>
  <c r="G2576" i="12"/>
  <c r="F4670" i="12"/>
  <c r="G2305" i="12"/>
  <c r="H4843" i="12" a="1"/>
  <c r="G1315" i="12"/>
  <c r="G5106" i="12"/>
  <c r="G2485" i="12"/>
  <c r="G4061" i="12"/>
  <c r="F4931" i="12"/>
  <c r="F3800" i="12"/>
  <c r="G1495" i="12"/>
  <c r="H5105" i="12" a="1"/>
  <c r="G4757" i="12"/>
  <c r="H3886" i="12" a="1"/>
  <c r="H4669" i="12" a="1"/>
  <c r="H4495" i="12" a="1"/>
  <c r="G4235" i="12"/>
  <c r="G4583" i="12"/>
  <c r="G1675" i="12"/>
  <c r="H3712" i="12" a="1"/>
  <c r="H2484" i="12" a="1"/>
  <c r="F4583" i="12"/>
  <c r="H4147" i="12" a="1"/>
  <c r="G4931" i="12"/>
  <c r="G4322" i="12"/>
  <c r="H3973" i="12" a="1"/>
  <c r="G4409" i="12"/>
  <c r="H2575" i="12" a="1"/>
  <c r="G1585" i="12"/>
  <c r="G2125" i="12"/>
  <c r="F875" i="12"/>
  <c r="G1945" i="12"/>
  <c r="G4148" i="12"/>
  <c r="G5018" i="12"/>
  <c r="H3799" i="12" a="1"/>
  <c r="H4321" i="12" a="1"/>
  <c r="H747" i="12" a="1"/>
  <c r="F5106" i="12"/>
  <c r="F5018" i="12"/>
  <c r="H4930" i="12" a="1"/>
  <c r="F3887" i="12"/>
  <c r="G2395" i="12"/>
  <c r="H4234" i="12" l="1"/>
  <c r="H4582" i="12"/>
  <c r="H5105" i="12"/>
  <c r="H875" i="12"/>
  <c r="H2484" i="12"/>
  <c r="H4495" i="12"/>
  <c r="H4147" i="12"/>
  <c r="H4930" i="12"/>
  <c r="H4060" i="12"/>
  <c r="H747" i="12"/>
  <c r="H811" i="12"/>
  <c r="H4321" i="12"/>
  <c r="H5017" i="12"/>
  <c r="H3886" i="12"/>
  <c r="H4756" i="12"/>
  <c r="H4843" i="12"/>
  <c r="H3973" i="12"/>
  <c r="H3799" i="12"/>
  <c r="H4408" i="12"/>
  <c r="H3712" i="12"/>
  <c r="H2575" i="12"/>
  <c r="H4669" i="12"/>
  <c r="C4237" i="12"/>
  <c r="C4150" i="12"/>
  <c r="B4150" i="12"/>
  <c r="B813" i="12"/>
  <c r="B749" i="12"/>
  <c r="C1947" i="12"/>
  <c r="B4411" i="12"/>
  <c r="C2307" i="12"/>
  <c r="B4759" i="12"/>
  <c r="C1587" i="12"/>
  <c r="B3976" i="12"/>
  <c r="C2127" i="12"/>
  <c r="B4324" i="12"/>
  <c r="C4672" i="12"/>
  <c r="C1857" i="12"/>
  <c r="B5107" i="12"/>
  <c r="C4063" i="12"/>
  <c r="C2577" i="12"/>
  <c r="B4237" i="12"/>
  <c r="C1407" i="12"/>
  <c r="C5020" i="12"/>
  <c r="C4759" i="12"/>
  <c r="B4585" i="12"/>
  <c r="C4585" i="12"/>
  <c r="C1677" i="12"/>
  <c r="C4324" i="12"/>
  <c r="B877" i="12"/>
  <c r="C2397" i="12"/>
  <c r="B4498" i="12"/>
  <c r="C3976" i="12"/>
  <c r="C1767" i="12"/>
  <c r="C4846" i="12"/>
  <c r="B4933" i="12"/>
  <c r="C4933" i="12"/>
  <c r="C1497" i="12"/>
  <c r="C4498" i="12"/>
  <c r="C2037" i="12"/>
  <c r="B4846" i="12"/>
  <c r="C2487" i="12"/>
  <c r="B5020" i="12"/>
  <c r="B4672" i="12"/>
  <c r="C4411" i="12"/>
  <c r="C2217" i="12"/>
  <c r="C5107" i="12"/>
  <c r="B4063" i="12"/>
  <c r="G4149" i="12"/>
  <c r="F4323" i="12"/>
  <c r="G1496" i="12"/>
  <c r="H876" i="12" a="1"/>
  <c r="F4845" i="12"/>
  <c r="G2306" i="12"/>
  <c r="G4410" i="12"/>
  <c r="G4758" i="12"/>
  <c r="G4236" i="12"/>
  <c r="H4583" i="12" a="1"/>
  <c r="G2396" i="12"/>
  <c r="F4062" i="12"/>
  <c r="G1316" i="12"/>
  <c r="G1856" i="12"/>
  <c r="G4584" i="12"/>
  <c r="F3975" i="12"/>
  <c r="G2126" i="12"/>
  <c r="G4845" i="12"/>
  <c r="F4932" i="12"/>
  <c r="G1766" i="12"/>
  <c r="G3888" i="12"/>
  <c r="G5019" i="12"/>
  <c r="F4758" i="12"/>
  <c r="H4757" i="12" a="1"/>
  <c r="G4932" i="12"/>
  <c r="G4323" i="12"/>
  <c r="G2486" i="12"/>
  <c r="F3888" i="12"/>
  <c r="F5107" i="12"/>
  <c r="H4670" i="12" a="1"/>
  <c r="G4497" i="12"/>
  <c r="H5106" i="12" a="1"/>
  <c r="G1676" i="12"/>
  <c r="H4409" i="12" a="1"/>
  <c r="G1406" i="12"/>
  <c r="H3974" i="12" a="1"/>
  <c r="G2216" i="12"/>
  <c r="F4584" i="12"/>
  <c r="G5107" i="12"/>
  <c r="F4410" i="12"/>
  <c r="G2577" i="12"/>
  <c r="F5019" i="12"/>
  <c r="H4496" i="12" a="1"/>
  <c r="G1586" i="12"/>
  <c r="H2576" i="12" a="1"/>
  <c r="G3975" i="12"/>
  <c r="F4671" i="12"/>
  <c r="H748" i="12" a="1"/>
  <c r="H4235" i="12" a="1"/>
  <c r="H2485" i="12" a="1"/>
  <c r="H4148" i="12" a="1"/>
  <c r="H5018" i="12" a="1"/>
  <c r="F4236" i="12"/>
  <c r="H4844" i="12" a="1"/>
  <c r="G2036" i="12"/>
  <c r="G1946" i="12"/>
  <c r="H4322" i="12" a="1"/>
  <c r="F4497" i="12"/>
  <c r="H3800" i="12" a="1"/>
  <c r="G4671" i="12"/>
  <c r="F812" i="12"/>
  <c r="H812" i="12" a="1"/>
  <c r="F4149" i="12"/>
  <c r="F876" i="12"/>
  <c r="H4061" i="12" a="1"/>
  <c r="F748" i="12"/>
  <c r="H4931" i="12" a="1"/>
  <c r="H3887" i="12" a="1"/>
  <c r="G4062" i="12"/>
  <c r="H748" i="12" l="1"/>
  <c r="H4496" i="12"/>
  <c r="H812" i="12"/>
  <c r="H5018" i="12"/>
  <c r="H4844" i="12"/>
  <c r="H4148" i="12"/>
  <c r="H2485" i="12"/>
  <c r="H4757" i="12"/>
  <c r="H4670" i="12"/>
  <c r="H876" i="12"/>
  <c r="H4235" i="12"/>
  <c r="H3800" i="12"/>
  <c r="H3974" i="12"/>
  <c r="H4061" i="12"/>
  <c r="H5106" i="12"/>
  <c r="H4931" i="12"/>
  <c r="H4322" i="12"/>
  <c r="H4409" i="12"/>
  <c r="H4583" i="12"/>
  <c r="H3887" i="12"/>
  <c r="H2576" i="12"/>
  <c r="C2488" i="12"/>
  <c r="C4673" i="12"/>
  <c r="C1498" i="12"/>
  <c r="C2218" i="12"/>
  <c r="B814" i="12"/>
  <c r="B750" i="12"/>
  <c r="C1948" i="12"/>
  <c r="C5021" i="12"/>
  <c r="C4064" i="12"/>
  <c r="B4673" i="12"/>
  <c r="B4325" i="12"/>
  <c r="C4499" i="12"/>
  <c r="B4934" i="12"/>
  <c r="B4238" i="12"/>
  <c r="B5021" i="12"/>
  <c r="C4412" i="12"/>
  <c r="C4760" i="12"/>
  <c r="B4151" i="12"/>
  <c r="B4760" i="12"/>
  <c r="C1768" i="12"/>
  <c r="C5108" i="12"/>
  <c r="C4151" i="12"/>
  <c r="C4238" i="12"/>
  <c r="C4586" i="12"/>
  <c r="C2308" i="12"/>
  <c r="C2578" i="12"/>
  <c r="C2398" i="12"/>
  <c r="C4325" i="12"/>
  <c r="C1588" i="12"/>
  <c r="C1858" i="12"/>
  <c r="B4064" i="12"/>
  <c r="B4499" i="12"/>
  <c r="B878" i="12"/>
  <c r="C4847" i="12"/>
  <c r="C2128" i="12"/>
  <c r="B4586" i="12"/>
  <c r="C1678" i="12"/>
  <c r="C2038" i="12"/>
  <c r="B5108" i="12"/>
  <c r="C4934" i="12"/>
  <c r="B4412" i="12"/>
  <c r="B4847" i="12"/>
  <c r="H5019" i="12" a="1"/>
  <c r="G1407" i="12"/>
  <c r="H3975" i="12" a="1"/>
  <c r="F4585" i="12"/>
  <c r="H4323" i="12" a="1"/>
  <c r="H813" i="12" a="1"/>
  <c r="G4846" i="12"/>
  <c r="F4846" i="12"/>
  <c r="H4149" i="12" a="1"/>
  <c r="G2037" i="12"/>
  <c r="G4150" i="12"/>
  <c r="F877" i="12"/>
  <c r="F3976" i="12"/>
  <c r="G2127" i="12"/>
  <c r="G4324" i="12"/>
  <c r="G1857" i="12"/>
  <c r="G1767" i="12"/>
  <c r="G4237" i="12"/>
  <c r="G2217" i="12"/>
  <c r="H4845" i="12" a="1"/>
  <c r="G4411" i="12"/>
  <c r="F4933" i="12"/>
  <c r="G1677" i="12"/>
  <c r="F749" i="12"/>
  <c r="F4063" i="12"/>
  <c r="G2487" i="12"/>
  <c r="G2397" i="12"/>
  <c r="G2578" i="12"/>
  <c r="G4933" i="12"/>
  <c r="G1947" i="12"/>
  <c r="H4671" i="12" a="1"/>
  <c r="H4410" i="12" a="1"/>
  <c r="H4062" i="12" a="1"/>
  <c r="H749" i="12" a="1"/>
  <c r="H5107" i="12" a="1"/>
  <c r="G4672" i="12"/>
  <c r="H4236" i="12" a="1"/>
  <c r="F5108" i="12"/>
  <c r="H2577" i="12" a="1"/>
  <c r="H4758" i="12" a="1"/>
  <c r="G3976" i="12"/>
  <c r="F5020" i="12"/>
  <c r="F4237" i="12"/>
  <c r="H4584" i="12" a="1"/>
  <c r="F4672" i="12"/>
  <c r="G1587" i="12"/>
  <c r="G2307" i="12"/>
  <c r="F4759" i="12"/>
  <c r="F813" i="12"/>
  <c r="G4063" i="12"/>
  <c r="G1497" i="12"/>
  <c r="H4932" i="12" a="1"/>
  <c r="F4150" i="12"/>
  <c r="G4585" i="12"/>
  <c r="G4498" i="12"/>
  <c r="H3888" i="12" a="1"/>
  <c r="F4411" i="12"/>
  <c r="G5108" i="12"/>
  <c r="H4497" i="12" a="1"/>
  <c r="G4759" i="12"/>
  <c r="F4498" i="12"/>
  <c r="H2486" i="12" a="1"/>
  <c r="F4324" i="12"/>
  <c r="H877" i="12" a="1"/>
  <c r="G5020" i="12"/>
  <c r="H877" i="12" l="1"/>
  <c r="H4932" i="12"/>
  <c r="H3888" i="12"/>
  <c r="H4410" i="12"/>
  <c r="H4149" i="12"/>
  <c r="H4845" i="12"/>
  <c r="H4497" i="12"/>
  <c r="H4671" i="12"/>
  <c r="H4758" i="12"/>
  <c r="H813" i="12"/>
  <c r="H3975" i="12"/>
  <c r="H749" i="12"/>
  <c r="H2577" i="12"/>
  <c r="H4584" i="12"/>
  <c r="H4236" i="12"/>
  <c r="H4323" i="12"/>
  <c r="H5019" i="12"/>
  <c r="H4062" i="12"/>
  <c r="H2486" i="12"/>
  <c r="H5107" i="12"/>
  <c r="B4239" i="12"/>
  <c r="C1589" i="12"/>
  <c r="B4500" i="12"/>
  <c r="C1769" i="12"/>
  <c r="C1679" i="12"/>
  <c r="C4152" i="12"/>
  <c r="C2579" i="12"/>
  <c r="B4587" i="12"/>
  <c r="C4674" i="12"/>
  <c r="B879" i="12"/>
  <c r="C2219" i="12"/>
  <c r="C2309" i="12"/>
  <c r="B4935" i="12"/>
  <c r="C4935" i="12"/>
  <c r="B4152" i="12"/>
  <c r="C2489" i="12"/>
  <c r="C4326" i="12"/>
  <c r="B4848" i="12"/>
  <c r="B4413" i="12"/>
  <c r="C5109" i="12"/>
  <c r="B4761" i="12"/>
  <c r="C2399" i="12"/>
  <c r="B5022" i="12"/>
  <c r="C5022" i="12"/>
  <c r="C4848" i="12"/>
  <c r="C4761" i="12"/>
  <c r="B4674" i="12"/>
  <c r="B815" i="12"/>
  <c r="B751" i="12"/>
  <c r="C4413" i="12"/>
  <c r="C1859" i="12"/>
  <c r="C4500" i="12"/>
  <c r="C4587" i="12"/>
  <c r="B5109" i="12"/>
  <c r="C2129" i="12"/>
  <c r="C1949" i="12"/>
  <c r="C4239" i="12"/>
  <c r="B4326" i="12"/>
  <c r="C2039" i="12"/>
  <c r="F4847" i="12"/>
  <c r="G4673" i="12"/>
  <c r="G1948" i="12"/>
  <c r="H814" i="12" a="1"/>
  <c r="F4325" i="12"/>
  <c r="F4673" i="12"/>
  <c r="G2308" i="12"/>
  <c r="F4238" i="12"/>
  <c r="F878" i="12"/>
  <c r="G4934" i="12"/>
  <c r="H750" i="12" a="1"/>
  <c r="F4760" i="12"/>
  <c r="H4237" i="12" a="1"/>
  <c r="G5021" i="12"/>
  <c r="H878" i="12" a="1"/>
  <c r="G2579" i="12"/>
  <c r="F4064" i="12"/>
  <c r="G4586" i="12"/>
  <c r="H4759" i="12" a="1"/>
  <c r="H2578" i="12" a="1"/>
  <c r="G1678" i="12"/>
  <c r="H4150" i="12" a="1"/>
  <c r="H4846" i="12" a="1"/>
  <c r="G1768" i="12"/>
  <c r="F5109" i="12"/>
  <c r="G4847" i="12"/>
  <c r="G2128" i="12"/>
  <c r="H4933" i="12" a="1"/>
  <c r="F4499" i="12"/>
  <c r="H5108" i="12" a="1"/>
  <c r="G5109" i="12"/>
  <c r="G4151" i="12"/>
  <c r="H4063" i="12" a="1"/>
  <c r="F4934" i="12"/>
  <c r="H2487" i="12" a="1"/>
  <c r="F4586" i="12"/>
  <c r="G2038" i="12"/>
  <c r="G4238" i="12"/>
  <c r="H4324" i="12" a="1"/>
  <c r="H3976" i="12" a="1"/>
  <c r="G4760" i="12"/>
  <c r="G2398" i="12"/>
  <c r="H4585" i="12" a="1"/>
  <c r="G4064" i="12"/>
  <c r="G4412" i="12"/>
  <c r="G1858" i="12"/>
  <c r="H4411" i="12" a="1"/>
  <c r="G4499" i="12"/>
  <c r="H4672" i="12" a="1"/>
  <c r="F4151" i="12"/>
  <c r="G1588" i="12"/>
  <c r="F5021" i="12"/>
  <c r="F814" i="12"/>
  <c r="H4498" i="12" a="1"/>
  <c r="F750" i="12"/>
  <c r="G2218" i="12"/>
  <c r="F4412" i="12"/>
  <c r="G2488" i="12"/>
  <c r="H5020" i="12" a="1"/>
  <c r="G4325" i="12"/>
  <c r="G1498" i="12"/>
  <c r="H4237" i="12" l="1"/>
  <c r="H5108" i="12"/>
  <c r="H750" i="12"/>
  <c r="H5020" i="12"/>
  <c r="H878" i="12"/>
  <c r="H4759" i="12"/>
  <c r="H4063" i="12"/>
  <c r="H4411" i="12"/>
  <c r="H4672" i="12"/>
  <c r="H4498" i="12"/>
  <c r="H4150" i="12"/>
  <c r="H2578" i="12"/>
  <c r="H814" i="12"/>
  <c r="H3976" i="12"/>
  <c r="H2487" i="12"/>
  <c r="H4585" i="12"/>
  <c r="H4324" i="12"/>
  <c r="H4933" i="12"/>
  <c r="H4846" i="12"/>
  <c r="C2130" i="12"/>
  <c r="B5110" i="12"/>
  <c r="B4501" i="12"/>
  <c r="B4240" i="12"/>
  <c r="C2310" i="12"/>
  <c r="B4936" i="12"/>
  <c r="C5023" i="12"/>
  <c r="C1860" i="12"/>
  <c r="B4414" i="12"/>
  <c r="C4501" i="12"/>
  <c r="C4327" i="12"/>
  <c r="B4849" i="12"/>
  <c r="C1680" i="12"/>
  <c r="C2040" i="12"/>
  <c r="B816" i="12"/>
  <c r="B752" i="12"/>
  <c r="C2580" i="12"/>
  <c r="C4588" i="12"/>
  <c r="B880" i="12"/>
  <c r="C5110" i="12"/>
  <c r="C2400" i="12"/>
  <c r="B4675" i="12"/>
  <c r="C1950" i="12"/>
  <c r="C4849" i="12"/>
  <c r="C2490" i="12"/>
  <c r="C4675" i="12"/>
  <c r="B5023" i="12"/>
  <c r="C4240" i="12"/>
  <c r="B4588" i="12"/>
  <c r="C4936" i="12"/>
  <c r="C4414" i="12"/>
  <c r="C4762" i="12"/>
  <c r="C2220" i="12"/>
  <c r="B4762" i="12"/>
  <c r="C1770" i="12"/>
  <c r="B4327" i="12"/>
  <c r="G4152" i="12"/>
  <c r="H4325" i="12" a="1"/>
  <c r="G1769" i="12"/>
  <c r="H4673" i="12" a="1"/>
  <c r="F751" i="12"/>
  <c r="F4935" i="12"/>
  <c r="H4064" i="12" a="1"/>
  <c r="H751" i="12" a="1"/>
  <c r="H5109" i="12" a="1"/>
  <c r="G1949" i="12"/>
  <c r="F4500" i="12"/>
  <c r="H2579" i="12" a="1"/>
  <c r="G2039" i="12"/>
  <c r="G2129" i="12"/>
  <c r="F4587" i="12"/>
  <c r="H5021" i="12" a="1"/>
  <c r="H4934" i="12" a="1"/>
  <c r="G2309" i="12"/>
  <c r="G4326" i="12"/>
  <c r="G1859" i="12"/>
  <c r="F4761" i="12"/>
  <c r="G1589" i="12"/>
  <c r="H4847" i="12" a="1"/>
  <c r="G4587" i="12"/>
  <c r="F879" i="12"/>
  <c r="G4239" i="12"/>
  <c r="G2399" i="12"/>
  <c r="G4848" i="12"/>
  <c r="H879" i="12" a="1"/>
  <c r="G5022" i="12"/>
  <c r="F815" i="12"/>
  <c r="G4500" i="12"/>
  <c r="H4499" i="12" a="1"/>
  <c r="G5110" i="12"/>
  <c r="G2219" i="12"/>
  <c r="F4413" i="12"/>
  <c r="H4151" i="12" a="1"/>
  <c r="G2580" i="12"/>
  <c r="F4239" i="12"/>
  <c r="F5022" i="12"/>
  <c r="H4760" i="12" a="1"/>
  <c r="G4674" i="12"/>
  <c r="G2489" i="12"/>
  <c r="F4848" i="12"/>
  <c r="G4935" i="12"/>
  <c r="H815" i="12" a="1"/>
  <c r="F4326" i="12"/>
  <c r="F4152" i="12"/>
  <c r="G1679" i="12"/>
  <c r="F5110" i="12"/>
  <c r="G4413" i="12"/>
  <c r="H4238" i="12" a="1"/>
  <c r="H4586" i="12" a="1"/>
  <c r="H2488" i="12" a="1"/>
  <c r="H4412" i="12" a="1"/>
  <c r="F4674" i="12"/>
  <c r="G4761" i="12"/>
  <c r="H879" i="12" l="1"/>
  <c r="H4238" i="12"/>
  <c r="H4760" i="12"/>
  <c r="H2579" i="12"/>
  <c r="H815" i="12"/>
  <c r="H4151" i="12"/>
  <c r="H4673" i="12"/>
  <c r="H4325" i="12"/>
  <c r="H4847" i="12"/>
  <c r="H5021" i="12"/>
  <c r="H4499" i="12"/>
  <c r="H5109" i="12"/>
  <c r="H751" i="12"/>
  <c r="H4934" i="12"/>
  <c r="H2488" i="12"/>
  <c r="H4412" i="12"/>
  <c r="H4064" i="12"/>
  <c r="H4586" i="12"/>
  <c r="B4415" i="12"/>
  <c r="C4328" i="12"/>
  <c r="C2581" i="12"/>
  <c r="C2131" i="12"/>
  <c r="B5024" i="12"/>
  <c r="C4850" i="12"/>
  <c r="C2491" i="12"/>
  <c r="B4502" i="12"/>
  <c r="C2221" i="12"/>
  <c r="C1861" i="12"/>
  <c r="C4937" i="12"/>
  <c r="B4937" i="12"/>
  <c r="B4328" i="12"/>
  <c r="B881" i="12"/>
  <c r="C2311" i="12"/>
  <c r="C4763" i="12"/>
  <c r="B4763" i="12"/>
  <c r="C4415" i="12"/>
  <c r="B4589" i="12"/>
  <c r="C4589" i="12"/>
  <c r="C1771" i="12"/>
  <c r="C2401" i="12"/>
  <c r="C4502" i="12"/>
  <c r="C1951" i="12"/>
  <c r="B4850" i="12"/>
  <c r="B817" i="12"/>
  <c r="B753" i="12"/>
  <c r="C5024" i="12"/>
  <c r="B5111" i="12"/>
  <c r="C2041" i="12"/>
  <c r="C5111" i="12"/>
  <c r="B4676" i="12"/>
  <c r="C4676" i="12"/>
  <c r="G2130" i="12"/>
  <c r="G2040" i="12"/>
  <c r="F4762" i="12"/>
  <c r="H5022" i="12" a="1"/>
  <c r="H4239" i="12" a="1"/>
  <c r="H4674" i="12" a="1"/>
  <c r="F4936" i="12"/>
  <c r="H4326" i="12" a="1"/>
  <c r="G1950" i="12"/>
  <c r="H880" i="12" a="1"/>
  <c r="G1680" i="12"/>
  <c r="G5111" i="12"/>
  <c r="F4414" i="12"/>
  <c r="G4501" i="12"/>
  <c r="F5111" i="12"/>
  <c r="F4675" i="12"/>
  <c r="H2489" i="12" a="1"/>
  <c r="H5110" i="12" a="1"/>
  <c r="H4413" i="12" a="1"/>
  <c r="H4761" i="12" a="1"/>
  <c r="H4935" i="12" a="1"/>
  <c r="F880" i="12"/>
  <c r="H2580" i="12" a="1"/>
  <c r="G4762" i="12"/>
  <c r="F752" i="12"/>
  <c r="G4327" i="12"/>
  <c r="G2400" i="12"/>
  <c r="H816" i="12" a="1"/>
  <c r="G4588" i="12"/>
  <c r="F4327" i="12"/>
  <c r="G2581" i="12"/>
  <c r="H4500" i="12" a="1"/>
  <c r="H4152" i="12" a="1"/>
  <c r="G5023" i="12"/>
  <c r="H4848" i="12" a="1"/>
  <c r="G2220" i="12"/>
  <c r="G4936" i="12"/>
  <c r="G4675" i="12"/>
  <c r="G4414" i="12"/>
  <c r="F5023" i="12"/>
  <c r="H752" i="12" a="1"/>
  <c r="F816" i="12"/>
  <c r="G4849" i="12"/>
  <c r="F4588" i="12"/>
  <c r="F4849" i="12"/>
  <c r="G1770" i="12"/>
  <c r="F4501" i="12"/>
  <c r="G4240" i="12"/>
  <c r="F4240" i="12"/>
  <c r="G1860" i="12"/>
  <c r="G2490" i="12"/>
  <c r="G2310" i="12"/>
  <c r="H4587" i="12" a="1"/>
  <c r="H880" i="12" l="1"/>
  <c r="H5022" i="12"/>
  <c r="H5110" i="12"/>
  <c r="H752" i="12"/>
  <c r="H2580" i="12"/>
  <c r="H4674" i="12"/>
  <c r="H4848" i="12"/>
  <c r="H4326" i="12"/>
  <c r="H816" i="12"/>
  <c r="H4587" i="12"/>
  <c r="H4935" i="12"/>
  <c r="H2489" i="12"/>
  <c r="H4152" i="12"/>
  <c r="H4239" i="12"/>
  <c r="H4413" i="12"/>
  <c r="H4761" i="12"/>
  <c r="H4500" i="12"/>
  <c r="C2492" i="12"/>
  <c r="C1952" i="12"/>
  <c r="C2312" i="12"/>
  <c r="B4503" i="12"/>
  <c r="C4851" i="12"/>
  <c r="B4416" i="12"/>
  <c r="B5112" i="12"/>
  <c r="B754" i="12"/>
  <c r="B818" i="12"/>
  <c r="C4590" i="12"/>
  <c r="B4677" i="12"/>
  <c r="B4590" i="12"/>
  <c r="C2402" i="12"/>
  <c r="C4764" i="12"/>
  <c r="C5025" i="12"/>
  <c r="C2582" i="12"/>
  <c r="B4938" i="12"/>
  <c r="C1862" i="12"/>
  <c r="C4416" i="12"/>
  <c r="C4938" i="12"/>
  <c r="B4764" i="12"/>
  <c r="C5112" i="12"/>
  <c r="C2042" i="12"/>
  <c r="C4677" i="12"/>
  <c r="B4851" i="12"/>
  <c r="C2132" i="12"/>
  <c r="B882" i="12"/>
  <c r="C4503" i="12"/>
  <c r="B5025" i="12"/>
  <c r="C2222" i="12"/>
  <c r="G2311" i="12"/>
  <c r="G4676" i="12"/>
  <c r="H4588" i="12" a="1"/>
  <c r="F753" i="12"/>
  <c r="F4937" i="12"/>
  <c r="G4850" i="12"/>
  <c r="G4937" i="12"/>
  <c r="G1951" i="12"/>
  <c r="H881" i="12" a="1"/>
  <c r="G5024" i="12"/>
  <c r="H4675" i="12" a="1"/>
  <c r="G4415" i="12"/>
  <c r="F5024" i="12"/>
  <c r="F4502" i="12"/>
  <c r="H2490" i="12" a="1"/>
  <c r="F4676" i="12"/>
  <c r="G2221" i="12"/>
  <c r="H4936" i="12" a="1"/>
  <c r="H753" i="12" a="1"/>
  <c r="G1861" i="12"/>
  <c r="H5023" i="12" a="1"/>
  <c r="G5112" i="12"/>
  <c r="H4849" i="12" a="1"/>
  <c r="H4327" i="12" a="1"/>
  <c r="H2581" i="12" a="1"/>
  <c r="H4414" i="12" a="1"/>
  <c r="G2582" i="12"/>
  <c r="G2491" i="12"/>
  <c r="F5112" i="12"/>
  <c r="G1771" i="12"/>
  <c r="F4850" i="12"/>
  <c r="H5111" i="12" a="1"/>
  <c r="G2401" i="12"/>
  <c r="F4328" i="12"/>
  <c r="H817" i="12" a="1"/>
  <c r="G4502" i="12"/>
  <c r="F817" i="12"/>
  <c r="H4762" i="12" a="1"/>
  <c r="F4763" i="12"/>
  <c r="G2041" i="12"/>
  <c r="H4501" i="12" a="1"/>
  <c r="F4415" i="12"/>
  <c r="H4240" i="12" a="1"/>
  <c r="F4589" i="12"/>
  <c r="G2131" i="12"/>
  <c r="G4328" i="12"/>
  <c r="G4763" i="12"/>
  <c r="G4589" i="12"/>
  <c r="F881" i="12"/>
  <c r="H817" i="12" l="1"/>
  <c r="H4501" i="12"/>
  <c r="H4588" i="12"/>
  <c r="H4675" i="12"/>
  <c r="H2581" i="12"/>
  <c r="H2490" i="12"/>
  <c r="H753" i="12"/>
  <c r="H881" i="12"/>
  <c r="H4327" i="12"/>
  <c r="H4762" i="12"/>
  <c r="H5023" i="12"/>
  <c r="H4936" i="12"/>
  <c r="H5111" i="12"/>
  <c r="H4414" i="12"/>
  <c r="H4240" i="12"/>
  <c r="H4849" i="12"/>
  <c r="C2583" i="12"/>
  <c r="C2133" i="12"/>
  <c r="C4504" i="12"/>
  <c r="C5113" i="12"/>
  <c r="C2403" i="12"/>
  <c r="C2313" i="12"/>
  <c r="C2223" i="12"/>
  <c r="C1953" i="12"/>
  <c r="C4852" i="12"/>
  <c r="B5113" i="12"/>
  <c r="C4591" i="12"/>
  <c r="B4939" i="12"/>
  <c r="B4852" i="12"/>
  <c r="B5026" i="12"/>
  <c r="C2493" i="12"/>
  <c r="B883" i="12"/>
  <c r="C4939" i="12"/>
  <c r="C4765" i="12"/>
  <c r="C5026" i="12"/>
  <c r="B4765" i="12"/>
  <c r="C4678" i="12"/>
  <c r="B4504" i="12"/>
  <c r="C2043" i="12"/>
  <c r="B4678" i="12"/>
  <c r="B819" i="12"/>
  <c r="B755" i="12"/>
  <c r="B4591" i="12"/>
  <c r="H5112" i="12" a="1"/>
  <c r="G4503" i="12"/>
  <c r="G4590" i="12"/>
  <c r="H4937" i="12" a="1"/>
  <c r="F818" i="12"/>
  <c r="F4677" i="12"/>
  <c r="H4763" i="12" a="1"/>
  <c r="H4676" i="12" a="1"/>
  <c r="F882" i="12"/>
  <c r="F4503" i="12"/>
  <c r="H882" i="12" a="1"/>
  <c r="H2491" i="12" a="1"/>
  <c r="F754" i="12"/>
  <c r="G2583" i="12"/>
  <c r="F4851" i="12"/>
  <c r="H4850" i="12" a="1"/>
  <c r="G2492" i="12"/>
  <c r="G5025" i="12"/>
  <c r="H818" i="12" a="1"/>
  <c r="H4415" i="12" a="1"/>
  <c r="H4328" i="12" a="1"/>
  <c r="H754" i="12" a="1"/>
  <c r="F4590" i="12"/>
  <c r="G4677" i="12"/>
  <c r="F4764" i="12"/>
  <c r="G2222" i="12"/>
  <c r="G1862" i="12"/>
  <c r="F5113" i="12"/>
  <c r="F4416" i="12"/>
  <c r="G2312" i="12"/>
  <c r="G4416" i="12"/>
  <c r="G5113" i="12"/>
  <c r="F5025" i="12"/>
  <c r="H2582" i="12" a="1"/>
  <c r="H5024" i="12" a="1"/>
  <c r="G4764" i="12"/>
  <c r="F4938" i="12"/>
  <c r="G2132" i="12"/>
  <c r="G1952" i="12"/>
  <c r="G4938" i="12"/>
  <c r="G4851" i="12"/>
  <c r="H4502" i="12" a="1"/>
  <c r="G2402" i="12"/>
  <c r="G2042" i="12"/>
  <c r="H4589" i="12" a="1"/>
  <c r="H2491" i="12" l="1"/>
  <c r="H4589" i="12"/>
  <c r="H4415" i="12"/>
  <c r="H4763" i="12"/>
  <c r="H4937" i="12"/>
  <c r="H5024" i="12"/>
  <c r="H2582" i="12"/>
  <c r="H882" i="12"/>
  <c r="H4502" i="12"/>
  <c r="H818" i="12"/>
  <c r="H4850" i="12"/>
  <c r="H4676" i="12"/>
  <c r="H5112" i="12"/>
  <c r="H754" i="12"/>
  <c r="H4328" i="12"/>
  <c r="C2494" i="12"/>
  <c r="C4940" i="12"/>
  <c r="C2044" i="12"/>
  <c r="B5027" i="12"/>
  <c r="B4679" i="12"/>
  <c r="C2134" i="12"/>
  <c r="C5114" i="12"/>
  <c r="B820" i="12"/>
  <c r="B756" i="12"/>
  <c r="B4592" i="12"/>
  <c r="C4853" i="12"/>
  <c r="C2224" i="12"/>
  <c r="C4766" i="12"/>
  <c r="C5027" i="12"/>
  <c r="B4940" i="12"/>
  <c r="B4766" i="12"/>
  <c r="B4853" i="12"/>
  <c r="C4592" i="12"/>
  <c r="C2584" i="12"/>
  <c r="C4679" i="12"/>
  <c r="C2314" i="12"/>
  <c r="B884" i="12"/>
  <c r="B5114" i="12"/>
  <c r="C2404" i="12"/>
  <c r="G2223" i="12"/>
  <c r="H2583" i="12" a="1"/>
  <c r="G4765" i="12"/>
  <c r="H5113" i="12" a="1"/>
  <c r="G2313" i="12"/>
  <c r="F5026" i="12"/>
  <c r="H4677" i="12" a="1"/>
  <c r="H755" i="12" a="1"/>
  <c r="F4852" i="12"/>
  <c r="G2043" i="12"/>
  <c r="F4591" i="12"/>
  <c r="G4939" i="12"/>
  <c r="G4678" i="12"/>
  <c r="H4503" i="12" a="1"/>
  <c r="G2403" i="12"/>
  <c r="H4416" i="12" a="1"/>
  <c r="F4765" i="12"/>
  <c r="H2492" i="12" a="1"/>
  <c r="F4939" i="12"/>
  <c r="F5114" i="12"/>
  <c r="G1953" i="12"/>
  <c r="F4504" i="12"/>
  <c r="G2133" i="12"/>
  <c r="G5026" i="12"/>
  <c r="F4678" i="12"/>
  <c r="G2493" i="12"/>
  <c r="G5114" i="12"/>
  <c r="H5025" i="12" a="1"/>
  <c r="H4764" i="12" a="1"/>
  <c r="H4851" i="12" a="1"/>
  <c r="H4590" i="12" a="1"/>
  <c r="G2584" i="12"/>
  <c r="G4504" i="12"/>
  <c r="F755" i="12"/>
  <c r="H4938" i="12" a="1"/>
  <c r="G4852" i="12"/>
  <c r="F883" i="12"/>
  <c r="F819" i="12"/>
  <c r="G4591" i="12"/>
  <c r="H819" i="12" a="1"/>
  <c r="H883" i="12" a="1"/>
  <c r="H819" i="12" l="1"/>
  <c r="H4851" i="12"/>
  <c r="H4416" i="12"/>
  <c r="H2583" i="12"/>
  <c r="H4677" i="12"/>
  <c r="H755" i="12"/>
  <c r="H2492" i="12"/>
  <c r="H4503" i="12"/>
  <c r="H5025" i="12"/>
  <c r="H4590" i="12"/>
  <c r="H883" i="12"/>
  <c r="H4938" i="12"/>
  <c r="H5113" i="12"/>
  <c r="H4764" i="12"/>
  <c r="C2135" i="12"/>
  <c r="C4680" i="12"/>
  <c r="B5028" i="12"/>
  <c r="C4941" i="12"/>
  <c r="C2405" i="12"/>
  <c r="C5115" i="12"/>
  <c r="C2225" i="12"/>
  <c r="C5028" i="12"/>
  <c r="C2495" i="12"/>
  <c r="C4767" i="12"/>
  <c r="B4941" i="12"/>
  <c r="C4854" i="12"/>
  <c r="B4767" i="12"/>
  <c r="B4854" i="12"/>
  <c r="C2315" i="12"/>
  <c r="B885" i="12"/>
  <c r="B5115" i="12"/>
  <c r="B4680" i="12"/>
  <c r="C2585" i="12"/>
  <c r="B821" i="12"/>
  <c r="B757" i="12"/>
  <c r="G4940" i="12"/>
  <c r="F820" i="12"/>
  <c r="F4853" i="12"/>
  <c r="G2494" i="12"/>
  <c r="F756" i="12"/>
  <c r="H884" i="12" a="1"/>
  <c r="H756" i="12" a="1"/>
  <c r="H4852" i="12" a="1"/>
  <c r="H5114" i="12" a="1"/>
  <c r="H4765" i="12" a="1"/>
  <c r="F5027" i="12"/>
  <c r="H5026" i="12" a="1"/>
  <c r="H4504" i="12" a="1"/>
  <c r="H4939" i="12" a="1"/>
  <c r="G2134" i="12"/>
  <c r="F4592" i="12"/>
  <c r="H4678" i="12" a="1"/>
  <c r="F4766" i="12"/>
  <c r="F884" i="12"/>
  <c r="G4592" i="12"/>
  <c r="G4766" i="12"/>
  <c r="H820" i="12" a="1"/>
  <c r="G2585" i="12"/>
  <c r="G2224" i="12"/>
  <c r="G5115" i="12"/>
  <c r="G2044" i="12"/>
  <c r="G4853" i="12"/>
  <c r="G4679" i="12"/>
  <c r="F4940" i="12"/>
  <c r="F5115" i="12"/>
  <c r="F4679" i="12"/>
  <c r="G2404" i="12"/>
  <c r="G2314" i="12"/>
  <c r="H4591" i="12" a="1"/>
  <c r="H2584" i="12" a="1"/>
  <c r="G5027" i="12"/>
  <c r="H2493" i="12" a="1"/>
  <c r="H4852" i="12" l="1"/>
  <c r="H2493" i="12"/>
  <c r="H4504" i="12"/>
  <c r="H756" i="12"/>
  <c r="H4678" i="12"/>
  <c r="H884" i="12"/>
  <c r="H4591" i="12"/>
  <c r="H5026" i="12"/>
  <c r="H4939" i="12"/>
  <c r="H4765" i="12"/>
  <c r="H5114" i="12"/>
  <c r="H820" i="12"/>
  <c r="H2584" i="12"/>
  <c r="B886" i="12"/>
  <c r="C4942" i="12"/>
  <c r="B5029" i="12"/>
  <c r="C2316" i="12"/>
  <c r="C2406" i="12"/>
  <c r="C4855" i="12"/>
  <c r="B4942" i="12"/>
  <c r="C5116" i="12"/>
  <c r="C5029" i="12"/>
  <c r="C2226" i="12"/>
  <c r="B5116" i="12"/>
  <c r="B4768" i="12"/>
  <c r="C4768" i="12"/>
  <c r="B822" i="12"/>
  <c r="B758" i="12"/>
  <c r="B4855" i="12"/>
  <c r="C2586" i="12"/>
  <c r="C2496" i="12"/>
  <c r="H757" i="12" a="1"/>
  <c r="G4767" i="12"/>
  <c r="H2494" i="12" a="1"/>
  <c r="F4941" i="12"/>
  <c r="G5028" i="12"/>
  <c r="H4853" i="12" a="1"/>
  <c r="F4767" i="12"/>
  <c r="H5027" i="12" a="1"/>
  <c r="F5116" i="12"/>
  <c r="G2586" i="12"/>
  <c r="H4940" i="12" a="1"/>
  <c r="G2135" i="12"/>
  <c r="F757" i="12"/>
  <c r="G2405" i="12"/>
  <c r="F4854" i="12"/>
  <c r="G2225" i="12"/>
  <c r="H2585" i="12" a="1"/>
  <c r="G4941" i="12"/>
  <c r="G2315" i="12"/>
  <c r="F885" i="12"/>
  <c r="G5116" i="12"/>
  <c r="H885" i="12" a="1"/>
  <c r="H4592" i="12" a="1"/>
  <c r="H4679" i="12" a="1"/>
  <c r="F821" i="12"/>
  <c r="H821" i="12" a="1"/>
  <c r="G4854" i="12"/>
  <c r="F5028" i="12"/>
  <c r="G2495" i="12"/>
  <c r="G4680" i="12"/>
  <c r="H4766" i="12" a="1"/>
  <c r="F4680" i="12"/>
  <c r="H5115" i="12" a="1"/>
  <c r="H5027" i="12" l="1"/>
  <c r="H885" i="12"/>
  <c r="H2585" i="12"/>
  <c r="H4940" i="12"/>
  <c r="H4592" i="12"/>
  <c r="H821" i="12"/>
  <c r="H757" i="12"/>
  <c r="H2494" i="12"/>
  <c r="H4766" i="12"/>
  <c r="H5115" i="12"/>
  <c r="H4679" i="12"/>
  <c r="H4853" i="12"/>
  <c r="C5030" i="12"/>
  <c r="C5117" i="12"/>
  <c r="C2497" i="12"/>
  <c r="B4943" i="12"/>
  <c r="C2407" i="12"/>
  <c r="B4856" i="12"/>
  <c r="B5030" i="12"/>
  <c r="B5117" i="12"/>
  <c r="B823" i="12"/>
  <c r="B759" i="12"/>
  <c r="C2317" i="12"/>
  <c r="C4943" i="12"/>
  <c r="C4856" i="12"/>
  <c r="C2587" i="12"/>
  <c r="B887" i="12"/>
  <c r="H2495" i="12" a="1"/>
  <c r="F886" i="12"/>
  <c r="H4854" i="12" a="1"/>
  <c r="G2406" i="12"/>
  <c r="H5028" i="12" a="1"/>
  <c r="F758" i="12"/>
  <c r="H4680" i="12" a="1"/>
  <c r="G4768" i="12"/>
  <c r="G5029" i="12"/>
  <c r="G2226" i="12"/>
  <c r="F4855" i="12"/>
  <c r="G2587" i="12"/>
  <c r="H4941" i="12" a="1"/>
  <c r="F4768" i="12"/>
  <c r="G5117" i="12"/>
  <c r="H5116" i="12" a="1"/>
  <c r="H822" i="12" a="1"/>
  <c r="F5117" i="12"/>
  <c r="G4942" i="12"/>
  <c r="H886" i="12" a="1"/>
  <c r="G2496" i="12"/>
  <c r="F822" i="12"/>
  <c r="H4767" i="12" a="1"/>
  <c r="F4942" i="12"/>
  <c r="G4855" i="12"/>
  <c r="H758" i="12" a="1"/>
  <c r="G2316" i="12"/>
  <c r="H2586" i="12" a="1"/>
  <c r="F5029" i="12"/>
  <c r="H4767" i="12" l="1"/>
  <c r="H2586" i="12"/>
  <c r="H4854" i="12"/>
  <c r="H4680" i="12"/>
  <c r="H886" i="12"/>
  <c r="H5028" i="12"/>
  <c r="H758" i="12"/>
  <c r="H5116" i="12"/>
  <c r="H2495" i="12"/>
  <c r="H822" i="12"/>
  <c r="H4941" i="12"/>
  <c r="B5031" i="12"/>
  <c r="C2408" i="12"/>
  <c r="C4944" i="12"/>
  <c r="B760" i="12"/>
  <c r="B824" i="12"/>
  <c r="C5031" i="12"/>
  <c r="B5118" i="12"/>
  <c r="C2588" i="12"/>
  <c r="B888" i="12"/>
  <c r="B4944" i="12"/>
  <c r="C2498" i="12"/>
  <c r="C5118" i="12"/>
  <c r="G5030" i="12"/>
  <c r="H823" i="12" a="1"/>
  <c r="G2497" i="12"/>
  <c r="H2587" i="12" a="1"/>
  <c r="H5117" i="12" a="1"/>
  <c r="G4943" i="12"/>
  <c r="F5030" i="12"/>
  <c r="G2588" i="12"/>
  <c r="H2496" i="12" a="1"/>
  <c r="F759" i="12"/>
  <c r="G4856" i="12"/>
  <c r="H759" i="12" a="1"/>
  <c r="F887" i="12"/>
  <c r="F4943" i="12"/>
  <c r="F4856" i="12"/>
  <c r="F823" i="12"/>
  <c r="H4855" i="12" a="1"/>
  <c r="G2317" i="12"/>
  <c r="H887" i="12" a="1"/>
  <c r="G2407" i="12"/>
  <c r="F5118" i="12"/>
  <c r="G5118" i="12"/>
  <c r="H4942" i="12" a="1"/>
  <c r="H4768" i="12" a="1"/>
  <c r="H5029" i="12" a="1"/>
  <c r="H5029" i="12" l="1"/>
  <c r="H5117" i="12"/>
  <c r="H4855" i="12"/>
  <c r="H823" i="12"/>
  <c r="H2587" i="12"/>
  <c r="H4942" i="12"/>
  <c r="H759" i="12"/>
  <c r="H887" i="12"/>
  <c r="H4768" i="12"/>
  <c r="H2496" i="12"/>
  <c r="C2589" i="12"/>
  <c r="B825" i="12"/>
  <c r="B761" i="12"/>
  <c r="C2499" i="12"/>
  <c r="C5119" i="12"/>
  <c r="B889" i="12"/>
  <c r="B5119" i="12"/>
  <c r="C5032" i="12"/>
  <c r="B5032" i="12"/>
  <c r="B953" i="12"/>
  <c r="H5030" i="12" a="1"/>
  <c r="G4944" i="12"/>
  <c r="G2408" i="12"/>
  <c r="F4944" i="12"/>
  <c r="F5119" i="12"/>
  <c r="H760" i="12" a="1"/>
  <c r="H2588" i="12" a="1"/>
  <c r="F760" i="12"/>
  <c r="F888" i="12"/>
  <c r="H2497" i="12" a="1"/>
  <c r="H888" i="12" a="1"/>
  <c r="H5118" i="12" a="1"/>
  <c r="F824" i="12"/>
  <c r="G5031" i="12"/>
  <c r="G5119" i="12"/>
  <c r="G2589" i="12"/>
  <c r="H4856" i="12" a="1"/>
  <c r="G2498" i="12"/>
  <c r="F5031" i="12"/>
  <c r="H824" i="12" a="1"/>
  <c r="H4943" i="12" a="1"/>
  <c r="H888" i="12" l="1"/>
  <c r="H760" i="12"/>
  <c r="H4943" i="12"/>
  <c r="H4856" i="12"/>
  <c r="H2497" i="12"/>
  <c r="H824" i="12"/>
  <c r="H2588" i="12"/>
  <c r="H5030" i="12"/>
  <c r="H5118" i="12"/>
  <c r="B826" i="12"/>
  <c r="B762" i="12"/>
  <c r="B5120" i="12"/>
  <c r="C5120" i="12"/>
  <c r="B954" i="12"/>
  <c r="B890" i="12"/>
  <c r="C2590" i="12"/>
  <c r="G5032" i="12"/>
  <c r="H5119" i="12" a="1"/>
  <c r="F5120" i="12"/>
  <c r="H953" i="12" a="1"/>
  <c r="F5032" i="12"/>
  <c r="F953" i="12"/>
  <c r="H761" i="12" a="1"/>
  <c r="H5031" i="12" a="1"/>
  <c r="H2498" i="12" a="1"/>
  <c r="F825" i="12"/>
  <c r="H4944" i="12" a="1"/>
  <c r="G2590" i="12"/>
  <c r="H825" i="12" a="1"/>
  <c r="F761" i="12"/>
  <c r="G2499" i="12"/>
  <c r="F889" i="12"/>
  <c r="G5120" i="12"/>
  <c r="H2589" i="12" a="1"/>
  <c r="H889" i="12" a="1"/>
  <c r="H2498" i="12" l="1"/>
  <c r="H5031" i="12"/>
  <c r="H761" i="12"/>
  <c r="H4944" i="12"/>
  <c r="H2589" i="12"/>
  <c r="H889" i="12"/>
  <c r="H825" i="12"/>
  <c r="H5119" i="12"/>
  <c r="H953" i="12"/>
  <c r="B763" i="12"/>
  <c r="B827" i="12"/>
  <c r="B955" i="12"/>
  <c r="B891" i="12"/>
  <c r="F890" i="12"/>
  <c r="H826" i="12" a="1"/>
  <c r="H762" i="12" a="1"/>
  <c r="H5032" i="12" a="1"/>
  <c r="F826" i="12"/>
  <c r="H890" i="12" a="1"/>
  <c r="H2590" i="12" a="1"/>
  <c r="H954" i="12" a="1"/>
  <c r="H5120" i="12" a="1"/>
  <c r="F954" i="12"/>
  <c r="F762" i="12"/>
  <c r="H2499" i="12" a="1"/>
  <c r="H826" i="12" l="1"/>
  <c r="H762" i="12"/>
  <c r="H5120" i="12"/>
  <c r="H2499" i="12"/>
  <c r="H954" i="12"/>
  <c r="H890" i="12"/>
  <c r="H5032" i="12"/>
  <c r="H2590" i="12"/>
  <c r="B956" i="12"/>
  <c r="B892" i="12"/>
  <c r="B828" i="12"/>
  <c r="B764" i="12"/>
  <c r="F955" i="12"/>
  <c r="H827" i="12" a="1"/>
  <c r="F891" i="12"/>
  <c r="F827" i="12"/>
  <c r="H891" i="12" a="1"/>
  <c r="H955" i="12" a="1"/>
  <c r="H763" i="12" a="1"/>
  <c r="F763" i="12"/>
  <c r="H827" i="12" l="1"/>
  <c r="H955" i="12"/>
  <c r="H891" i="12"/>
  <c r="H763" i="12"/>
  <c r="B829" i="12"/>
  <c r="B765" i="12"/>
  <c r="B893" i="12"/>
  <c r="B957" i="12"/>
  <c r="H828" i="12" a="1"/>
  <c r="F892" i="12"/>
  <c r="H892" i="12" a="1"/>
  <c r="F956" i="12"/>
  <c r="H956" i="12" a="1"/>
  <c r="H764" i="12" a="1"/>
  <c r="F828" i="12"/>
  <c r="F764" i="12"/>
  <c r="H956" i="12" l="1"/>
  <c r="H764" i="12"/>
  <c r="H892" i="12"/>
  <c r="H828" i="12"/>
  <c r="B830" i="12"/>
  <c r="B766" i="12"/>
  <c r="B894" i="12"/>
  <c r="B958" i="12"/>
  <c r="F829" i="12"/>
  <c r="H893" i="12" a="1"/>
  <c r="F893" i="12"/>
  <c r="F765" i="12"/>
  <c r="H765" i="12" a="1"/>
  <c r="H829" i="12" a="1"/>
  <c r="H957" i="12" a="1"/>
  <c r="F957" i="12"/>
  <c r="H765" i="12" l="1"/>
  <c r="H957" i="12"/>
  <c r="H829" i="12"/>
  <c r="H893" i="12"/>
  <c r="B895" i="12"/>
  <c r="B831" i="12"/>
  <c r="B767" i="12"/>
  <c r="B959" i="12"/>
  <c r="H958" i="12" a="1"/>
  <c r="H894" i="12" a="1"/>
  <c r="H830" i="12" a="1"/>
  <c r="F830" i="12"/>
  <c r="F766" i="12"/>
  <c r="F894" i="12"/>
  <c r="F958" i="12"/>
  <c r="H766" i="12" a="1"/>
  <c r="H894" i="12" l="1"/>
  <c r="H830" i="12"/>
  <c r="H766" i="12"/>
  <c r="H958" i="12"/>
  <c r="B896" i="12"/>
  <c r="B960" i="12"/>
  <c r="B832" i="12"/>
  <c r="B768" i="12"/>
  <c r="H959" i="12" a="1"/>
  <c r="F767" i="12"/>
  <c r="H831" i="12" a="1"/>
  <c r="F959" i="12"/>
  <c r="F895" i="12"/>
  <c r="H895" i="12" a="1"/>
  <c r="F831" i="12"/>
  <c r="H767" i="12" a="1"/>
  <c r="H895" i="12" l="1"/>
  <c r="H767" i="12"/>
  <c r="H831" i="12"/>
  <c r="H959" i="12"/>
  <c r="B833" i="12"/>
  <c r="B769" i="12"/>
  <c r="B897" i="12"/>
  <c r="B961" i="12"/>
  <c r="F960" i="12"/>
  <c r="F896" i="12"/>
  <c r="F832" i="12"/>
  <c r="H960" i="12" a="1"/>
  <c r="H896" i="12" a="1"/>
  <c r="F768" i="12"/>
  <c r="H768" i="12" a="1"/>
  <c r="H832" i="12" a="1"/>
  <c r="H768" i="12" l="1"/>
  <c r="H960" i="12"/>
  <c r="H896" i="12"/>
  <c r="H832" i="12"/>
  <c r="B834" i="12"/>
  <c r="B770" i="12"/>
  <c r="B898" i="12"/>
  <c r="B962" i="12"/>
  <c r="F897" i="12"/>
  <c r="H769" i="12" a="1"/>
  <c r="F833" i="12"/>
  <c r="F961" i="12"/>
  <c r="H961" i="12" a="1"/>
  <c r="H833" i="12" a="1"/>
  <c r="H897" i="12" a="1"/>
  <c r="F769" i="12"/>
  <c r="H897" i="12" l="1"/>
  <c r="H961" i="12"/>
  <c r="H769" i="12"/>
  <c r="H833" i="12"/>
  <c r="B899" i="12"/>
  <c r="B963" i="12"/>
  <c r="B835" i="12"/>
  <c r="F898" i="12"/>
  <c r="H898" i="12" a="1"/>
  <c r="H962" i="12" a="1"/>
  <c r="F962" i="12"/>
  <c r="F770" i="12"/>
  <c r="F834" i="12"/>
  <c r="H770" i="12" a="1"/>
  <c r="H834" i="12" a="1"/>
  <c r="H898" i="12" l="1"/>
  <c r="H770" i="12"/>
  <c r="H962" i="12"/>
  <c r="H834" i="12"/>
  <c r="B964" i="12"/>
  <c r="B900" i="12"/>
  <c r="B836" i="12"/>
  <c r="H835" i="12" a="1"/>
  <c r="F835" i="12"/>
  <c r="F963" i="12"/>
  <c r="F899" i="12"/>
  <c r="H899" i="12" a="1"/>
  <c r="H963" i="12" a="1"/>
  <c r="H899" i="12" l="1"/>
  <c r="H963" i="12"/>
  <c r="H835" i="12"/>
  <c r="B965" i="12"/>
  <c r="B901" i="12"/>
  <c r="B837" i="12"/>
  <c r="F836" i="12"/>
  <c r="H836" i="12" a="1"/>
  <c r="H964" i="12" a="1"/>
  <c r="F900" i="12"/>
  <c r="H900" i="12" a="1"/>
  <c r="F964" i="12"/>
  <c r="H836" i="12" l="1"/>
  <c r="H900" i="12"/>
  <c r="H964" i="12"/>
  <c r="B902" i="12"/>
  <c r="B838" i="12"/>
  <c r="B966" i="12"/>
  <c r="H837" i="12" a="1"/>
  <c r="H901" i="12" a="1"/>
  <c r="F837" i="12"/>
  <c r="F965" i="12"/>
  <c r="H965" i="12" a="1"/>
  <c r="F901" i="12"/>
  <c r="H901" i="12" l="1"/>
  <c r="H965" i="12"/>
  <c r="H837" i="12"/>
  <c r="B967" i="12"/>
  <c r="B903" i="12"/>
  <c r="B839" i="12"/>
  <c r="F838" i="12"/>
  <c r="H838" i="12" a="1"/>
  <c r="F902" i="12"/>
  <c r="H902" i="12" a="1"/>
  <c r="F966" i="12"/>
  <c r="H966" i="12" a="1"/>
  <c r="H966" i="12" l="1"/>
  <c r="H902" i="12"/>
  <c r="H838" i="12"/>
  <c r="B840" i="12"/>
  <c r="B904" i="12"/>
  <c r="B968" i="12"/>
  <c r="H839" i="12" a="1"/>
  <c r="H967" i="12" a="1"/>
  <c r="F967" i="12"/>
  <c r="H903" i="12" a="1"/>
  <c r="F839" i="12"/>
  <c r="F903" i="12"/>
  <c r="H967" i="12" l="1"/>
  <c r="H903" i="12"/>
  <c r="H839" i="12"/>
  <c r="B905" i="12"/>
  <c r="B841" i="12"/>
  <c r="B969" i="12"/>
  <c r="H904" i="12" a="1"/>
  <c r="H968" i="12" a="1"/>
  <c r="F904" i="12"/>
  <c r="F968" i="12"/>
  <c r="H840" i="12" a="1"/>
  <c r="F840" i="12"/>
  <c r="H840" i="12" l="1"/>
  <c r="H968" i="12"/>
  <c r="H904" i="12"/>
  <c r="B970" i="12"/>
  <c r="B906" i="12"/>
  <c r="B842" i="12"/>
  <c r="F969" i="12"/>
  <c r="F905" i="12"/>
  <c r="F841" i="12"/>
  <c r="H905" i="12" a="1"/>
  <c r="H841" i="12" a="1"/>
  <c r="H969" i="12" a="1"/>
  <c r="H969" i="12" l="1"/>
  <c r="H905" i="12"/>
  <c r="H841" i="12"/>
  <c r="B971" i="12"/>
  <c r="B843" i="12"/>
  <c r="B907" i="12"/>
  <c r="H970" i="12" a="1"/>
  <c r="H842" i="12" a="1"/>
  <c r="H906" i="12" a="1"/>
  <c r="F970" i="12"/>
  <c r="F906" i="12"/>
  <c r="F842" i="12"/>
  <c r="H906" i="12" l="1"/>
  <c r="H970" i="12"/>
  <c r="H842" i="12"/>
  <c r="B908" i="12"/>
  <c r="B844" i="12"/>
  <c r="B972" i="12"/>
  <c r="H907" i="12" a="1"/>
  <c r="H843" i="12" a="1"/>
  <c r="F971" i="12"/>
  <c r="F843" i="12"/>
  <c r="H971" i="12" a="1"/>
  <c r="F907" i="12"/>
  <c r="H907" i="12" l="1"/>
  <c r="H971" i="12"/>
  <c r="H843" i="12"/>
  <c r="B973" i="12"/>
  <c r="B909" i="12"/>
  <c r="B845" i="12"/>
  <c r="F844" i="12"/>
  <c r="H844" i="12" a="1"/>
  <c r="H908" i="12" a="1"/>
  <c r="F908" i="12"/>
  <c r="H972" i="12" a="1"/>
  <c r="F972" i="12"/>
  <c r="H972" i="12" l="1"/>
  <c r="H908" i="12"/>
  <c r="H844" i="12"/>
  <c r="B910" i="12"/>
  <c r="B846" i="12"/>
  <c r="B974" i="12"/>
  <c r="H973" i="12" a="1"/>
  <c r="F973" i="12"/>
  <c r="F845" i="12"/>
  <c r="F909" i="12"/>
  <c r="H909" i="12" a="1"/>
  <c r="H845" i="12" a="1"/>
  <c r="H973" i="12" l="1"/>
  <c r="H909" i="12"/>
  <c r="H845" i="12"/>
  <c r="B911" i="12"/>
  <c r="B847" i="12"/>
  <c r="B975" i="12"/>
  <c r="H846" i="12" a="1"/>
  <c r="F974" i="12"/>
  <c r="F846" i="12"/>
  <c r="F910" i="12"/>
  <c r="H974" i="12" a="1"/>
  <c r="H910" i="12" a="1"/>
  <c r="H974" i="12" l="1"/>
  <c r="H846" i="12"/>
  <c r="H910" i="12"/>
  <c r="B912" i="12"/>
  <c r="B848" i="12"/>
  <c r="B976" i="12"/>
  <c r="H847" i="12" a="1"/>
  <c r="H911" i="12" a="1"/>
  <c r="F911" i="12"/>
  <c r="F847" i="12"/>
  <c r="F975" i="12"/>
  <c r="H975" i="12" a="1"/>
  <c r="H975" i="12" l="1"/>
  <c r="H847" i="12"/>
  <c r="H911" i="12"/>
  <c r="B913" i="12"/>
  <c r="B849" i="12"/>
  <c r="B977" i="12"/>
  <c r="H976" i="12" a="1"/>
  <c r="H912" i="12" a="1"/>
  <c r="H848" i="12" a="1"/>
  <c r="F912" i="12"/>
  <c r="F848" i="12"/>
  <c r="F976" i="12"/>
  <c r="H976" i="12" l="1"/>
  <c r="H912" i="12"/>
  <c r="H848" i="12"/>
  <c r="B850" i="12"/>
  <c r="B914" i="12"/>
  <c r="B978" i="12"/>
  <c r="F849" i="12"/>
  <c r="H977" i="12" a="1"/>
  <c r="F913" i="12"/>
  <c r="H913" i="12" a="1"/>
  <c r="H849" i="12" a="1"/>
  <c r="F977" i="12"/>
  <c r="H849" i="12" l="1"/>
  <c r="H977" i="12"/>
  <c r="H913" i="12"/>
  <c r="B979" i="12"/>
  <c r="B915" i="12"/>
  <c r="B851" i="12"/>
  <c r="F914" i="12"/>
  <c r="H914" i="12" a="1"/>
  <c r="H978" i="12" a="1"/>
  <c r="H850" i="12" a="1"/>
  <c r="F978" i="12"/>
  <c r="F850" i="12"/>
  <c r="H914" i="12" l="1"/>
  <c r="H978" i="12"/>
  <c r="H850" i="12"/>
  <c r="B1044" i="12"/>
  <c r="B980" i="12"/>
  <c r="B916" i="12"/>
  <c r="B852" i="12"/>
  <c r="F979" i="12"/>
  <c r="H915" i="12" a="1"/>
  <c r="H851" i="12" a="1"/>
  <c r="H979" i="12" a="1"/>
  <c r="F851" i="12"/>
  <c r="F915" i="12"/>
  <c r="H979" i="12" l="1"/>
  <c r="H851" i="12"/>
  <c r="H915" i="12"/>
  <c r="B1045" i="12"/>
  <c r="B981" i="12"/>
  <c r="B917" i="12"/>
  <c r="B853" i="12"/>
  <c r="F852" i="12"/>
  <c r="F980" i="12"/>
  <c r="F1044" i="12"/>
  <c r="H980" i="12" a="1"/>
  <c r="H852" i="12" a="1"/>
  <c r="H916" i="12" a="1"/>
  <c r="F916" i="12"/>
  <c r="H1044" i="12" a="1"/>
  <c r="H1044" i="12" l="1"/>
  <c r="H852" i="12"/>
  <c r="H980" i="12"/>
  <c r="H916" i="12"/>
  <c r="B982" i="12"/>
  <c r="B918" i="12"/>
  <c r="B854" i="12"/>
  <c r="B1046" i="12"/>
  <c r="F981" i="12"/>
  <c r="F917" i="12"/>
  <c r="H981" i="12" a="1"/>
  <c r="H853" i="12" a="1"/>
  <c r="F853" i="12"/>
  <c r="F1045" i="12"/>
  <c r="H1045" i="12" a="1"/>
  <c r="H917" i="12" a="1"/>
  <c r="H981" i="12" l="1"/>
  <c r="H917" i="12"/>
  <c r="H853" i="12"/>
  <c r="H1045" i="12"/>
  <c r="B919" i="12"/>
  <c r="B855" i="12"/>
  <c r="B983" i="12"/>
  <c r="B1047" i="12"/>
  <c r="F918" i="12"/>
  <c r="H982" i="12" a="1"/>
  <c r="F982" i="12"/>
  <c r="H854" i="12" a="1"/>
  <c r="F854" i="12"/>
  <c r="F1046" i="12"/>
  <c r="H1046" i="12" a="1"/>
  <c r="H918" i="12" a="1"/>
  <c r="H982" i="12" l="1"/>
  <c r="H1046" i="12"/>
  <c r="H918" i="12"/>
  <c r="H854" i="12"/>
  <c r="B984" i="12"/>
  <c r="B856" i="12"/>
  <c r="B920" i="12"/>
  <c r="B1048" i="12"/>
  <c r="F1047" i="12"/>
  <c r="H983" i="12" a="1"/>
  <c r="F919" i="12"/>
  <c r="F855" i="12"/>
  <c r="H1047" i="12" a="1"/>
  <c r="H855" i="12" a="1"/>
  <c r="F983" i="12"/>
  <c r="H919" i="12" a="1"/>
  <c r="H983" i="12" l="1"/>
  <c r="H919" i="12"/>
  <c r="H855" i="12"/>
  <c r="H1047" i="12"/>
  <c r="B985" i="12"/>
  <c r="B1049" i="12"/>
  <c r="B921" i="12"/>
  <c r="B857" i="12"/>
  <c r="F856" i="12"/>
  <c r="F920" i="12"/>
  <c r="H1048" i="12" a="1"/>
  <c r="F984" i="12"/>
  <c r="H856" i="12" a="1"/>
  <c r="F1048" i="12"/>
  <c r="H920" i="12" a="1"/>
  <c r="H984" i="12" a="1"/>
  <c r="H984" i="12" l="1"/>
  <c r="H856" i="12"/>
  <c r="H920" i="12"/>
  <c r="H1048" i="12"/>
  <c r="B1050" i="12"/>
  <c r="B922" i="12"/>
  <c r="B858" i="12"/>
  <c r="B986" i="12"/>
  <c r="H985" i="12" a="1"/>
  <c r="H921" i="12" a="1"/>
  <c r="F921" i="12"/>
  <c r="H1049" i="12" a="1"/>
  <c r="F857" i="12"/>
  <c r="F1049" i="12"/>
  <c r="F985" i="12"/>
  <c r="H857" i="12" a="1"/>
  <c r="H985" i="12" l="1"/>
  <c r="H1049" i="12"/>
  <c r="H921" i="12"/>
  <c r="H857" i="12"/>
  <c r="B1051" i="12"/>
  <c r="B859" i="12"/>
  <c r="B923" i="12"/>
  <c r="B987" i="12"/>
  <c r="H858" i="12" a="1"/>
  <c r="F922" i="12"/>
  <c r="H922" i="12" a="1"/>
  <c r="H1050" i="12" a="1"/>
  <c r="F858" i="12"/>
  <c r="F1050" i="12"/>
  <c r="F986" i="12"/>
  <c r="H986" i="12" a="1"/>
  <c r="H1050" i="12" l="1"/>
  <c r="H922" i="12"/>
  <c r="H858" i="12"/>
  <c r="H986" i="12"/>
  <c r="B1052" i="12"/>
  <c r="B988" i="12"/>
  <c r="B924" i="12"/>
  <c r="B860" i="12"/>
  <c r="H923" i="12" a="1"/>
  <c r="H1051" i="12" a="1"/>
  <c r="H987" i="12" a="1"/>
  <c r="F1051" i="12"/>
  <c r="F987" i="12"/>
  <c r="F859" i="12"/>
  <c r="F923" i="12"/>
  <c r="H859" i="12" a="1"/>
  <c r="H859" i="12" l="1"/>
  <c r="H1051" i="12"/>
  <c r="H923" i="12"/>
  <c r="H987" i="12"/>
  <c r="B925" i="12"/>
  <c r="B861" i="12"/>
  <c r="B1053" i="12"/>
  <c r="B989" i="12"/>
  <c r="F988" i="12"/>
  <c r="F1052" i="12"/>
  <c r="F860" i="12"/>
  <c r="H924" i="12" a="1"/>
  <c r="H860" i="12" a="1"/>
  <c r="H988" i="12" a="1"/>
  <c r="F924" i="12"/>
  <c r="H1052" i="12" a="1"/>
  <c r="H924" i="12" l="1"/>
  <c r="H1052" i="12"/>
  <c r="H860" i="12"/>
  <c r="H988" i="12"/>
  <c r="B926" i="12"/>
  <c r="B990" i="12"/>
  <c r="B1054" i="12"/>
  <c r="F1053" i="12"/>
  <c r="F925" i="12"/>
  <c r="H1053" i="12" a="1"/>
  <c r="H925" i="12" a="1"/>
  <c r="F989" i="12"/>
  <c r="H989" i="12" a="1"/>
  <c r="H861" i="12" a="1"/>
  <c r="F861" i="12"/>
  <c r="H1053" i="12" l="1"/>
  <c r="H925" i="12"/>
  <c r="H861" i="12"/>
  <c r="H989" i="12"/>
  <c r="B1055" i="12"/>
  <c r="B991" i="12"/>
  <c r="B927" i="12"/>
  <c r="H1054" i="12" a="1"/>
  <c r="F926" i="12"/>
  <c r="F990" i="12"/>
  <c r="F1054" i="12"/>
  <c r="H990" i="12" a="1"/>
  <c r="H926" i="12" a="1"/>
  <c r="H1054" i="12" l="1"/>
  <c r="H926" i="12"/>
  <c r="H990" i="12"/>
  <c r="B1056" i="12"/>
  <c r="B992" i="12"/>
  <c r="B928" i="12"/>
  <c r="F927" i="12"/>
  <c r="H991" i="12" a="1"/>
  <c r="F1055" i="12"/>
  <c r="F991" i="12"/>
  <c r="H927" i="12" a="1"/>
  <c r="H1055" i="12" a="1"/>
  <c r="H927" i="12" l="1"/>
  <c r="H1055" i="12"/>
  <c r="H991" i="12"/>
  <c r="B993" i="12"/>
  <c r="B929" i="12"/>
  <c r="B1057" i="12"/>
  <c r="H928" i="12" a="1"/>
  <c r="H992" i="12" a="1"/>
  <c r="H1056" i="12" a="1"/>
  <c r="F992" i="12"/>
  <c r="F1056" i="12"/>
  <c r="F928" i="12"/>
  <c r="H1056" i="12" l="1"/>
  <c r="H992" i="12"/>
  <c r="H928" i="12"/>
  <c r="B930" i="12"/>
  <c r="B994" i="12"/>
  <c r="B1058" i="12"/>
  <c r="F1057" i="12"/>
  <c r="H993" i="12" a="1"/>
  <c r="H1057" i="12" a="1"/>
  <c r="F993" i="12"/>
  <c r="F929" i="12"/>
  <c r="H929" i="12" a="1"/>
  <c r="H929" i="12" l="1"/>
  <c r="H1057" i="12"/>
  <c r="H993" i="12"/>
  <c r="B1059" i="12"/>
  <c r="B931" i="12"/>
  <c r="B995" i="12"/>
  <c r="H994" i="12" a="1"/>
  <c r="F1058" i="12"/>
  <c r="F930" i="12"/>
  <c r="F994" i="12"/>
  <c r="H930" i="12" a="1"/>
  <c r="H1058" i="12" a="1"/>
  <c r="H994" i="12" l="1"/>
  <c r="H1058" i="12"/>
  <c r="H930" i="12"/>
  <c r="B932" i="12"/>
  <c r="B996" i="12"/>
  <c r="B1060" i="12"/>
  <c r="H1059" i="12" a="1"/>
  <c r="H931" i="12" a="1"/>
  <c r="F1059" i="12"/>
  <c r="F995" i="12"/>
  <c r="H995" i="12" a="1"/>
  <c r="F931" i="12"/>
  <c r="H931" i="12" l="1"/>
  <c r="H995" i="12"/>
  <c r="H1059" i="12"/>
  <c r="B997" i="12"/>
  <c r="B933" i="12"/>
  <c r="B1061" i="12"/>
  <c r="F1060" i="12"/>
  <c r="F996" i="12"/>
  <c r="H996" i="12" a="1"/>
  <c r="H932" i="12" a="1"/>
  <c r="H1060" i="12" a="1"/>
  <c r="F932" i="12"/>
  <c r="H932" i="12" l="1"/>
  <c r="H1060" i="12"/>
  <c r="H996" i="12"/>
  <c r="B998" i="12"/>
  <c r="B934" i="12"/>
  <c r="B1062" i="12"/>
  <c r="H997" i="12" a="1"/>
  <c r="F933" i="12"/>
  <c r="H933" i="12" a="1"/>
  <c r="H1061" i="12" a="1"/>
  <c r="F1061" i="12"/>
  <c r="F997" i="12"/>
  <c r="H997" i="12" l="1"/>
  <c r="H1061" i="12"/>
  <c r="H933" i="12"/>
  <c r="B999" i="12"/>
  <c r="B935" i="12"/>
  <c r="B1063" i="12"/>
  <c r="H934" i="12" a="1"/>
  <c r="F1062" i="12"/>
  <c r="H998" i="12" a="1"/>
  <c r="H1062" i="12" a="1"/>
  <c r="F934" i="12"/>
  <c r="F998" i="12"/>
  <c r="H934" i="12" l="1"/>
  <c r="H998" i="12"/>
  <c r="H1062" i="12"/>
  <c r="B1000" i="12"/>
  <c r="B936" i="12"/>
  <c r="B1064" i="12"/>
  <c r="F935" i="12"/>
  <c r="F999" i="12"/>
  <c r="F1063" i="12"/>
  <c r="H935" i="12" a="1"/>
  <c r="H1063" i="12" a="1"/>
  <c r="H999" i="12" a="1"/>
  <c r="H935" i="12" l="1"/>
  <c r="H1063" i="12"/>
  <c r="H999" i="12"/>
  <c r="B1001" i="12"/>
  <c r="B937" i="12"/>
  <c r="B1065" i="12"/>
  <c r="F1064" i="12"/>
  <c r="H1064" i="12" a="1"/>
  <c r="F936" i="12"/>
  <c r="H936" i="12" a="1"/>
  <c r="F1000" i="12"/>
  <c r="H1000" i="12" a="1"/>
  <c r="H936" i="12" l="1"/>
  <c r="H1064" i="12"/>
  <c r="H1000" i="12"/>
  <c r="B1002" i="12"/>
  <c r="B938" i="12"/>
  <c r="B1066" i="12"/>
  <c r="H1001" i="12" a="1"/>
  <c r="F937" i="12"/>
  <c r="F1065" i="12"/>
  <c r="F1001" i="12"/>
  <c r="H1065" i="12" a="1"/>
  <c r="H937" i="12" a="1"/>
  <c r="H937" i="12" l="1"/>
  <c r="H1065" i="12"/>
  <c r="H1001" i="12"/>
  <c r="B1003" i="12"/>
  <c r="B939" i="12"/>
  <c r="B1067" i="12"/>
  <c r="F938" i="12"/>
  <c r="F1002" i="12"/>
  <c r="F1066" i="12"/>
  <c r="H938" i="12" a="1"/>
  <c r="H1002" i="12" a="1"/>
  <c r="H1066" i="12" a="1"/>
  <c r="H938" i="12" l="1"/>
  <c r="H1066" i="12"/>
  <c r="H1002" i="12"/>
  <c r="B1004" i="12"/>
  <c r="B940" i="12"/>
  <c r="B1068" i="12"/>
  <c r="F939" i="12"/>
  <c r="F1003" i="12"/>
  <c r="H1003" i="12" a="1"/>
  <c r="H1067" i="12" a="1"/>
  <c r="H939" i="12" a="1"/>
  <c r="F1067" i="12"/>
  <c r="H1003" i="12" l="1"/>
  <c r="H939" i="12"/>
  <c r="H1067" i="12"/>
  <c r="B1005" i="12"/>
  <c r="B941" i="12"/>
  <c r="B1069" i="12"/>
  <c r="F1068" i="12"/>
  <c r="H940" i="12" a="1"/>
  <c r="H1004" i="12" a="1"/>
  <c r="F940" i="12"/>
  <c r="F1004" i="12"/>
  <c r="H1068" i="12" a="1"/>
  <c r="H1004" i="12" l="1"/>
  <c r="H1068" i="12"/>
  <c r="H940" i="12"/>
  <c r="B1070" i="12"/>
  <c r="B1006" i="12"/>
  <c r="B942" i="12"/>
  <c r="H1069" i="12" a="1"/>
  <c r="F1005" i="12"/>
  <c r="H1005" i="12" a="1"/>
  <c r="F1069" i="12"/>
  <c r="H941" i="12" a="1"/>
  <c r="F941" i="12"/>
  <c r="H1069" i="12" l="1"/>
  <c r="H1005" i="12"/>
  <c r="H941" i="12"/>
  <c r="B1135" i="12"/>
  <c r="B1007" i="12"/>
  <c r="B943" i="12"/>
  <c r="B1071" i="12"/>
  <c r="H1070" i="12" a="1"/>
  <c r="F942" i="12"/>
  <c r="F1006" i="12"/>
  <c r="H1006" i="12" a="1"/>
  <c r="H942" i="12" a="1"/>
  <c r="F1070" i="12"/>
  <c r="H1070" i="12" l="1"/>
  <c r="H942" i="12"/>
  <c r="H1006" i="12"/>
  <c r="B1008" i="12"/>
  <c r="B944" i="12"/>
  <c r="B1072" i="12"/>
  <c r="B1136" i="12"/>
  <c r="F943" i="12"/>
  <c r="H943" i="12" a="1"/>
  <c r="H1071" i="12" a="1"/>
  <c r="F1135" i="12"/>
  <c r="F1007" i="12"/>
  <c r="H1135" i="12" a="1"/>
  <c r="H1007" i="12" a="1"/>
  <c r="F1071" i="12"/>
  <c r="H1007" i="12" l="1"/>
  <c r="H1071" i="12"/>
  <c r="H1135" i="12"/>
  <c r="H943" i="12"/>
  <c r="B1073" i="12"/>
  <c r="B1137" i="12"/>
  <c r="B1009" i="12"/>
  <c r="B945" i="12"/>
  <c r="H1136" i="12" a="1"/>
  <c r="H1008" i="12" a="1"/>
  <c r="F1136" i="12"/>
  <c r="F1008" i="12"/>
  <c r="H1072" i="12" a="1"/>
  <c r="H944" i="12" a="1"/>
  <c r="F944" i="12"/>
  <c r="F1072" i="12"/>
  <c r="H1008" i="12" l="1"/>
  <c r="H1072" i="12"/>
  <c r="H944" i="12"/>
  <c r="H1136" i="12"/>
  <c r="B1138" i="12"/>
  <c r="B1010" i="12"/>
  <c r="B946" i="12"/>
  <c r="B1074" i="12"/>
  <c r="F1073" i="12"/>
  <c r="H1009" i="12" a="1"/>
  <c r="H1073" i="12" a="1"/>
  <c r="H945" i="12" a="1"/>
  <c r="F1137" i="12"/>
  <c r="H1137" i="12" a="1"/>
  <c r="F1009" i="12"/>
  <c r="F945" i="12"/>
  <c r="H1073" i="12" l="1"/>
  <c r="H1137" i="12"/>
  <c r="H1009" i="12"/>
  <c r="H945" i="12"/>
  <c r="B1139" i="12"/>
  <c r="B1011" i="12"/>
  <c r="B947" i="12"/>
  <c r="B1075" i="12"/>
  <c r="F1010" i="12"/>
  <c r="F1074" i="12"/>
  <c r="H1138" i="12" a="1"/>
  <c r="F1138" i="12"/>
  <c r="H1074" i="12" a="1"/>
  <c r="H1010" i="12" a="1"/>
  <c r="H946" i="12" a="1"/>
  <c r="F946" i="12"/>
  <c r="H1138" i="12" l="1"/>
  <c r="H1010" i="12"/>
  <c r="H946" i="12"/>
  <c r="H1074" i="12"/>
  <c r="B1012" i="12"/>
  <c r="B948" i="12"/>
  <c r="B1140" i="12"/>
  <c r="B1076" i="12"/>
  <c r="H947" i="12" a="1"/>
  <c r="F1075" i="12"/>
  <c r="H1139" i="12" a="1"/>
  <c r="F1011" i="12"/>
  <c r="H1075" i="12" a="1"/>
  <c r="H1011" i="12" a="1"/>
  <c r="F947" i="12"/>
  <c r="F1139" i="12"/>
  <c r="H1011" i="12" l="1"/>
  <c r="H1139" i="12"/>
  <c r="H947" i="12"/>
  <c r="H1075" i="12"/>
  <c r="B1077" i="12"/>
  <c r="B1141" i="12"/>
  <c r="B1013" i="12"/>
  <c r="B949" i="12"/>
  <c r="H1076" i="12" a="1"/>
  <c r="H1012" i="12" a="1"/>
  <c r="H948" i="12" a="1"/>
  <c r="F948" i="12"/>
  <c r="F1076" i="12"/>
  <c r="F1012" i="12"/>
  <c r="F1140" i="12"/>
  <c r="H1140" i="12" a="1"/>
  <c r="H948" i="12" l="1"/>
  <c r="H1012" i="12"/>
  <c r="H1076" i="12"/>
  <c r="H1140" i="12"/>
  <c r="B1078" i="12"/>
  <c r="B1142" i="12"/>
  <c r="B1014" i="12"/>
  <c r="B950" i="12"/>
  <c r="H949" i="12" a="1"/>
  <c r="F1141" i="12"/>
  <c r="F1013" i="12"/>
  <c r="F1077" i="12"/>
  <c r="F949" i="12"/>
  <c r="H1013" i="12" a="1"/>
  <c r="H1141" i="12" a="1"/>
  <c r="H1077" i="12" a="1"/>
  <c r="H1077" i="12" l="1"/>
  <c r="H949" i="12"/>
  <c r="H1013" i="12"/>
  <c r="H1141" i="12"/>
  <c r="B1079" i="12"/>
  <c r="B1143" i="12"/>
  <c r="B1015" i="12"/>
  <c r="B951" i="12"/>
  <c r="H1078" i="12" a="1"/>
  <c r="H1142" i="12" a="1"/>
  <c r="F1078" i="12"/>
  <c r="F1142" i="12"/>
  <c r="F950" i="12"/>
  <c r="H950" i="12" a="1"/>
  <c r="F1014" i="12"/>
  <c r="H1014" i="12" a="1"/>
  <c r="H1014" i="12" l="1"/>
  <c r="H1142" i="12"/>
  <c r="H1078" i="12"/>
  <c r="H950" i="12"/>
  <c r="B1016" i="12"/>
  <c r="B952" i="12"/>
  <c r="B1080" i="12"/>
  <c r="B1144" i="12"/>
  <c r="F1015" i="12"/>
  <c r="F951" i="12"/>
  <c r="H1079" i="12" a="1"/>
  <c r="F1079" i="12"/>
  <c r="F1143" i="12"/>
  <c r="H1143" i="12" a="1"/>
  <c r="H1015" i="12" a="1"/>
  <c r="H951" i="12" a="1"/>
  <c r="H1079" i="12" l="1"/>
  <c r="H1143" i="12"/>
  <c r="H951" i="12"/>
  <c r="H1015" i="12"/>
  <c r="B1017" i="12"/>
  <c r="B1081" i="12"/>
  <c r="B1145" i="12"/>
  <c r="F1016" i="12"/>
  <c r="H1144" i="12" a="1"/>
  <c r="F952" i="12"/>
  <c r="F1080" i="12"/>
  <c r="F1144" i="12"/>
  <c r="H1080" i="12" a="1"/>
  <c r="H952" i="12" a="1"/>
  <c r="H1016" i="12" a="1"/>
  <c r="H952" i="12" l="1"/>
  <c r="H1016" i="12"/>
  <c r="H1080" i="12"/>
  <c r="H1144" i="12"/>
  <c r="B1082" i="12"/>
  <c r="B1018" i="12"/>
  <c r="B1146" i="12"/>
  <c r="H1081" i="12" a="1"/>
  <c r="H1145" i="12" a="1"/>
  <c r="F1017" i="12"/>
  <c r="H1017" i="12" a="1"/>
  <c r="F1145" i="12"/>
  <c r="F1081" i="12"/>
  <c r="H1081" i="12" l="1"/>
  <c r="H1145" i="12"/>
  <c r="H1017" i="12"/>
  <c r="B1147" i="12"/>
  <c r="B1083" i="12"/>
  <c r="B1019" i="12"/>
  <c r="H1082" i="12" a="1"/>
  <c r="F1146" i="12"/>
  <c r="F1018" i="12"/>
  <c r="F1082" i="12"/>
  <c r="H1146" i="12" a="1"/>
  <c r="H1018" i="12" a="1"/>
  <c r="H1082" i="12" l="1"/>
  <c r="H1018" i="12"/>
  <c r="H1146" i="12"/>
  <c r="B1084" i="12"/>
  <c r="B1020" i="12"/>
  <c r="B1148" i="12"/>
  <c r="F1147" i="12"/>
  <c r="H1147" i="12" a="1"/>
  <c r="F1083" i="12"/>
  <c r="F1019" i="12"/>
  <c r="H1019" i="12" a="1"/>
  <c r="H1083" i="12" a="1"/>
  <c r="H1019" i="12" l="1"/>
  <c r="H1147" i="12"/>
  <c r="H1083" i="12"/>
  <c r="B1085" i="12"/>
  <c r="B1021" i="12"/>
  <c r="B1149" i="12"/>
  <c r="H1084" i="12" a="1"/>
  <c r="H1020" i="12" a="1"/>
  <c r="F1148" i="12"/>
  <c r="H1148" i="12" a="1"/>
  <c r="F1020" i="12"/>
  <c r="F1084" i="12"/>
  <c r="H1084" i="12" l="1"/>
  <c r="H1148" i="12"/>
  <c r="H1020" i="12"/>
  <c r="B1150" i="12"/>
  <c r="B1086" i="12"/>
  <c r="B1022" i="12"/>
  <c r="F1085" i="12"/>
  <c r="F1021" i="12"/>
  <c r="H1021" i="12" a="1"/>
  <c r="H1149" i="12" a="1"/>
  <c r="F1149" i="12"/>
  <c r="H1085" i="12" a="1"/>
  <c r="H1085" i="12" l="1"/>
  <c r="H1021" i="12"/>
  <c r="H1149" i="12"/>
  <c r="B1087" i="12"/>
  <c r="B1023" i="12"/>
  <c r="B1151" i="12"/>
  <c r="H1086" i="12" a="1"/>
  <c r="F1086" i="12"/>
  <c r="F1150" i="12"/>
  <c r="F1022" i="12"/>
  <c r="H1150" i="12" a="1"/>
  <c r="H1022" i="12" a="1"/>
  <c r="H1086" i="12" l="1"/>
  <c r="H1150" i="12"/>
  <c r="H1022" i="12"/>
  <c r="B1088" i="12"/>
  <c r="B1024" i="12"/>
  <c r="B1152" i="12"/>
  <c r="H1151" i="12" a="1"/>
  <c r="F1087" i="12"/>
  <c r="F1151" i="12"/>
  <c r="H1023" i="12" a="1"/>
  <c r="F1023" i="12"/>
  <c r="H1087" i="12" a="1"/>
  <c r="H1151" i="12" l="1"/>
  <c r="H1023" i="12"/>
  <c r="H1087" i="12"/>
  <c r="B1089" i="12"/>
  <c r="B1025" i="12"/>
  <c r="B1153" i="12"/>
  <c r="F1152" i="12"/>
  <c r="H1152" i="12" a="1"/>
  <c r="F1024" i="12"/>
  <c r="F1088" i="12"/>
  <c r="H1088" i="12" a="1"/>
  <c r="H1024" i="12" a="1"/>
  <c r="H1024" i="12" l="1"/>
  <c r="H1152" i="12"/>
  <c r="H1088" i="12"/>
  <c r="B1026" i="12"/>
  <c r="B1090" i="12"/>
  <c r="B1154" i="12"/>
  <c r="H1025" i="12" a="1"/>
  <c r="F1089" i="12"/>
  <c r="F1153" i="12"/>
  <c r="H1153" i="12" a="1"/>
  <c r="F1025" i="12"/>
  <c r="H1089" i="12" a="1"/>
  <c r="H1025" i="12" l="1"/>
  <c r="H1153" i="12"/>
  <c r="H1089" i="12"/>
  <c r="B1155" i="12"/>
  <c r="B1091" i="12"/>
  <c r="B1027" i="12"/>
  <c r="F1154" i="12"/>
  <c r="H1154" i="12" a="1"/>
  <c r="F1090" i="12"/>
  <c r="H1026" i="12" a="1"/>
  <c r="F1026" i="12"/>
  <c r="H1090" i="12" a="1"/>
  <c r="H1090" i="12" l="1"/>
  <c r="H1154" i="12"/>
  <c r="H1026" i="12"/>
  <c r="B1156" i="12"/>
  <c r="B1092" i="12"/>
  <c r="B1028" i="12"/>
  <c r="H1027" i="12" a="1"/>
  <c r="H1091" i="12" a="1"/>
  <c r="F1155" i="12"/>
  <c r="F1091" i="12"/>
  <c r="H1155" i="12" a="1"/>
  <c r="F1027" i="12"/>
  <c r="H1155" i="12" l="1"/>
  <c r="H1091" i="12"/>
  <c r="H1027" i="12"/>
  <c r="B1157" i="12"/>
  <c r="B1093" i="12"/>
  <c r="B1029" i="12"/>
  <c r="F1028" i="12"/>
  <c r="F1092" i="12"/>
  <c r="F1156" i="12"/>
  <c r="H1028" i="12" a="1"/>
  <c r="H1092" i="12" a="1"/>
  <c r="H1156" i="12" a="1"/>
  <c r="H1092" i="12" l="1"/>
  <c r="H1156" i="12"/>
  <c r="H1028" i="12"/>
  <c r="B1094" i="12"/>
  <c r="B1030" i="12"/>
  <c r="B1158" i="12"/>
  <c r="H1157" i="12" a="1"/>
  <c r="F1029" i="12"/>
  <c r="F1157" i="12"/>
  <c r="H1093" i="12" a="1"/>
  <c r="F1093" i="12"/>
  <c r="H1029" i="12" a="1"/>
  <c r="H1157" i="12" l="1"/>
  <c r="H1093" i="12"/>
  <c r="H1029" i="12"/>
  <c r="B1095" i="12"/>
  <c r="B1031" i="12"/>
  <c r="B1159" i="12"/>
  <c r="H1094" i="12" a="1"/>
  <c r="F1094" i="12"/>
  <c r="F1158" i="12"/>
  <c r="F1030" i="12"/>
  <c r="H1158" i="12" a="1"/>
  <c r="H1030" i="12" a="1"/>
  <c r="H1030" i="12" l="1"/>
  <c r="H1094" i="12"/>
  <c r="H1158" i="12"/>
  <c r="B1160" i="12"/>
  <c r="B1096" i="12"/>
  <c r="B1032" i="12"/>
  <c r="F1095" i="12"/>
  <c r="F1031" i="12"/>
  <c r="H1095" i="12" a="1"/>
  <c r="H1031" i="12" a="1"/>
  <c r="H1159" i="12" a="1"/>
  <c r="F1159" i="12"/>
  <c r="H1159" i="12" l="1"/>
  <c r="H1095" i="12"/>
  <c r="H1031" i="12"/>
  <c r="B1161" i="12"/>
  <c r="B1097" i="12"/>
  <c r="B1033" i="12"/>
  <c r="F1032" i="12"/>
  <c r="F1160" i="12"/>
  <c r="H1160" i="12" a="1"/>
  <c r="F1096" i="12"/>
  <c r="H1032" i="12" a="1"/>
  <c r="H1096" i="12" a="1"/>
  <c r="H1096" i="12" l="1"/>
  <c r="H1160" i="12"/>
  <c r="H1032" i="12"/>
  <c r="B1226" i="12"/>
  <c r="B1162" i="12"/>
  <c r="B1098" i="12"/>
  <c r="B1034" i="12"/>
  <c r="H1161" i="12" a="1"/>
  <c r="H1033" i="12" a="1"/>
  <c r="F1097" i="12"/>
  <c r="H1097" i="12" a="1"/>
  <c r="F1033" i="12"/>
  <c r="F1161" i="12"/>
  <c r="H1033" i="12" l="1"/>
  <c r="H1161" i="12"/>
  <c r="H1097" i="12"/>
  <c r="B1099" i="12"/>
  <c r="B1035" i="12"/>
  <c r="B1163" i="12"/>
  <c r="B1227" i="12"/>
  <c r="F1162" i="12"/>
  <c r="H1098" i="12" a="1"/>
  <c r="F1226" i="12"/>
  <c r="H1162" i="12" a="1"/>
  <c r="H1034" i="12" a="1"/>
  <c r="F1098" i="12"/>
  <c r="F1034" i="12"/>
  <c r="H1226" i="12" a="1"/>
  <c r="H1162" i="12" l="1"/>
  <c r="H1226" i="12"/>
  <c r="H1098" i="12"/>
  <c r="H1034" i="12"/>
  <c r="B1164" i="12"/>
  <c r="B1100" i="12"/>
  <c r="B1036" i="12"/>
  <c r="B1228" i="12"/>
  <c r="F1099" i="12"/>
  <c r="F1227" i="12"/>
  <c r="H1035" i="12" a="1"/>
  <c r="F1163" i="12"/>
  <c r="F1035" i="12"/>
  <c r="H1163" i="12" a="1"/>
  <c r="H1227" i="12" a="1"/>
  <c r="H1099" i="12" a="1"/>
  <c r="H1163" i="12" l="1"/>
  <c r="H1099" i="12"/>
  <c r="H1035" i="12"/>
  <c r="H1227" i="12"/>
  <c r="B1101" i="12"/>
  <c r="B1037" i="12"/>
  <c r="B1165" i="12"/>
  <c r="B1229" i="12"/>
  <c r="F1164" i="12"/>
  <c r="F1036" i="12"/>
  <c r="H1036" i="12" a="1"/>
  <c r="F1228" i="12"/>
  <c r="H1164" i="12" a="1"/>
  <c r="F1100" i="12"/>
  <c r="H1100" i="12" a="1"/>
  <c r="H1228" i="12" a="1"/>
  <c r="H1164" i="12" l="1"/>
  <c r="H1228" i="12"/>
  <c r="H1100" i="12"/>
  <c r="H1036" i="12"/>
  <c r="B1166" i="12"/>
  <c r="B1102" i="12"/>
  <c r="B1038" i="12"/>
  <c r="B1230" i="12"/>
  <c r="F1101" i="12"/>
  <c r="F1037" i="12"/>
  <c r="H1229" i="12" a="1"/>
  <c r="H1037" i="12" a="1"/>
  <c r="F1229" i="12"/>
  <c r="H1101" i="12" a="1"/>
  <c r="F1165" i="12"/>
  <c r="H1165" i="12" a="1"/>
  <c r="H1165" i="12" l="1"/>
  <c r="H1101" i="12"/>
  <c r="H1037" i="12"/>
  <c r="H1229" i="12"/>
  <c r="B1103" i="12"/>
  <c r="B1039" i="12"/>
  <c r="B1167" i="12"/>
  <c r="B1231" i="12"/>
  <c r="F1038" i="12"/>
  <c r="H1166" i="12" a="1"/>
  <c r="H1230" i="12" a="1"/>
  <c r="F1230" i="12"/>
  <c r="F1102" i="12"/>
  <c r="F1166" i="12"/>
  <c r="H1102" i="12" a="1"/>
  <c r="H1038" i="12" a="1"/>
  <c r="H1230" i="12" l="1"/>
  <c r="H1038" i="12"/>
  <c r="H1166" i="12"/>
  <c r="H1102" i="12"/>
  <c r="B1104" i="12"/>
  <c r="B1040" i="12"/>
  <c r="B1168" i="12"/>
  <c r="B1232" i="12"/>
  <c r="F1103" i="12"/>
  <c r="F1167" i="12"/>
  <c r="F1231" i="12"/>
  <c r="H1231" i="12" a="1"/>
  <c r="F1039" i="12"/>
  <c r="H1167" i="12" a="1"/>
  <c r="H1039" i="12" a="1"/>
  <c r="H1103" i="12" a="1"/>
  <c r="H1167" i="12" l="1"/>
  <c r="H1231" i="12"/>
  <c r="H1103" i="12"/>
  <c r="H1039" i="12"/>
  <c r="B1169" i="12"/>
  <c r="B1041" i="12"/>
  <c r="B1105" i="12"/>
  <c r="B1233" i="12"/>
  <c r="H1232" i="12" a="1"/>
  <c r="F1040" i="12"/>
  <c r="F1168" i="12"/>
  <c r="H1040" i="12" a="1"/>
  <c r="F1104" i="12"/>
  <c r="H1168" i="12" a="1"/>
  <c r="H1104" i="12" a="1"/>
  <c r="F1232" i="12"/>
  <c r="H1168" i="12" l="1"/>
  <c r="H1104" i="12"/>
  <c r="H1040" i="12"/>
  <c r="H1232" i="12"/>
  <c r="B1170" i="12"/>
  <c r="B1106" i="12"/>
  <c r="B1042" i="12"/>
  <c r="B1234" i="12"/>
  <c r="F1105" i="12"/>
  <c r="H1169" i="12" a="1"/>
  <c r="F1233" i="12"/>
  <c r="F1041" i="12"/>
  <c r="F1169" i="12"/>
  <c r="H1233" i="12" a="1"/>
  <c r="H1105" i="12" a="1"/>
  <c r="H1041" i="12" a="1"/>
  <c r="H1233" i="12" l="1"/>
  <c r="H1169" i="12"/>
  <c r="H1105" i="12"/>
  <c r="H1041" i="12"/>
  <c r="B1235" i="12"/>
  <c r="B1107" i="12"/>
  <c r="B1043" i="12"/>
  <c r="B1171" i="12"/>
  <c r="F1042" i="12"/>
  <c r="F1234" i="12"/>
  <c r="H1106" i="12" a="1"/>
  <c r="H1042" i="12" a="1"/>
  <c r="F1170" i="12"/>
  <c r="H1234" i="12" a="1"/>
  <c r="F1106" i="12"/>
  <c r="H1170" i="12" a="1"/>
  <c r="H1234" i="12" l="1"/>
  <c r="H1106" i="12"/>
  <c r="H1042" i="12"/>
  <c r="H1170" i="12"/>
  <c r="B1172" i="12"/>
  <c r="B1236" i="12"/>
  <c r="B1108" i="12"/>
  <c r="H1043" i="12" a="1"/>
  <c r="H1107" i="12" a="1"/>
  <c r="H1235" i="12" a="1"/>
  <c r="F1043" i="12"/>
  <c r="F1171" i="12"/>
  <c r="F1235" i="12"/>
  <c r="H1171" i="12" a="1"/>
  <c r="F1107" i="12"/>
  <c r="H1107" i="12" l="1"/>
  <c r="H1171" i="12"/>
  <c r="H1043" i="12"/>
  <c r="H1235" i="12"/>
  <c r="B1173" i="12"/>
  <c r="B1109" i="12"/>
  <c r="B1237" i="12"/>
  <c r="H1108" i="12" a="1"/>
  <c r="F1108" i="12"/>
  <c r="F1172" i="12"/>
  <c r="H1236" i="12" a="1"/>
  <c r="H1172" i="12" a="1"/>
  <c r="F1236" i="12"/>
  <c r="H1172" i="12" l="1"/>
  <c r="H1108" i="12"/>
  <c r="H1236" i="12"/>
  <c r="B1174" i="12"/>
  <c r="B1110" i="12"/>
  <c r="B1238" i="12"/>
  <c r="F1173" i="12"/>
  <c r="H1237" i="12" a="1"/>
  <c r="F1109" i="12"/>
  <c r="F1237" i="12"/>
  <c r="H1109" i="12" a="1"/>
  <c r="H1173" i="12" a="1"/>
  <c r="H1173" i="12" l="1"/>
  <c r="H1109" i="12"/>
  <c r="H1237" i="12"/>
  <c r="B1175" i="12"/>
  <c r="B1111" i="12"/>
  <c r="B1239" i="12"/>
  <c r="F1110" i="12"/>
  <c r="F1174" i="12"/>
  <c r="F1238" i="12"/>
  <c r="H1110" i="12" a="1"/>
  <c r="H1174" i="12" a="1"/>
  <c r="H1238" i="12" a="1"/>
  <c r="H1174" i="12" l="1"/>
  <c r="H1238" i="12"/>
  <c r="H1110" i="12"/>
  <c r="B1176" i="12"/>
  <c r="B1112" i="12"/>
  <c r="B1240" i="12"/>
  <c r="F1175" i="12"/>
  <c r="F1111" i="12"/>
  <c r="H1175" i="12" a="1"/>
  <c r="H1239" i="12" a="1"/>
  <c r="H1111" i="12" a="1"/>
  <c r="F1239" i="12"/>
  <c r="H1239" i="12" l="1"/>
  <c r="H1111" i="12"/>
  <c r="H1175" i="12"/>
  <c r="B1177" i="12"/>
  <c r="B1113" i="12"/>
  <c r="B1241" i="12"/>
  <c r="F1240" i="12"/>
  <c r="H1112" i="12" a="1"/>
  <c r="H1240" i="12" a="1"/>
  <c r="F1112" i="12"/>
  <c r="H1176" i="12" a="1"/>
  <c r="F1176" i="12"/>
  <c r="H1112" i="12" l="1"/>
  <c r="H1240" i="12"/>
  <c r="H1176" i="12"/>
  <c r="B1178" i="12"/>
  <c r="B1114" i="12"/>
  <c r="B1242" i="12"/>
  <c r="F1177" i="12"/>
  <c r="H1241" i="12" a="1"/>
  <c r="H1177" i="12" a="1"/>
  <c r="H1113" i="12" a="1"/>
  <c r="F1113" i="12"/>
  <c r="F1241" i="12"/>
  <c r="H1113" i="12" l="1"/>
  <c r="H1241" i="12"/>
  <c r="H1177" i="12"/>
  <c r="B1179" i="12"/>
  <c r="B1115" i="12"/>
  <c r="B1243" i="12"/>
  <c r="F1114" i="12"/>
  <c r="F1178" i="12"/>
  <c r="H1178" i="12" a="1"/>
  <c r="H1114" i="12" a="1"/>
  <c r="H1242" i="12" a="1"/>
  <c r="F1242" i="12"/>
  <c r="H1114" i="12" l="1"/>
  <c r="H1242" i="12"/>
  <c r="H1178" i="12"/>
  <c r="B1244" i="12"/>
  <c r="B1180" i="12"/>
  <c r="B1116" i="12"/>
  <c r="H1243" i="12" a="1"/>
  <c r="H1179" i="12" a="1"/>
  <c r="F1115" i="12"/>
  <c r="F1243" i="12"/>
  <c r="F1179" i="12"/>
  <c r="H1115" i="12" a="1"/>
  <c r="H1179" i="12" l="1"/>
  <c r="H1243" i="12"/>
  <c r="H1115" i="12"/>
  <c r="B1181" i="12"/>
  <c r="B1117" i="12"/>
  <c r="B1245" i="12"/>
  <c r="H1116" i="12" a="1"/>
  <c r="H1180" i="12" a="1"/>
  <c r="F1244" i="12"/>
  <c r="F1116" i="12"/>
  <c r="H1244" i="12" a="1"/>
  <c r="F1180" i="12"/>
  <c r="H1180" i="12" l="1"/>
  <c r="H1244" i="12"/>
  <c r="H1116" i="12"/>
  <c r="B1246" i="12"/>
  <c r="B1182" i="12"/>
  <c r="B1118" i="12"/>
  <c r="H1181" i="12" a="1"/>
  <c r="F1181" i="12"/>
  <c r="F1117" i="12"/>
  <c r="H1117" i="12" a="1"/>
  <c r="F1245" i="12"/>
  <c r="H1245" i="12" a="1"/>
  <c r="H1245" i="12" l="1"/>
  <c r="H1181" i="12"/>
  <c r="H1117" i="12"/>
  <c r="B1183" i="12"/>
  <c r="B1119" i="12"/>
  <c r="B1247" i="12"/>
  <c r="H1118" i="12" a="1"/>
  <c r="F1182" i="12"/>
  <c r="F1246" i="12"/>
  <c r="F1118" i="12"/>
  <c r="H1182" i="12" a="1"/>
  <c r="H1246" i="12" a="1"/>
  <c r="H1182" i="12" l="1"/>
  <c r="H1246" i="12"/>
  <c r="H1118" i="12"/>
  <c r="B1184" i="12"/>
  <c r="B1120" i="12"/>
  <c r="B1248" i="12"/>
  <c r="H1247" i="12" a="1"/>
  <c r="H1119" i="12" a="1"/>
  <c r="F1119" i="12"/>
  <c r="F1183" i="12"/>
  <c r="F1247" i="12"/>
  <c r="H1183" i="12" a="1"/>
  <c r="H1247" i="12" l="1"/>
  <c r="H1119" i="12"/>
  <c r="H1183" i="12"/>
  <c r="B1185" i="12"/>
  <c r="B1121" i="12"/>
  <c r="B1249" i="12"/>
  <c r="H1248" i="12" a="1"/>
  <c r="F1248" i="12"/>
  <c r="F1120" i="12"/>
  <c r="H1184" i="12" a="1"/>
  <c r="H1120" i="12" a="1"/>
  <c r="F1184" i="12"/>
  <c r="H1248" i="12" l="1"/>
  <c r="H1120" i="12"/>
  <c r="H1184" i="12"/>
  <c r="B1186" i="12"/>
  <c r="B1122" i="12"/>
  <c r="B1250" i="12"/>
  <c r="F1249" i="12"/>
  <c r="H1185" i="12" a="1"/>
  <c r="H1249" i="12" a="1"/>
  <c r="F1121" i="12"/>
  <c r="F1185" i="12"/>
  <c r="H1121" i="12" a="1"/>
  <c r="H1121" i="12" l="1"/>
  <c r="H1249" i="12"/>
  <c r="H1185" i="12"/>
  <c r="B1187" i="12"/>
  <c r="B1123" i="12"/>
  <c r="B1251" i="12"/>
  <c r="H1122" i="12" a="1"/>
  <c r="H1186" i="12" a="1"/>
  <c r="H1250" i="12" a="1"/>
  <c r="F1122" i="12"/>
  <c r="F1186" i="12"/>
  <c r="F1250" i="12"/>
  <c r="H1122" i="12" l="1"/>
  <c r="H1250" i="12"/>
  <c r="H1186" i="12"/>
  <c r="B1252" i="12"/>
  <c r="B1188" i="12"/>
  <c r="B1124" i="12"/>
  <c r="F1123" i="12"/>
  <c r="H1251" i="12" a="1"/>
  <c r="F1187" i="12"/>
  <c r="F1251" i="12"/>
  <c r="H1187" i="12" a="1"/>
  <c r="H1123" i="12" a="1"/>
  <c r="H1187" i="12" l="1"/>
  <c r="H1251" i="12"/>
  <c r="H1123" i="12"/>
  <c r="B1253" i="12"/>
  <c r="B1317" i="12"/>
  <c r="B1189" i="12"/>
  <c r="B1125" i="12"/>
  <c r="H1124" i="12" a="1"/>
  <c r="H1188" i="12" a="1"/>
  <c r="H1252" i="12" a="1"/>
  <c r="F1124" i="12"/>
  <c r="F1188" i="12"/>
  <c r="F1252" i="12"/>
  <c r="H1124" i="12" l="1"/>
  <c r="H1188" i="12"/>
  <c r="H1252" i="12"/>
  <c r="B1318" i="12"/>
  <c r="B1190" i="12"/>
  <c r="B1126" i="12"/>
  <c r="B1254" i="12"/>
  <c r="F1253" i="12"/>
  <c r="H1253" i="12" a="1"/>
  <c r="H1317" i="12" a="1"/>
  <c r="F1317" i="12"/>
  <c r="H1125" i="12" a="1"/>
  <c r="H1189" i="12" a="1"/>
  <c r="F1189" i="12"/>
  <c r="F1125" i="12"/>
  <c r="H1189" i="12" l="1"/>
  <c r="H1125" i="12"/>
  <c r="H1253" i="12"/>
  <c r="H1317" i="12"/>
  <c r="B1319" i="12"/>
  <c r="B1191" i="12"/>
  <c r="B1127" i="12"/>
  <c r="B1255" i="12"/>
  <c r="F1126" i="12"/>
  <c r="F1254" i="12"/>
  <c r="H1190" i="12" a="1"/>
  <c r="F1318" i="12"/>
  <c r="H1318" i="12" a="1"/>
  <c r="H1254" i="12" a="1"/>
  <c r="F1190" i="12"/>
  <c r="H1126" i="12" a="1"/>
  <c r="H1190" i="12" l="1"/>
  <c r="H1254" i="12"/>
  <c r="H1126" i="12"/>
  <c r="H1318" i="12"/>
  <c r="B1320" i="12"/>
  <c r="B1192" i="12"/>
  <c r="B1128" i="12"/>
  <c r="B1256" i="12"/>
  <c r="H1127" i="12" a="1"/>
  <c r="F1319" i="12"/>
  <c r="H1191" i="12" a="1"/>
  <c r="F1127" i="12"/>
  <c r="F1255" i="12"/>
  <c r="F1191" i="12"/>
  <c r="H1255" i="12" a="1"/>
  <c r="H1319" i="12" a="1"/>
  <c r="H1191" i="12" l="1"/>
  <c r="H1255" i="12"/>
  <c r="H1127" i="12"/>
  <c r="H1319" i="12"/>
  <c r="B1321" i="12"/>
  <c r="B1193" i="12"/>
  <c r="B1129" i="12"/>
  <c r="B1257" i="12"/>
  <c r="H1128" i="12" a="1"/>
  <c r="F1192" i="12"/>
  <c r="H1256" i="12" a="1"/>
  <c r="H1192" i="12" a="1"/>
  <c r="F1128" i="12"/>
  <c r="F1256" i="12"/>
  <c r="F1320" i="12"/>
  <c r="H1320" i="12" a="1"/>
  <c r="H1192" i="12" l="1"/>
  <c r="H1256" i="12"/>
  <c r="H1128" i="12"/>
  <c r="H1320" i="12"/>
  <c r="B1322" i="12"/>
  <c r="B1258" i="12"/>
  <c r="B1194" i="12"/>
  <c r="B1130" i="12"/>
  <c r="F1257" i="12"/>
  <c r="F1193" i="12"/>
  <c r="H1321" i="12" a="1"/>
  <c r="H1129" i="12" a="1"/>
  <c r="F1321" i="12"/>
  <c r="F1129" i="12"/>
  <c r="H1193" i="12" a="1"/>
  <c r="H1257" i="12" a="1"/>
  <c r="H1129" i="12" l="1"/>
  <c r="H1193" i="12"/>
  <c r="H1257" i="12"/>
  <c r="H1321" i="12"/>
  <c r="B1195" i="12"/>
  <c r="B1131" i="12"/>
  <c r="B1259" i="12"/>
  <c r="B1323" i="12"/>
  <c r="F1322" i="12"/>
  <c r="F1130" i="12"/>
  <c r="F1194" i="12"/>
  <c r="H1258" i="12" a="1"/>
  <c r="H1322" i="12" a="1"/>
  <c r="H1194" i="12" a="1"/>
  <c r="H1130" i="12" a="1"/>
  <c r="F1258" i="12"/>
  <c r="H1258" i="12" l="1"/>
  <c r="H1130" i="12"/>
  <c r="H1322" i="12"/>
  <c r="H1194" i="12"/>
  <c r="B1260" i="12"/>
  <c r="B1324" i="12"/>
  <c r="B1196" i="12"/>
  <c r="B1132" i="12"/>
  <c r="F1131" i="12"/>
  <c r="H1259" i="12" a="1"/>
  <c r="F1323" i="12"/>
  <c r="H1323" i="12" a="1"/>
  <c r="F1195" i="12"/>
  <c r="F1259" i="12"/>
  <c r="H1131" i="12" a="1"/>
  <c r="H1195" i="12" a="1"/>
  <c r="H1131" i="12" l="1"/>
  <c r="H1195" i="12"/>
  <c r="H1323" i="12"/>
  <c r="H1259" i="12"/>
  <c r="B1197" i="12"/>
  <c r="B1133" i="12"/>
  <c r="B1261" i="12"/>
  <c r="B1325" i="12"/>
  <c r="F1196" i="12"/>
  <c r="F1132" i="12"/>
  <c r="H1260" i="12" a="1"/>
  <c r="F1260" i="12"/>
  <c r="F1324" i="12"/>
  <c r="H1196" i="12" a="1"/>
  <c r="H1132" i="12" a="1"/>
  <c r="H1324" i="12" a="1"/>
  <c r="H1260" i="12" l="1"/>
  <c r="H1196" i="12"/>
  <c r="H1324" i="12"/>
  <c r="H1132" i="12"/>
  <c r="B1198" i="12"/>
  <c r="B1134" i="12"/>
  <c r="B1262" i="12"/>
  <c r="B1326" i="12"/>
  <c r="H1261" i="12" a="1"/>
  <c r="F1325" i="12"/>
  <c r="F1261" i="12"/>
  <c r="F1197" i="12"/>
  <c r="H1325" i="12" a="1"/>
  <c r="H1133" i="12" a="1"/>
  <c r="F1133" i="12"/>
  <c r="H1197" i="12" a="1"/>
  <c r="H1261" i="12" l="1"/>
  <c r="H1325" i="12"/>
  <c r="H1197" i="12"/>
  <c r="H1133" i="12"/>
  <c r="B1263" i="12"/>
  <c r="B1199" i="12"/>
  <c r="B1327" i="12"/>
  <c r="H1262" i="12" a="1"/>
  <c r="H1134" i="12" a="1"/>
  <c r="H1326" i="12" a="1"/>
  <c r="F1262" i="12"/>
  <c r="F1198" i="12"/>
  <c r="F1326" i="12"/>
  <c r="F1134" i="12"/>
  <c r="H1198" i="12" a="1"/>
  <c r="H1262" i="12" l="1"/>
  <c r="H1198" i="12"/>
  <c r="H1134" i="12"/>
  <c r="H1326" i="12"/>
  <c r="B1328" i="12"/>
  <c r="B1264" i="12"/>
  <c r="B1200" i="12"/>
  <c r="H1327" i="12" a="1"/>
  <c r="F1199" i="12"/>
  <c r="F1263" i="12"/>
  <c r="H1199" i="12" a="1"/>
  <c r="F1327" i="12"/>
  <c r="H1263" i="12" a="1"/>
  <c r="H1199" i="12" l="1"/>
  <c r="H1327" i="12"/>
  <c r="H1263" i="12"/>
  <c r="B1201" i="12"/>
  <c r="B1265" i="12"/>
  <c r="B1329" i="12"/>
  <c r="F1200" i="12"/>
  <c r="H1200" i="12" a="1"/>
  <c r="H1328" i="12" a="1"/>
  <c r="F1328" i="12"/>
  <c r="F1264" i="12"/>
  <c r="H1264" i="12" a="1"/>
  <c r="H1200" i="12" l="1"/>
  <c r="H1328" i="12"/>
  <c r="H1264" i="12"/>
  <c r="B1330" i="12"/>
  <c r="B1266" i="12"/>
  <c r="B1202" i="12"/>
  <c r="H1201" i="12" a="1"/>
  <c r="H1329" i="12" a="1"/>
  <c r="H1265" i="12" a="1"/>
  <c r="F1329" i="12"/>
  <c r="F1201" i="12"/>
  <c r="F1265" i="12"/>
  <c r="H1265" i="12" l="1"/>
  <c r="H1329" i="12"/>
  <c r="H1201" i="12"/>
  <c r="B1331" i="12"/>
  <c r="B1267" i="12"/>
  <c r="B1203" i="12"/>
  <c r="F1202" i="12"/>
  <c r="H1202" i="12" a="1"/>
  <c r="H1330" i="12" a="1"/>
  <c r="F1330" i="12"/>
  <c r="H1266" i="12" a="1"/>
  <c r="F1266" i="12"/>
  <c r="H1330" i="12" l="1"/>
  <c r="H1266" i="12"/>
  <c r="H1202" i="12"/>
  <c r="B1332" i="12"/>
  <c r="B1268" i="12"/>
  <c r="B1204" i="12"/>
  <c r="F1267" i="12"/>
  <c r="F1331" i="12"/>
  <c r="H1331" i="12" a="1"/>
  <c r="F1203" i="12"/>
  <c r="H1203" i="12" a="1"/>
  <c r="H1267" i="12" a="1"/>
  <c r="H1331" i="12" l="1"/>
  <c r="H1267" i="12"/>
  <c r="H1203" i="12"/>
  <c r="B1333" i="12"/>
  <c r="B1269" i="12"/>
  <c r="B1205" i="12"/>
  <c r="F1332" i="12"/>
  <c r="H1332" i="12" a="1"/>
  <c r="F1204" i="12"/>
  <c r="H1204" i="12" a="1"/>
  <c r="H1268" i="12" a="1"/>
  <c r="F1268" i="12"/>
  <c r="H1332" i="12" l="1"/>
  <c r="H1268" i="12"/>
  <c r="H1204" i="12"/>
  <c r="B1270" i="12"/>
  <c r="B1206" i="12"/>
  <c r="B1334" i="12"/>
  <c r="H1205" i="12" a="1"/>
  <c r="F1269" i="12"/>
  <c r="F1333" i="12"/>
  <c r="F1205" i="12"/>
  <c r="H1333" i="12" a="1"/>
  <c r="H1269" i="12" a="1"/>
  <c r="H1269" i="12" l="1"/>
  <c r="H1333" i="12"/>
  <c r="H1205" i="12"/>
  <c r="B1335" i="12"/>
  <c r="B1271" i="12"/>
  <c r="B1207" i="12"/>
  <c r="H1270" i="12" a="1"/>
  <c r="F1206" i="12"/>
  <c r="F1270" i="12"/>
  <c r="H1206" i="12" a="1"/>
  <c r="F1334" i="12"/>
  <c r="H1334" i="12" a="1"/>
  <c r="H1334" i="12" l="1"/>
  <c r="H1270" i="12"/>
  <c r="H1206" i="12"/>
  <c r="B1208" i="12"/>
  <c r="B1272" i="12"/>
  <c r="B1336" i="12"/>
  <c r="H1335" i="12" a="1"/>
  <c r="H1207" i="12" a="1"/>
  <c r="F1271" i="12"/>
  <c r="H1271" i="12" a="1"/>
  <c r="F1207" i="12"/>
  <c r="F1335" i="12"/>
  <c r="H1335" i="12" l="1"/>
  <c r="H1271" i="12"/>
  <c r="H1207" i="12"/>
  <c r="B1337" i="12"/>
  <c r="B1273" i="12"/>
  <c r="B1209" i="12"/>
  <c r="F1208" i="12"/>
  <c r="H1208" i="12" a="1"/>
  <c r="F1336" i="12"/>
  <c r="F1272" i="12"/>
  <c r="H1336" i="12" a="1"/>
  <c r="H1272" i="12" a="1"/>
  <c r="H1272" i="12" l="1"/>
  <c r="H1336" i="12"/>
  <c r="H1208" i="12"/>
  <c r="B1338" i="12"/>
  <c r="B1274" i="12"/>
  <c r="B1210" i="12"/>
  <c r="F1209" i="12"/>
  <c r="H1209" i="12" a="1"/>
  <c r="H1337" i="12" a="1"/>
  <c r="F1273" i="12"/>
  <c r="F1337" i="12"/>
  <c r="H1273" i="12" a="1"/>
  <c r="H1273" i="12" l="1"/>
  <c r="H1337" i="12"/>
  <c r="H1209" i="12"/>
  <c r="B1339" i="12"/>
  <c r="B1275" i="12"/>
  <c r="B1211" i="12"/>
  <c r="F1338" i="12"/>
  <c r="H1338" i="12" a="1"/>
  <c r="F1210" i="12"/>
  <c r="H1210" i="12" a="1"/>
  <c r="F1274" i="12"/>
  <c r="H1274" i="12" a="1"/>
  <c r="H1274" i="12" l="1"/>
  <c r="H1338" i="12"/>
  <c r="H1210" i="12"/>
  <c r="B1340" i="12"/>
  <c r="B1276" i="12"/>
  <c r="B1212" i="12"/>
  <c r="H1211" i="12" a="1"/>
  <c r="F1275" i="12"/>
  <c r="F1211" i="12"/>
  <c r="F1339" i="12"/>
  <c r="H1275" i="12" a="1"/>
  <c r="H1339" i="12" a="1"/>
  <c r="H1211" i="12" l="1"/>
  <c r="H1275" i="12"/>
  <c r="H1339" i="12"/>
  <c r="B1277" i="12"/>
  <c r="B1213" i="12"/>
  <c r="B1341" i="12"/>
  <c r="F1276" i="12"/>
  <c r="H1340" i="12" a="1"/>
  <c r="H1212" i="12" a="1"/>
  <c r="F1212" i="12"/>
  <c r="F1340" i="12"/>
  <c r="H1276" i="12" a="1"/>
  <c r="H1340" i="12" l="1"/>
  <c r="H1276" i="12"/>
  <c r="H1212" i="12"/>
  <c r="B1278" i="12"/>
  <c r="B1214" i="12"/>
  <c r="B1342" i="12"/>
  <c r="F1277" i="12"/>
  <c r="H1277" i="12" a="1"/>
  <c r="H1341" i="12" a="1"/>
  <c r="H1213" i="12" a="1"/>
  <c r="F1213" i="12"/>
  <c r="F1341" i="12"/>
  <c r="H1213" i="12" l="1"/>
  <c r="H1277" i="12"/>
  <c r="H1341" i="12"/>
  <c r="B1279" i="12"/>
  <c r="B1215" i="12"/>
  <c r="B1343" i="12"/>
  <c r="H1214" i="12" a="1"/>
  <c r="H1342" i="12" a="1"/>
  <c r="H1278" i="12" a="1"/>
  <c r="F1214" i="12"/>
  <c r="F1342" i="12"/>
  <c r="F1278" i="12"/>
  <c r="H1214" i="12" l="1"/>
  <c r="H1278" i="12"/>
  <c r="H1342" i="12"/>
  <c r="B1344" i="12"/>
  <c r="B1408" i="12"/>
  <c r="B1280" i="12"/>
  <c r="B1216" i="12"/>
  <c r="F1279" i="12"/>
  <c r="F1215" i="12"/>
  <c r="H1279" i="12" a="1"/>
  <c r="H1343" i="12" a="1"/>
  <c r="H1215" i="12" a="1"/>
  <c r="F1343" i="12"/>
  <c r="H1279" i="12" l="1"/>
  <c r="H1215" i="12"/>
  <c r="H1343" i="12"/>
  <c r="B1409" i="12"/>
  <c r="B1281" i="12"/>
  <c r="B1217" i="12"/>
  <c r="B1345" i="12"/>
  <c r="F1344" i="12"/>
  <c r="F1280" i="12"/>
  <c r="F1216" i="12"/>
  <c r="H1344" i="12" a="1"/>
  <c r="H1280" i="12" a="1"/>
  <c r="H1216" i="12" a="1"/>
  <c r="H1408" i="12" a="1"/>
  <c r="F1408" i="12"/>
  <c r="H1344" i="12" l="1"/>
  <c r="H1408" i="12"/>
  <c r="H1280" i="12"/>
  <c r="H1216" i="12"/>
  <c r="B1282" i="12"/>
  <c r="B1218" i="12"/>
  <c r="B1346" i="12"/>
  <c r="B1410" i="12"/>
  <c r="F1345" i="12"/>
  <c r="H1281" i="12" a="1"/>
  <c r="F1281" i="12"/>
  <c r="H1409" i="12" a="1"/>
  <c r="F1217" i="12"/>
  <c r="H1217" i="12" a="1"/>
  <c r="H1345" i="12" a="1"/>
  <c r="F1409" i="12"/>
  <c r="H1217" i="12" l="1"/>
  <c r="H1409" i="12"/>
  <c r="H1281" i="12"/>
  <c r="H1345" i="12"/>
  <c r="B1283" i="12"/>
  <c r="B1219" i="12"/>
  <c r="B1411" i="12"/>
  <c r="B1347" i="12"/>
  <c r="H1218" i="12" a="1"/>
  <c r="H1282" i="12" a="1"/>
  <c r="F1282" i="12"/>
  <c r="F1346" i="12"/>
  <c r="H1410" i="12" a="1"/>
  <c r="H1346" i="12" a="1"/>
  <c r="F1410" i="12"/>
  <c r="F1218" i="12"/>
  <c r="H1410" i="12" l="1"/>
  <c r="H1282" i="12"/>
  <c r="H1346" i="12"/>
  <c r="H1218" i="12"/>
  <c r="B1348" i="12"/>
  <c r="B1412" i="12"/>
  <c r="B1220" i="12"/>
  <c r="B1284" i="12"/>
  <c r="F1347" i="12"/>
  <c r="F1283" i="12"/>
  <c r="H1411" i="12" a="1"/>
  <c r="F1219" i="12"/>
  <c r="H1219" i="12" a="1"/>
  <c r="H1347" i="12" a="1"/>
  <c r="H1283" i="12" a="1"/>
  <c r="F1411" i="12"/>
  <c r="H1283" i="12" l="1"/>
  <c r="H1411" i="12"/>
  <c r="H1347" i="12"/>
  <c r="H1219" i="12"/>
  <c r="B1285" i="12"/>
  <c r="B1221" i="12"/>
  <c r="B1413" i="12"/>
  <c r="B1349" i="12"/>
  <c r="F1412" i="12"/>
  <c r="H1412" i="12" a="1"/>
  <c r="F1284" i="12"/>
  <c r="H1284" i="12" a="1"/>
  <c r="H1348" i="12" a="1"/>
  <c r="F1220" i="12"/>
  <c r="F1348" i="12"/>
  <c r="H1220" i="12" a="1"/>
  <c r="H1284" i="12" l="1"/>
  <c r="H1412" i="12"/>
  <c r="H1220" i="12"/>
  <c r="H1348" i="12"/>
  <c r="B1414" i="12"/>
  <c r="B1286" i="12"/>
  <c r="B1222" i="12"/>
  <c r="B1350" i="12"/>
  <c r="H1285" i="12" a="1"/>
  <c r="F1349" i="12"/>
  <c r="H1413" i="12" a="1"/>
  <c r="H1349" i="12" a="1"/>
  <c r="H1221" i="12" a="1"/>
  <c r="F1285" i="12"/>
  <c r="F1221" i="12"/>
  <c r="F1413" i="12"/>
  <c r="H1285" i="12" l="1"/>
  <c r="H1221" i="12"/>
  <c r="H1413" i="12"/>
  <c r="H1349" i="12"/>
  <c r="B1351" i="12"/>
  <c r="B1415" i="12"/>
  <c r="B1287" i="12"/>
  <c r="B1223" i="12"/>
  <c r="H1414" i="12" a="1"/>
  <c r="H1350" i="12" a="1"/>
  <c r="F1350" i="12"/>
  <c r="F1222" i="12"/>
  <c r="H1222" i="12" a="1"/>
  <c r="F1414" i="12"/>
  <c r="H1286" i="12" a="1"/>
  <c r="F1286" i="12"/>
  <c r="H1286" i="12" l="1"/>
  <c r="H1350" i="12"/>
  <c r="H1222" i="12"/>
  <c r="H1414" i="12"/>
  <c r="B1288" i="12"/>
  <c r="B1224" i="12"/>
  <c r="B1352" i="12"/>
  <c r="B1416" i="12"/>
  <c r="F1415" i="12"/>
  <c r="F1287" i="12"/>
  <c r="H1223" i="12" a="1"/>
  <c r="H1351" i="12" a="1"/>
  <c r="F1223" i="12"/>
  <c r="F1351" i="12"/>
  <c r="H1415" i="12" a="1"/>
  <c r="H1287" i="12" a="1"/>
  <c r="H1351" i="12" l="1"/>
  <c r="H1415" i="12"/>
  <c r="H1223" i="12"/>
  <c r="H1287" i="12"/>
  <c r="B1353" i="12"/>
  <c r="B1289" i="12"/>
  <c r="B1225" i="12"/>
  <c r="B1417" i="12"/>
  <c r="H1288" i="12" a="1"/>
  <c r="F1288" i="12"/>
  <c r="F1416" i="12"/>
  <c r="H1352" i="12" a="1"/>
  <c r="H1224" i="12" a="1"/>
  <c r="F1224" i="12"/>
  <c r="F1352" i="12"/>
  <c r="H1416" i="12" a="1"/>
  <c r="H1352" i="12" l="1"/>
  <c r="H1288" i="12"/>
  <c r="H1224" i="12"/>
  <c r="H1416" i="12"/>
  <c r="B1418" i="12"/>
  <c r="B1354" i="12"/>
  <c r="B1290" i="12"/>
  <c r="F1225" i="12"/>
  <c r="F1353" i="12"/>
  <c r="H1353" i="12" a="1"/>
  <c r="H1417" i="12" a="1"/>
  <c r="F1417" i="12"/>
  <c r="F1289" i="12"/>
  <c r="H1225" i="12" a="1"/>
  <c r="H1289" i="12" a="1"/>
  <c r="H1225" i="12" l="1"/>
  <c r="H1417" i="12"/>
  <c r="H1289" i="12"/>
  <c r="H1353" i="12"/>
  <c r="B1291" i="12"/>
  <c r="B1355" i="12"/>
  <c r="B1419" i="12"/>
  <c r="H1418" i="12" a="1"/>
  <c r="F1418" i="12"/>
  <c r="H1354" i="12" a="1"/>
  <c r="H1290" i="12" a="1"/>
  <c r="F1354" i="12"/>
  <c r="F1290" i="12"/>
  <c r="H1418" i="12" l="1"/>
  <c r="H1354" i="12"/>
  <c r="H1290" i="12"/>
  <c r="B1292" i="12"/>
  <c r="B1356" i="12"/>
  <c r="B1420" i="12"/>
  <c r="F1291" i="12"/>
  <c r="F1419" i="12"/>
  <c r="H1355" i="12" a="1"/>
  <c r="F1355" i="12"/>
  <c r="H1419" i="12" a="1"/>
  <c r="H1291" i="12" a="1"/>
  <c r="H1291" i="12" l="1"/>
  <c r="H1355" i="12"/>
  <c r="H1419" i="12"/>
  <c r="B1421" i="12"/>
  <c r="B1357" i="12"/>
  <c r="B1293" i="12"/>
  <c r="H1292" i="12" a="1"/>
  <c r="F1292" i="12"/>
  <c r="F1356" i="12"/>
  <c r="H1356" i="12" a="1"/>
  <c r="F1420" i="12"/>
  <c r="H1420" i="12" a="1"/>
  <c r="H1356" i="12" l="1"/>
  <c r="H1292" i="12"/>
  <c r="H1420" i="12"/>
  <c r="B1358" i="12"/>
  <c r="B1294" i="12"/>
  <c r="B1422" i="12"/>
  <c r="F1293" i="12"/>
  <c r="H1357" i="12" a="1"/>
  <c r="H1293" i="12" a="1"/>
  <c r="F1357" i="12"/>
  <c r="F1421" i="12"/>
  <c r="H1421" i="12" a="1"/>
  <c r="H1357" i="12" l="1"/>
  <c r="H1421" i="12"/>
  <c r="H1293" i="12"/>
  <c r="B1359" i="12"/>
  <c r="B1295" i="12"/>
  <c r="B1423" i="12"/>
  <c r="H1422" i="12" a="1"/>
  <c r="F1358" i="12"/>
  <c r="H1294" i="12" a="1"/>
  <c r="H1358" i="12" a="1"/>
  <c r="F1422" i="12"/>
  <c r="F1294" i="12"/>
  <c r="H1294" i="12" l="1"/>
  <c r="H1422" i="12"/>
  <c r="H1358" i="12"/>
  <c r="B1296" i="12"/>
  <c r="B1360" i="12"/>
  <c r="B1424" i="12"/>
  <c r="H1295" i="12" a="1"/>
  <c r="H1359" i="12" a="1"/>
  <c r="F1295" i="12"/>
  <c r="H1423" i="12" a="1"/>
  <c r="F1423" i="12"/>
  <c r="F1359" i="12"/>
  <c r="H1359" i="12" l="1"/>
  <c r="H1423" i="12"/>
  <c r="H1295" i="12"/>
  <c r="B1361" i="12"/>
  <c r="B1297" i="12"/>
  <c r="B1425" i="12"/>
  <c r="F1296" i="12"/>
  <c r="H1296" i="12" a="1"/>
  <c r="H1424" i="12" a="1"/>
  <c r="F1360" i="12"/>
  <c r="H1360" i="12" a="1"/>
  <c r="F1424" i="12"/>
  <c r="H1296" i="12" l="1"/>
  <c r="H1424" i="12"/>
  <c r="H1360" i="12"/>
  <c r="B1362" i="12"/>
  <c r="B1298" i="12"/>
  <c r="B1426" i="12"/>
  <c r="H1425" i="12" a="1"/>
  <c r="H1297" i="12" a="1"/>
  <c r="F1425" i="12"/>
  <c r="F1361" i="12"/>
  <c r="H1361" i="12" a="1"/>
  <c r="F1297" i="12"/>
  <c r="H1297" i="12" l="1"/>
  <c r="H1425" i="12"/>
  <c r="H1361" i="12"/>
  <c r="B1363" i="12"/>
  <c r="B1299" i="12"/>
  <c r="B1427" i="12"/>
  <c r="F1362" i="12"/>
  <c r="F1426" i="12"/>
  <c r="H1362" i="12" a="1"/>
  <c r="H1298" i="12" a="1"/>
  <c r="H1426" i="12" a="1"/>
  <c r="F1298" i="12"/>
  <c r="H1298" i="12" l="1"/>
  <c r="H1426" i="12"/>
  <c r="H1362" i="12"/>
  <c r="B1364" i="12"/>
  <c r="B1300" i="12"/>
  <c r="B1428" i="12"/>
  <c r="F1363" i="12"/>
  <c r="H1363" i="12" a="1"/>
  <c r="F1427" i="12"/>
  <c r="H1299" i="12" a="1"/>
  <c r="F1299" i="12"/>
  <c r="H1427" i="12" a="1"/>
  <c r="H1299" i="12" l="1"/>
  <c r="H1427" i="12"/>
  <c r="H1363" i="12"/>
  <c r="B1365" i="12"/>
  <c r="B1301" i="12"/>
  <c r="B1429" i="12"/>
  <c r="H1300" i="12" a="1"/>
  <c r="F1428" i="12"/>
  <c r="H1428" i="12" a="1"/>
  <c r="F1300" i="12"/>
  <c r="F1364" i="12"/>
  <c r="H1364" i="12" a="1"/>
  <c r="H1300" i="12" l="1"/>
  <c r="H1428" i="12"/>
  <c r="H1364" i="12"/>
  <c r="B1366" i="12"/>
  <c r="B1302" i="12"/>
  <c r="B1430" i="12"/>
  <c r="H1301" i="12" a="1"/>
  <c r="F1301" i="12"/>
  <c r="H1429" i="12" a="1"/>
  <c r="F1429" i="12"/>
  <c r="F1365" i="12"/>
  <c r="H1365" i="12" a="1"/>
  <c r="H1429" i="12" l="1"/>
  <c r="H1365" i="12"/>
  <c r="H1301" i="12"/>
  <c r="B1367" i="12"/>
  <c r="B1303" i="12"/>
  <c r="B1431" i="12"/>
  <c r="H1302" i="12" a="1"/>
  <c r="F1366" i="12"/>
  <c r="F1302" i="12"/>
  <c r="H1366" i="12" a="1"/>
  <c r="H1430" i="12" a="1"/>
  <c r="F1430" i="12"/>
  <c r="H1302" i="12" l="1"/>
  <c r="H1430" i="12"/>
  <c r="H1366" i="12"/>
  <c r="B1368" i="12"/>
  <c r="B1304" i="12"/>
  <c r="B1432" i="12"/>
  <c r="H1431" i="12" a="1"/>
  <c r="F1303" i="12"/>
  <c r="H1303" i="12" a="1"/>
  <c r="F1367" i="12"/>
  <c r="F1431" i="12"/>
  <c r="H1367" i="12" a="1"/>
  <c r="H1431" i="12" l="1"/>
  <c r="H1367" i="12"/>
  <c r="H1303" i="12"/>
  <c r="B1369" i="12"/>
  <c r="B1305" i="12"/>
  <c r="B1433" i="12"/>
  <c r="F1432" i="12"/>
  <c r="H1304" i="12" a="1"/>
  <c r="H1368" i="12" a="1"/>
  <c r="F1368" i="12"/>
  <c r="H1432" i="12" a="1"/>
  <c r="F1304" i="12"/>
  <c r="H1304" i="12" l="1"/>
  <c r="H1368" i="12"/>
  <c r="H1432" i="12"/>
  <c r="B1306" i="12"/>
  <c r="B1370" i="12"/>
  <c r="B1434" i="12"/>
  <c r="H1369" i="12" a="1"/>
  <c r="H1433" i="12" a="1"/>
  <c r="F1305" i="12"/>
  <c r="H1305" i="12" a="1"/>
  <c r="F1369" i="12"/>
  <c r="F1433" i="12"/>
  <c r="H1305" i="12" l="1"/>
  <c r="H1433" i="12"/>
  <c r="H1369" i="12"/>
  <c r="B1435" i="12"/>
  <c r="B1371" i="12"/>
  <c r="B1307" i="12"/>
  <c r="B1499" i="12"/>
  <c r="F1370" i="12"/>
  <c r="F1306" i="12"/>
  <c r="F1434" i="12"/>
  <c r="H1434" i="12" a="1"/>
  <c r="H1306" i="12" a="1"/>
  <c r="H1370" i="12" a="1"/>
  <c r="H1434" i="12" l="1"/>
  <c r="H1370" i="12"/>
  <c r="H1306" i="12"/>
  <c r="B1436" i="12"/>
  <c r="B1500" i="12"/>
  <c r="B1308" i="12"/>
  <c r="B1372" i="12"/>
  <c r="F1499" i="12"/>
  <c r="H1307" i="12" a="1"/>
  <c r="H1371" i="12" a="1"/>
  <c r="F1307" i="12"/>
  <c r="F1371" i="12"/>
  <c r="H1499" i="12" a="1"/>
  <c r="H1435" i="12" a="1"/>
  <c r="F1435" i="12"/>
  <c r="H1307" i="12" l="1"/>
  <c r="H1371" i="12"/>
  <c r="H1499" i="12"/>
  <c r="H1435" i="12"/>
  <c r="B1373" i="12"/>
  <c r="B1309" i="12"/>
  <c r="B1501" i="12"/>
  <c r="B1437" i="12"/>
  <c r="H1308" i="12" a="1"/>
  <c r="H1500" i="12" a="1"/>
  <c r="F1436" i="12"/>
  <c r="H1372" i="12" a="1"/>
  <c r="F1500" i="12"/>
  <c r="H1436" i="12" a="1"/>
  <c r="F1372" i="12"/>
  <c r="F1308" i="12"/>
  <c r="H1372" i="12" l="1"/>
  <c r="H1500" i="12"/>
  <c r="H1308" i="12"/>
  <c r="H1436" i="12"/>
  <c r="B1502" i="12"/>
  <c r="B1374" i="12"/>
  <c r="B1310" i="12"/>
  <c r="B1438" i="12"/>
  <c r="F1501" i="12"/>
  <c r="H1437" i="12" a="1"/>
  <c r="F1309" i="12"/>
  <c r="H1309" i="12" a="1"/>
  <c r="H1373" i="12" a="1"/>
  <c r="H1501" i="12" a="1"/>
  <c r="F1437" i="12"/>
  <c r="F1373" i="12"/>
  <c r="H1373" i="12" l="1"/>
  <c r="H1309" i="12"/>
  <c r="H1501" i="12"/>
  <c r="H1437" i="12"/>
  <c r="B1439" i="12"/>
  <c r="B1503" i="12"/>
  <c r="B1375" i="12"/>
  <c r="B1311" i="12"/>
  <c r="H1502" i="12" a="1"/>
  <c r="F1502" i="12"/>
  <c r="F1374" i="12"/>
  <c r="F1438" i="12"/>
  <c r="H1438" i="12" a="1"/>
  <c r="H1374" i="12" a="1"/>
  <c r="H1310" i="12" a="1"/>
  <c r="F1310" i="12"/>
  <c r="H1310" i="12" l="1"/>
  <c r="H1438" i="12"/>
  <c r="H1374" i="12"/>
  <c r="H1502" i="12"/>
  <c r="B1312" i="12"/>
  <c r="B1376" i="12"/>
  <c r="B1440" i="12"/>
  <c r="B1504" i="12"/>
  <c r="H1439" i="12" a="1"/>
  <c r="F1439" i="12"/>
  <c r="F1503" i="12"/>
  <c r="H1375" i="12" a="1"/>
  <c r="F1311" i="12"/>
  <c r="F1375" i="12"/>
  <c r="H1311" i="12" a="1"/>
  <c r="H1503" i="12" a="1"/>
  <c r="H1375" i="12" l="1"/>
  <c r="H1439" i="12"/>
  <c r="H1503" i="12"/>
  <c r="H1311" i="12"/>
  <c r="B1505" i="12"/>
  <c r="B1377" i="12"/>
  <c r="B1313" i="12"/>
  <c r="B1441" i="12"/>
  <c r="H1312" i="12" a="1"/>
  <c r="F1440" i="12"/>
  <c r="H1376" i="12" a="1"/>
  <c r="F1376" i="12"/>
  <c r="H1504" i="12" a="1"/>
  <c r="H1440" i="12" a="1"/>
  <c r="F1312" i="12"/>
  <c r="F1504" i="12"/>
  <c r="H1376" i="12" l="1"/>
  <c r="H1440" i="12"/>
  <c r="H1504" i="12"/>
  <c r="H1312" i="12"/>
  <c r="B1506" i="12"/>
  <c r="B1378" i="12"/>
  <c r="B1314" i="12"/>
  <c r="B1442" i="12"/>
  <c r="F1313" i="12"/>
  <c r="H1441" i="12" a="1"/>
  <c r="F1441" i="12"/>
  <c r="F1505" i="12"/>
  <c r="H1505" i="12" a="1"/>
  <c r="H1377" i="12" a="1"/>
  <c r="H1313" i="12" a="1"/>
  <c r="F1377" i="12"/>
  <c r="H1377" i="12" l="1"/>
  <c r="H1441" i="12"/>
  <c r="H1313" i="12"/>
  <c r="H1505" i="12"/>
  <c r="B1379" i="12"/>
  <c r="B1315" i="12"/>
  <c r="B1507" i="12"/>
  <c r="B1443" i="12"/>
  <c r="H1506" i="12" a="1"/>
  <c r="H1442" i="12" a="1"/>
  <c r="F1314" i="12"/>
  <c r="F1442" i="12"/>
  <c r="F1506" i="12"/>
  <c r="H1314" i="12" a="1"/>
  <c r="F1378" i="12"/>
  <c r="H1378" i="12" a="1"/>
  <c r="H1378" i="12" l="1"/>
  <c r="H1314" i="12"/>
  <c r="H1506" i="12"/>
  <c r="H1442" i="12"/>
  <c r="B1444" i="12"/>
  <c r="B1508" i="12"/>
  <c r="B1380" i="12"/>
  <c r="B1316" i="12"/>
  <c r="F1507" i="12"/>
  <c r="F1315" i="12"/>
  <c r="H1315" i="12" a="1"/>
  <c r="H1507" i="12" a="1"/>
  <c r="H1443" i="12" a="1"/>
  <c r="F1379" i="12"/>
  <c r="F1443" i="12"/>
  <c r="H1379" i="12" a="1"/>
  <c r="H1315" i="12" l="1"/>
  <c r="H1379" i="12"/>
  <c r="H1443" i="12"/>
  <c r="H1507" i="12"/>
  <c r="B1445" i="12"/>
  <c r="B1509" i="12"/>
  <c r="B1381" i="12"/>
  <c r="H1316" i="12" a="1"/>
  <c r="H1380" i="12" a="1"/>
  <c r="H1444" i="12" a="1"/>
  <c r="F1444" i="12"/>
  <c r="F1316" i="12"/>
  <c r="F1380" i="12"/>
  <c r="H1508" i="12" a="1"/>
  <c r="F1508" i="12"/>
  <c r="H1380" i="12" l="1"/>
  <c r="H1508" i="12"/>
  <c r="H1444" i="12"/>
  <c r="H1316" i="12"/>
  <c r="B1446" i="12"/>
  <c r="B1382" i="12"/>
  <c r="B1510" i="12"/>
  <c r="H1445" i="12" a="1"/>
  <c r="H1509" i="12" a="1"/>
  <c r="F1509" i="12"/>
  <c r="H1381" i="12" a="1"/>
  <c r="F1381" i="12"/>
  <c r="F1445" i="12"/>
  <c r="H1509" i="12" l="1"/>
  <c r="H1381" i="12"/>
  <c r="H1445" i="12"/>
  <c r="B1447" i="12"/>
  <c r="B1383" i="12"/>
  <c r="B1511" i="12"/>
  <c r="F1510" i="12"/>
  <c r="H1382" i="12" a="1"/>
  <c r="F1446" i="12"/>
  <c r="F1382" i="12"/>
  <c r="H1510" i="12" a="1"/>
  <c r="H1446" i="12" a="1"/>
  <c r="H1382" i="12" l="1"/>
  <c r="H1510" i="12"/>
  <c r="H1446" i="12"/>
  <c r="B1512" i="12"/>
  <c r="B1448" i="12"/>
  <c r="B1384" i="12"/>
  <c r="F1447" i="12"/>
  <c r="H1447" i="12" a="1"/>
  <c r="H1383" i="12" a="1"/>
  <c r="F1511" i="12"/>
  <c r="H1511" i="12" a="1"/>
  <c r="F1383" i="12"/>
  <c r="H1511" i="12" l="1"/>
  <c r="H1447" i="12"/>
  <c r="H1383" i="12"/>
  <c r="B1513" i="12"/>
  <c r="B1449" i="12"/>
  <c r="B1385" i="12"/>
  <c r="F1512" i="12"/>
  <c r="H1384" i="12" a="1"/>
  <c r="H1448" i="12" a="1"/>
  <c r="F1448" i="12"/>
  <c r="H1512" i="12" a="1"/>
  <c r="F1384" i="12"/>
  <c r="H1512" i="12" l="1"/>
  <c r="H1448" i="12"/>
  <c r="H1384" i="12"/>
  <c r="B1514" i="12"/>
  <c r="B1450" i="12"/>
  <c r="B1386" i="12"/>
  <c r="F1513" i="12"/>
  <c r="H1449" i="12" a="1"/>
  <c r="F1385" i="12"/>
  <c r="H1513" i="12" a="1"/>
  <c r="H1385" i="12" a="1"/>
  <c r="F1449" i="12"/>
  <c r="H1449" i="12" l="1"/>
  <c r="H1513" i="12"/>
  <c r="H1385" i="12"/>
  <c r="B1515" i="12"/>
  <c r="B1451" i="12"/>
  <c r="B1387" i="12"/>
  <c r="F1386" i="12"/>
  <c r="F1450" i="12"/>
  <c r="H1386" i="12" a="1"/>
  <c r="H1450" i="12" a="1"/>
  <c r="F1514" i="12"/>
  <c r="H1514" i="12" a="1"/>
  <c r="H1514" i="12" l="1"/>
  <c r="H1450" i="12"/>
  <c r="H1386" i="12"/>
  <c r="B1452" i="12"/>
  <c r="B1388" i="12"/>
  <c r="B1516" i="12"/>
  <c r="F1451" i="12"/>
  <c r="H1515" i="12" a="1"/>
  <c r="F1387" i="12"/>
  <c r="H1387" i="12" a="1"/>
  <c r="H1451" i="12" a="1"/>
  <c r="F1515" i="12"/>
  <c r="H1515" i="12" l="1"/>
  <c r="H1451" i="12"/>
  <c r="H1387" i="12"/>
  <c r="B1453" i="12"/>
  <c r="B1389" i="12"/>
  <c r="B1517" i="12"/>
  <c r="H1452" i="12" a="1"/>
  <c r="F1388" i="12"/>
  <c r="H1388" i="12" a="1"/>
  <c r="F1452" i="12"/>
  <c r="F1516" i="12"/>
  <c r="H1516" i="12" a="1"/>
  <c r="H1388" i="12" l="1"/>
  <c r="H1452" i="12"/>
  <c r="H1516" i="12"/>
  <c r="B1454" i="12"/>
  <c r="B1390" i="12"/>
  <c r="B1518" i="12"/>
  <c r="F1389" i="12"/>
  <c r="H1453" i="12" a="1"/>
  <c r="F1453" i="12"/>
  <c r="F1517" i="12"/>
  <c r="H1389" i="12" a="1"/>
  <c r="H1517" i="12" a="1"/>
  <c r="H1453" i="12" l="1"/>
  <c r="H1389" i="12"/>
  <c r="H1517" i="12"/>
  <c r="B1455" i="12"/>
  <c r="B1391" i="12"/>
  <c r="B1519" i="12"/>
  <c r="H1518" i="12" a="1"/>
  <c r="F1518" i="12"/>
  <c r="F1390" i="12"/>
  <c r="F1454" i="12"/>
  <c r="H1390" i="12" a="1"/>
  <c r="H1454" i="12" a="1"/>
  <c r="H1454" i="12" l="1"/>
  <c r="H1518" i="12"/>
  <c r="H1390" i="12"/>
  <c r="B1520" i="12"/>
  <c r="B1456" i="12"/>
  <c r="B1392" i="12"/>
  <c r="H1519" i="12" a="1"/>
  <c r="F1519" i="12"/>
  <c r="F1455" i="12"/>
  <c r="H1391" i="12" a="1"/>
  <c r="F1391" i="12"/>
  <c r="H1455" i="12" a="1"/>
  <c r="H1455" i="12" l="1"/>
  <c r="H1519" i="12"/>
  <c r="H1391" i="12"/>
  <c r="B1521" i="12"/>
  <c r="B1457" i="12"/>
  <c r="B1393" i="12"/>
  <c r="F1520" i="12"/>
  <c r="F1392" i="12"/>
  <c r="H1392" i="12" a="1"/>
  <c r="H1456" i="12" a="1"/>
  <c r="H1520" i="12" a="1"/>
  <c r="F1456" i="12"/>
  <c r="H1456" i="12" l="1"/>
  <c r="H1520" i="12"/>
  <c r="H1392" i="12"/>
  <c r="B1522" i="12"/>
  <c r="B1458" i="12"/>
  <c r="B1394" i="12"/>
  <c r="H1393" i="12" a="1"/>
  <c r="H1457" i="12" a="1"/>
  <c r="F1457" i="12"/>
  <c r="F1393" i="12"/>
  <c r="F1521" i="12"/>
  <c r="H1521" i="12" a="1"/>
  <c r="H1521" i="12" l="1"/>
  <c r="H1457" i="12"/>
  <c r="H1393" i="12"/>
  <c r="B1523" i="12"/>
  <c r="B1459" i="12"/>
  <c r="B1395" i="12"/>
  <c r="H1458" i="12" a="1"/>
  <c r="H1394" i="12" a="1"/>
  <c r="H1522" i="12" a="1"/>
  <c r="F1522" i="12"/>
  <c r="F1458" i="12"/>
  <c r="F1394" i="12"/>
  <c r="H1458" i="12" l="1"/>
  <c r="H1522" i="12"/>
  <c r="H1394" i="12"/>
  <c r="B1524" i="12"/>
  <c r="B1460" i="12"/>
  <c r="B1396" i="12"/>
  <c r="F1395" i="12"/>
  <c r="H1523" i="12" a="1"/>
  <c r="H1459" i="12" a="1"/>
  <c r="H1395" i="12" a="1"/>
  <c r="F1459" i="12"/>
  <c r="F1523" i="12"/>
  <c r="H1459" i="12" l="1"/>
  <c r="H1523" i="12"/>
  <c r="H1395" i="12"/>
  <c r="B1525" i="12"/>
  <c r="B1461" i="12"/>
  <c r="B1397" i="12"/>
  <c r="F1460" i="12"/>
  <c r="H1396" i="12" a="1"/>
  <c r="F1396" i="12"/>
  <c r="H1524" i="12" a="1"/>
  <c r="F1524" i="12"/>
  <c r="H1460" i="12" a="1"/>
  <c r="H1524" i="12" l="1"/>
  <c r="H1460" i="12"/>
  <c r="H1396" i="12"/>
  <c r="B1590" i="12"/>
  <c r="B1462" i="12"/>
  <c r="B1398" i="12"/>
  <c r="B1526" i="12"/>
  <c r="H1397" i="12" a="1"/>
  <c r="H1525" i="12" a="1"/>
  <c r="F1525" i="12"/>
  <c r="F1397" i="12"/>
  <c r="H1461" i="12" a="1"/>
  <c r="F1461" i="12"/>
  <c r="H1525" i="12" l="1"/>
  <c r="H1397" i="12"/>
  <c r="H1461" i="12"/>
  <c r="B1527" i="12"/>
  <c r="B1463" i="12"/>
  <c r="B1399" i="12"/>
  <c r="B1591" i="12"/>
  <c r="H1462" i="12" a="1"/>
  <c r="F1398" i="12"/>
  <c r="H1590" i="12" a="1"/>
  <c r="H1398" i="12" a="1"/>
  <c r="F1526" i="12"/>
  <c r="H1526" i="12" a="1"/>
  <c r="F1462" i="12"/>
  <c r="F1590" i="12"/>
  <c r="H1526" i="12" l="1"/>
  <c r="H1398" i="12"/>
  <c r="H1462" i="12"/>
  <c r="H1590" i="12"/>
  <c r="B1528" i="12"/>
  <c r="B1592" i="12"/>
  <c r="B1464" i="12"/>
  <c r="B1400" i="12"/>
  <c r="H1591" i="12" a="1"/>
  <c r="F1591" i="12"/>
  <c r="H1463" i="12" a="1"/>
  <c r="H1527" i="12" a="1"/>
  <c r="F1399" i="12"/>
  <c r="F1463" i="12"/>
  <c r="H1399" i="12" a="1"/>
  <c r="F1527" i="12"/>
  <c r="H1527" i="12" l="1"/>
  <c r="H1399" i="12"/>
  <c r="H1463" i="12"/>
  <c r="H1591" i="12"/>
  <c r="B1465" i="12"/>
  <c r="B1401" i="12"/>
  <c r="B1529" i="12"/>
  <c r="B1593" i="12"/>
  <c r="F1464" i="12"/>
  <c r="H1592" i="12" a="1"/>
  <c r="H1528" i="12" a="1"/>
  <c r="F1528" i="12"/>
  <c r="H1400" i="12" a="1"/>
  <c r="F1592" i="12"/>
  <c r="H1464" i="12" a="1"/>
  <c r="F1400" i="12"/>
  <c r="H1400" i="12" l="1"/>
  <c r="H1528" i="12"/>
  <c r="H1464" i="12"/>
  <c r="H1592" i="12"/>
  <c r="B1530" i="12"/>
  <c r="B1594" i="12"/>
  <c r="B1466" i="12"/>
  <c r="B1402" i="12"/>
  <c r="H1593" i="12" a="1"/>
  <c r="F1465" i="12"/>
  <c r="F1401" i="12"/>
  <c r="H1465" i="12" a="1"/>
  <c r="H1529" i="12" a="1"/>
  <c r="F1529" i="12"/>
  <c r="H1401" i="12" a="1"/>
  <c r="F1593" i="12"/>
  <c r="H1401" i="12" l="1"/>
  <c r="H1465" i="12"/>
  <c r="H1529" i="12"/>
  <c r="H1593" i="12"/>
  <c r="B1467" i="12"/>
  <c r="B1403" i="12"/>
  <c r="B1531" i="12"/>
  <c r="B1595" i="12"/>
  <c r="F1594" i="12"/>
  <c r="F1402" i="12"/>
  <c r="H1466" i="12" a="1"/>
  <c r="H1530" i="12" a="1"/>
  <c r="F1466" i="12"/>
  <c r="F1530" i="12"/>
  <c r="H1594" i="12" a="1"/>
  <c r="H1402" i="12" a="1"/>
  <c r="H1402" i="12" l="1"/>
  <c r="H1466" i="12"/>
  <c r="H1594" i="12"/>
  <c r="H1530" i="12"/>
  <c r="B1404" i="12"/>
  <c r="B1468" i="12"/>
  <c r="B1596" i="12"/>
  <c r="B1532" i="12"/>
  <c r="F1595" i="12"/>
  <c r="F1403" i="12"/>
  <c r="H1403" i="12" a="1"/>
  <c r="H1595" i="12" a="1"/>
  <c r="F1467" i="12"/>
  <c r="H1467" i="12" a="1"/>
  <c r="H1531" i="12" a="1"/>
  <c r="F1531" i="12"/>
  <c r="H1467" i="12" l="1"/>
  <c r="H1531" i="12"/>
  <c r="H1595" i="12"/>
  <c r="H1403" i="12"/>
  <c r="B1469" i="12"/>
  <c r="B1405" i="12"/>
  <c r="B1597" i="12"/>
  <c r="B1533" i="12"/>
  <c r="F1596" i="12"/>
  <c r="F1404" i="12"/>
  <c r="H1532" i="12" a="1"/>
  <c r="F1532" i="12"/>
  <c r="H1596" i="12" a="1"/>
  <c r="F1468" i="12"/>
  <c r="H1468" i="12" a="1"/>
  <c r="H1404" i="12" a="1"/>
  <c r="H1404" i="12" l="1"/>
  <c r="H1596" i="12"/>
  <c r="H1468" i="12"/>
  <c r="H1532" i="12"/>
  <c r="B1598" i="12"/>
  <c r="B1470" i="12"/>
  <c r="B1406" i="12"/>
  <c r="B1534" i="12"/>
  <c r="F1405" i="12"/>
  <c r="F1597" i="12"/>
  <c r="H1533" i="12" a="1"/>
  <c r="F1469" i="12"/>
  <c r="H1405" i="12" a="1"/>
  <c r="H1469" i="12" a="1"/>
  <c r="F1533" i="12"/>
  <c r="H1597" i="12" a="1"/>
  <c r="H1597" i="12" l="1"/>
  <c r="H1533" i="12"/>
  <c r="H1405" i="12"/>
  <c r="H1469" i="12"/>
  <c r="B1535" i="12"/>
  <c r="B1599" i="12"/>
  <c r="B1471" i="12"/>
  <c r="B1407" i="12"/>
  <c r="H1598" i="12" a="1"/>
  <c r="H1534" i="12" a="1"/>
  <c r="H1470" i="12" a="1"/>
  <c r="F1598" i="12"/>
  <c r="F1470" i="12"/>
  <c r="F1406" i="12"/>
  <c r="F1534" i="12"/>
  <c r="H1406" i="12" a="1"/>
  <c r="H1406" i="12" l="1"/>
  <c r="H1470" i="12"/>
  <c r="H1534" i="12"/>
  <c r="H1598" i="12"/>
  <c r="B1536" i="12"/>
  <c r="B1600" i="12"/>
  <c r="B1472" i="12"/>
  <c r="F1407" i="12"/>
  <c r="H1535" i="12" a="1"/>
  <c r="H1407" i="12" a="1"/>
  <c r="F1471" i="12"/>
  <c r="H1471" i="12" a="1"/>
  <c r="F1599" i="12"/>
  <c r="H1599" i="12" a="1"/>
  <c r="F1535" i="12"/>
  <c r="H1471" i="12" l="1"/>
  <c r="H1599" i="12"/>
  <c r="H1407" i="12"/>
  <c r="H1535" i="12"/>
  <c r="B1537" i="12"/>
  <c r="B1473" i="12"/>
  <c r="B1601" i="12"/>
  <c r="H1600" i="12" a="1"/>
  <c r="F1472" i="12"/>
  <c r="H1536" i="12" a="1"/>
  <c r="F1536" i="12"/>
  <c r="H1472" i="12" a="1"/>
  <c r="F1600" i="12"/>
  <c r="H1472" i="12" l="1"/>
  <c r="H1600" i="12"/>
  <c r="H1536" i="12"/>
  <c r="B1538" i="12"/>
  <c r="B1474" i="12"/>
  <c r="B1602" i="12"/>
  <c r="F1601" i="12"/>
  <c r="F1537" i="12"/>
  <c r="F1473" i="12"/>
  <c r="H1601" i="12" a="1"/>
  <c r="H1473" i="12" a="1"/>
  <c r="H1537" i="12" a="1"/>
  <c r="H1473" i="12" l="1"/>
  <c r="H1601" i="12"/>
  <c r="H1537" i="12"/>
  <c r="B1539" i="12"/>
  <c r="B1475" i="12"/>
  <c r="B1603" i="12"/>
  <c r="H1538" i="12" a="1"/>
  <c r="F1602" i="12"/>
  <c r="H1474" i="12" a="1"/>
  <c r="F1538" i="12"/>
  <c r="H1602" i="12" a="1"/>
  <c r="F1474" i="12"/>
  <c r="H1474" i="12" l="1"/>
  <c r="H1602" i="12"/>
  <c r="H1538" i="12"/>
  <c r="B1604" i="12"/>
  <c r="B1540" i="12"/>
  <c r="B1476" i="12"/>
  <c r="F1475" i="12"/>
  <c r="H1603" i="12" a="1"/>
  <c r="H1475" i="12" a="1"/>
  <c r="H1539" i="12" a="1"/>
  <c r="F1603" i="12"/>
  <c r="F1539" i="12"/>
  <c r="H1539" i="12" l="1"/>
  <c r="H1603" i="12"/>
  <c r="H1475" i="12"/>
  <c r="B1605" i="12"/>
  <c r="B1541" i="12"/>
  <c r="B1477" i="12"/>
  <c r="F1540" i="12"/>
  <c r="F1604" i="12"/>
  <c r="H1476" i="12" a="1"/>
  <c r="H1604" i="12" a="1"/>
  <c r="F1476" i="12"/>
  <c r="H1540" i="12" a="1"/>
  <c r="H1604" i="12" l="1"/>
  <c r="H1540" i="12"/>
  <c r="H1476" i="12"/>
  <c r="B1542" i="12"/>
  <c r="B1478" i="12"/>
  <c r="B1606" i="12"/>
  <c r="H1477" i="12" a="1"/>
  <c r="F1541" i="12"/>
  <c r="H1541" i="12" a="1"/>
  <c r="F1477" i="12"/>
  <c r="F1605" i="12"/>
  <c r="H1605" i="12" a="1"/>
  <c r="H1541" i="12" l="1"/>
  <c r="H1605" i="12"/>
  <c r="H1477" i="12"/>
  <c r="B1543" i="12"/>
  <c r="B1479" i="12"/>
  <c r="B1607" i="12"/>
  <c r="F1542" i="12"/>
  <c r="F1606" i="12"/>
  <c r="H1542" i="12" a="1"/>
  <c r="H1478" i="12" a="1"/>
  <c r="F1478" i="12"/>
  <c r="H1606" i="12" a="1"/>
  <c r="H1478" i="12" l="1"/>
  <c r="H1606" i="12"/>
  <c r="H1542" i="12"/>
  <c r="B1608" i="12"/>
  <c r="B1480" i="12"/>
  <c r="B1544" i="12"/>
  <c r="H1543" i="12" a="1"/>
  <c r="H1607" i="12" a="1"/>
  <c r="F1607" i="12"/>
  <c r="F1479" i="12"/>
  <c r="H1479" i="12" a="1"/>
  <c r="F1543" i="12"/>
  <c r="H1607" i="12" l="1"/>
  <c r="H1543" i="12"/>
  <c r="H1479" i="12"/>
  <c r="B1545" i="12"/>
  <c r="B1481" i="12"/>
  <c r="B1609" i="12"/>
  <c r="F1544" i="12"/>
  <c r="H1544" i="12" a="1"/>
  <c r="H1608" i="12" a="1"/>
  <c r="H1480" i="12" a="1"/>
  <c r="F1608" i="12"/>
  <c r="F1480" i="12"/>
  <c r="H1608" i="12" l="1"/>
  <c r="H1544" i="12"/>
  <c r="H1480" i="12"/>
  <c r="B1546" i="12"/>
  <c r="B1482" i="12"/>
  <c r="B1610" i="12"/>
  <c r="H1609" i="12" a="1"/>
  <c r="F1545" i="12"/>
  <c r="F1481" i="12"/>
  <c r="H1545" i="12" a="1"/>
  <c r="H1481" i="12" a="1"/>
  <c r="F1609" i="12"/>
  <c r="H1481" i="12" l="1"/>
  <c r="H1609" i="12"/>
  <c r="H1545" i="12"/>
  <c r="B1547" i="12"/>
  <c r="B1483" i="12"/>
  <c r="B1611" i="12"/>
  <c r="F1610" i="12"/>
  <c r="H1482" i="12" a="1"/>
  <c r="H1546" i="12" a="1"/>
  <c r="H1610" i="12" a="1"/>
  <c r="F1546" i="12"/>
  <c r="F1482" i="12"/>
  <c r="H1482" i="12" l="1"/>
  <c r="H1610" i="12"/>
  <c r="H1546" i="12"/>
  <c r="B1548" i="12"/>
  <c r="B1484" i="12"/>
  <c r="B1612" i="12"/>
  <c r="H1547" i="12" a="1"/>
  <c r="H1611" i="12" a="1"/>
  <c r="F1611" i="12"/>
  <c r="F1483" i="12"/>
  <c r="F1547" i="12"/>
  <c r="H1483" i="12" a="1"/>
  <c r="H1483" i="12" l="1"/>
  <c r="H1611" i="12"/>
  <c r="H1547" i="12"/>
  <c r="B1549" i="12"/>
  <c r="B1485" i="12"/>
  <c r="B1613" i="12"/>
  <c r="F1548" i="12"/>
  <c r="F1484" i="12"/>
  <c r="F1612" i="12"/>
  <c r="H1612" i="12" a="1"/>
  <c r="H1484" i="12" a="1"/>
  <c r="H1548" i="12" a="1"/>
  <c r="H1548" i="12" l="1"/>
  <c r="H1612" i="12"/>
  <c r="H1484" i="12"/>
  <c r="B1614" i="12"/>
  <c r="B1550" i="12"/>
  <c r="B1486" i="12"/>
  <c r="H1549" i="12" a="1"/>
  <c r="F1613" i="12"/>
  <c r="F1485" i="12"/>
  <c r="H1485" i="12" a="1"/>
  <c r="H1613" i="12" a="1"/>
  <c r="F1549" i="12"/>
  <c r="H1613" i="12" l="1"/>
  <c r="H1549" i="12"/>
  <c r="H1485" i="12"/>
  <c r="B1551" i="12"/>
  <c r="B1487" i="12"/>
  <c r="B1615" i="12"/>
  <c r="F1614" i="12"/>
  <c r="F1550" i="12"/>
  <c r="H1550" i="12" a="1"/>
  <c r="H1486" i="12" a="1"/>
  <c r="F1486" i="12"/>
  <c r="H1614" i="12" a="1"/>
  <c r="H1550" i="12" l="1"/>
  <c r="H1614" i="12"/>
  <c r="H1486" i="12"/>
  <c r="B1488" i="12"/>
  <c r="B1552" i="12"/>
  <c r="B1616" i="12"/>
  <c r="F1615" i="12"/>
  <c r="F1551" i="12"/>
  <c r="H1615" i="12" a="1"/>
  <c r="H1551" i="12" a="1"/>
  <c r="F1487" i="12"/>
  <c r="H1487" i="12" a="1"/>
  <c r="H1487" i="12" l="1"/>
  <c r="H1615" i="12"/>
  <c r="H1551" i="12"/>
  <c r="B1617" i="12"/>
  <c r="B1553" i="12"/>
  <c r="B1489" i="12"/>
  <c r="B1681" i="12"/>
  <c r="H1552" i="12" a="1"/>
  <c r="F1616" i="12"/>
  <c r="F1552" i="12"/>
  <c r="F1488" i="12"/>
  <c r="H1488" i="12" a="1"/>
  <c r="H1616" i="12" a="1"/>
  <c r="H1552" i="12" l="1"/>
  <c r="H1616" i="12"/>
  <c r="H1488" i="12"/>
  <c r="B1618" i="12"/>
  <c r="B1682" i="12"/>
  <c r="B1554" i="12"/>
  <c r="B1490" i="12"/>
  <c r="F1681" i="12"/>
  <c r="F1617" i="12"/>
  <c r="H1681" i="12" a="1"/>
  <c r="H1489" i="12" a="1"/>
  <c r="H1553" i="12" a="1"/>
  <c r="H1617" i="12" a="1"/>
  <c r="F1553" i="12"/>
  <c r="F1489" i="12"/>
  <c r="H1489" i="12" l="1"/>
  <c r="H1553" i="12"/>
  <c r="H1681" i="12"/>
  <c r="H1617" i="12"/>
  <c r="B1555" i="12"/>
  <c r="B1491" i="12"/>
  <c r="B1619" i="12"/>
  <c r="B1683" i="12"/>
  <c r="F1682" i="12"/>
  <c r="H1682" i="12" a="1"/>
  <c r="H1618" i="12" a="1"/>
  <c r="H1490" i="12" a="1"/>
  <c r="F1554" i="12"/>
  <c r="F1618" i="12"/>
  <c r="H1554" i="12" a="1"/>
  <c r="F1490" i="12"/>
  <c r="H1618" i="12" l="1"/>
  <c r="H1554" i="12"/>
  <c r="H1682" i="12"/>
  <c r="H1490" i="12"/>
  <c r="B1684" i="12"/>
  <c r="B1556" i="12"/>
  <c r="B1492" i="12"/>
  <c r="B1620" i="12"/>
  <c r="H1683" i="12" a="1"/>
  <c r="F1683" i="12"/>
  <c r="H1619" i="12" a="1"/>
  <c r="H1555" i="12" a="1"/>
  <c r="F1555" i="12"/>
  <c r="F1491" i="12"/>
  <c r="F1619" i="12"/>
  <c r="H1491" i="12" a="1"/>
  <c r="H1555" i="12" l="1"/>
  <c r="H1619" i="12"/>
  <c r="H1491" i="12"/>
  <c r="H1683" i="12"/>
  <c r="B1685" i="12"/>
  <c r="B1621" i="12"/>
  <c r="B1557" i="12"/>
  <c r="B1493" i="12"/>
  <c r="H1684" i="12" a="1"/>
  <c r="F1556" i="12"/>
  <c r="H1492" i="12" a="1"/>
  <c r="F1492" i="12"/>
  <c r="F1684" i="12"/>
  <c r="H1620" i="12" a="1"/>
  <c r="F1620" i="12"/>
  <c r="H1556" i="12" a="1"/>
  <c r="H1620" i="12" l="1"/>
  <c r="H1492" i="12"/>
  <c r="H1556" i="12"/>
  <c r="H1684" i="12"/>
  <c r="B1558" i="12"/>
  <c r="B1494" i="12"/>
  <c r="B1622" i="12"/>
  <c r="B1686" i="12"/>
  <c r="F1557" i="12"/>
  <c r="H1493" i="12" a="1"/>
  <c r="F1685" i="12"/>
  <c r="H1685" i="12" a="1"/>
  <c r="H1557" i="12" a="1"/>
  <c r="F1493" i="12"/>
  <c r="H1621" i="12" a="1"/>
  <c r="F1621" i="12"/>
  <c r="H1621" i="12" l="1"/>
  <c r="H1685" i="12"/>
  <c r="H1557" i="12"/>
  <c r="H1493" i="12"/>
  <c r="B1623" i="12"/>
  <c r="B1559" i="12"/>
  <c r="B1495" i="12"/>
  <c r="B1687" i="12"/>
  <c r="H1686" i="12" a="1"/>
  <c r="F1686" i="12"/>
  <c r="H1494" i="12" a="1"/>
  <c r="F1558" i="12"/>
  <c r="F1622" i="12"/>
  <c r="H1622" i="12" a="1"/>
  <c r="F1494" i="12"/>
  <c r="H1558" i="12" a="1"/>
  <c r="H1622" i="12" l="1"/>
  <c r="H1558" i="12"/>
  <c r="H1494" i="12"/>
  <c r="H1686" i="12"/>
  <c r="B1560" i="12"/>
  <c r="B1496" i="12"/>
  <c r="B1624" i="12"/>
  <c r="B1688" i="12"/>
  <c r="F1559" i="12"/>
  <c r="H1495" i="12" a="1"/>
  <c r="F1687" i="12"/>
  <c r="F1623" i="12"/>
  <c r="H1687" i="12" a="1"/>
  <c r="H1623" i="12" a="1"/>
  <c r="H1559" i="12" a="1"/>
  <c r="F1495" i="12"/>
  <c r="H1623" i="12" l="1"/>
  <c r="H1495" i="12"/>
  <c r="H1687" i="12"/>
  <c r="H1559" i="12"/>
  <c r="B1625" i="12"/>
  <c r="B1689" i="12"/>
  <c r="B1561" i="12"/>
  <c r="B1497" i="12"/>
  <c r="F1624" i="12"/>
  <c r="F1688" i="12"/>
  <c r="F1560" i="12"/>
  <c r="H1496" i="12" a="1"/>
  <c r="H1560" i="12" a="1"/>
  <c r="H1624" i="12" a="1"/>
  <c r="H1688" i="12" a="1"/>
  <c r="F1496" i="12"/>
  <c r="H1496" i="12" l="1"/>
  <c r="H1560" i="12"/>
  <c r="H1688" i="12"/>
  <c r="H1624" i="12"/>
  <c r="B1562" i="12"/>
  <c r="B1498" i="12"/>
  <c r="B1626" i="12"/>
  <c r="B1690" i="12"/>
  <c r="F1561" i="12"/>
  <c r="H1689" i="12" a="1"/>
  <c r="H1625" i="12" a="1"/>
  <c r="F1497" i="12"/>
  <c r="H1561" i="12" a="1"/>
  <c r="F1625" i="12"/>
  <c r="F1689" i="12"/>
  <c r="H1497" i="12" a="1"/>
  <c r="H1497" i="12" l="1"/>
  <c r="H1625" i="12"/>
  <c r="H1561" i="12"/>
  <c r="H1689" i="12"/>
  <c r="B1627" i="12"/>
  <c r="B1691" i="12"/>
  <c r="B1563" i="12"/>
  <c r="H1690" i="12" a="1"/>
  <c r="H1626" i="12" a="1"/>
  <c r="F1562" i="12"/>
  <c r="H1562" i="12" a="1"/>
  <c r="F1690" i="12"/>
  <c r="F1498" i="12"/>
  <c r="F1626" i="12"/>
  <c r="H1498" i="12" a="1"/>
  <c r="H1690" i="12" l="1"/>
  <c r="H1562" i="12"/>
  <c r="H1498" i="12"/>
  <c r="H1626" i="12"/>
  <c r="B1692" i="12"/>
  <c r="B1564" i="12"/>
  <c r="B1628" i="12"/>
  <c r="F1627" i="12"/>
  <c r="F1691" i="12"/>
  <c r="H1563" i="12" a="1"/>
  <c r="F1563" i="12"/>
  <c r="H1627" i="12" a="1"/>
  <c r="H1691" i="12" a="1"/>
  <c r="H1627" i="12" l="1"/>
  <c r="H1691" i="12"/>
  <c r="H1563" i="12"/>
  <c r="B1693" i="12"/>
  <c r="B1629" i="12"/>
  <c r="B1565" i="12"/>
  <c r="H1628" i="12" a="1"/>
  <c r="F1692" i="12"/>
  <c r="F1564" i="12"/>
  <c r="F1628" i="12"/>
  <c r="H1692" i="12" a="1"/>
  <c r="H1564" i="12" a="1"/>
  <c r="H1628" i="12" l="1"/>
  <c r="H1564" i="12"/>
  <c r="H1692" i="12"/>
  <c r="B1630" i="12"/>
  <c r="B1566" i="12"/>
  <c r="B1694" i="12"/>
  <c r="H1629" i="12" a="1"/>
  <c r="F1629" i="12"/>
  <c r="H1565" i="12" a="1"/>
  <c r="F1693" i="12"/>
  <c r="H1693" i="12" a="1"/>
  <c r="F1565" i="12"/>
  <c r="H1629" i="12" l="1"/>
  <c r="H1693" i="12"/>
  <c r="H1565" i="12"/>
  <c r="B1631" i="12"/>
  <c r="B1567" i="12"/>
  <c r="B1695" i="12"/>
  <c r="H1630" i="12" a="1"/>
  <c r="F1630" i="12"/>
  <c r="H1566" i="12" a="1"/>
  <c r="F1694" i="12"/>
  <c r="H1694" i="12" a="1"/>
  <c r="F1566" i="12"/>
  <c r="H1566" i="12" l="1"/>
  <c r="H1630" i="12"/>
  <c r="H1694" i="12"/>
  <c r="B1632" i="12"/>
  <c r="B1568" i="12"/>
  <c r="B1696" i="12"/>
  <c r="F1695" i="12"/>
  <c r="H1631" i="12" a="1"/>
  <c r="H1567" i="12" a="1"/>
  <c r="F1631" i="12"/>
  <c r="H1695" i="12" a="1"/>
  <c r="F1567" i="12"/>
  <c r="H1567" i="12" l="1"/>
  <c r="H1631" i="12"/>
  <c r="H1695" i="12"/>
  <c r="B1633" i="12"/>
  <c r="B1569" i="12"/>
  <c r="B1697" i="12"/>
  <c r="F1568" i="12"/>
  <c r="H1568" i="12" a="1"/>
  <c r="H1696" i="12" a="1"/>
  <c r="F1632" i="12"/>
  <c r="H1632" i="12" a="1"/>
  <c r="F1696" i="12"/>
  <c r="H1568" i="12" l="1"/>
  <c r="H1696" i="12"/>
  <c r="H1632" i="12"/>
  <c r="B1634" i="12"/>
  <c r="B1570" i="12"/>
  <c r="B1698" i="12"/>
  <c r="H1633" i="12" a="1"/>
  <c r="F1697" i="12"/>
  <c r="H1697" i="12" a="1"/>
  <c r="H1569" i="12" a="1"/>
  <c r="F1633" i="12"/>
  <c r="F1569" i="12"/>
  <c r="H1569" i="12" l="1"/>
  <c r="H1633" i="12"/>
  <c r="H1697" i="12"/>
  <c r="B1635" i="12"/>
  <c r="B1571" i="12"/>
  <c r="B1699" i="12"/>
  <c r="F1698" i="12"/>
  <c r="F1570" i="12"/>
  <c r="H1634" i="12" a="1"/>
  <c r="H1698" i="12" a="1"/>
  <c r="F1634" i="12"/>
  <c r="H1570" i="12" a="1"/>
  <c r="H1570" i="12" l="1"/>
  <c r="H1698" i="12"/>
  <c r="H1634" i="12"/>
  <c r="B1636" i="12"/>
  <c r="B1572" i="12"/>
  <c r="B1700" i="12"/>
  <c r="F1635" i="12"/>
  <c r="H1635" i="12" a="1"/>
  <c r="F1571" i="12"/>
  <c r="H1571" i="12" a="1"/>
  <c r="F1699" i="12"/>
  <c r="H1699" i="12" a="1"/>
  <c r="H1571" i="12" l="1"/>
  <c r="H1635" i="12"/>
  <c r="H1699" i="12"/>
  <c r="B1637" i="12"/>
  <c r="B1573" i="12"/>
  <c r="B1701" i="12"/>
  <c r="H1636" i="12" a="1"/>
  <c r="H1700" i="12" a="1"/>
  <c r="H1572" i="12" a="1"/>
  <c r="F1636" i="12"/>
  <c r="F1700" i="12"/>
  <c r="F1572" i="12"/>
  <c r="H1572" i="12" l="1"/>
  <c r="H1700" i="12"/>
  <c r="H1636" i="12"/>
  <c r="B1702" i="12"/>
  <c r="B1638" i="12"/>
  <c r="B1574" i="12"/>
  <c r="F1637" i="12"/>
  <c r="H1573" i="12" a="1"/>
  <c r="H1701" i="12" a="1"/>
  <c r="F1573" i="12"/>
  <c r="H1637" i="12" a="1"/>
  <c r="F1701" i="12"/>
  <c r="H1573" i="12" l="1"/>
  <c r="H1701" i="12"/>
  <c r="H1637" i="12"/>
  <c r="B1639" i="12"/>
  <c r="B1575" i="12"/>
  <c r="B1703" i="12"/>
  <c r="F1574" i="12"/>
  <c r="F1638" i="12"/>
  <c r="F1702" i="12"/>
  <c r="H1638" i="12" a="1"/>
  <c r="H1574" i="12" a="1"/>
  <c r="H1702" i="12" a="1"/>
  <c r="H1638" i="12" l="1"/>
  <c r="H1702" i="12"/>
  <c r="H1574" i="12"/>
  <c r="B1576" i="12"/>
  <c r="B1640" i="12"/>
  <c r="B1704" i="12"/>
  <c r="F1703" i="12"/>
  <c r="H1639" i="12" a="1"/>
  <c r="F1639" i="12"/>
  <c r="H1575" i="12" a="1"/>
  <c r="H1703" i="12" a="1"/>
  <c r="F1575" i="12"/>
  <c r="H1575" i="12" l="1"/>
  <c r="H1639" i="12"/>
  <c r="H1703" i="12"/>
  <c r="B1705" i="12"/>
  <c r="B1641" i="12"/>
  <c r="B1577" i="12"/>
  <c r="H1704" i="12" a="1"/>
  <c r="F1640" i="12"/>
  <c r="F1704" i="12"/>
  <c r="H1576" i="12" a="1"/>
  <c r="F1576" i="12"/>
  <c r="H1640" i="12" a="1"/>
  <c r="H1640" i="12" l="1"/>
  <c r="H1704" i="12"/>
  <c r="H1576" i="12"/>
  <c r="B1706" i="12"/>
  <c r="B1642" i="12"/>
  <c r="B1578" i="12"/>
  <c r="H1705" i="12" a="1"/>
  <c r="F1577" i="12"/>
  <c r="H1577" i="12" a="1"/>
  <c r="F1641" i="12"/>
  <c r="F1705" i="12"/>
  <c r="H1641" i="12" a="1"/>
  <c r="H1641" i="12" l="1"/>
  <c r="H1705" i="12"/>
  <c r="H1577" i="12"/>
  <c r="B1707" i="12"/>
  <c r="B1643" i="12"/>
  <c r="B1579" i="12"/>
  <c r="H1578" i="12" a="1"/>
  <c r="F1642" i="12"/>
  <c r="F1578" i="12"/>
  <c r="H1706" i="12" a="1"/>
  <c r="F1706" i="12"/>
  <c r="H1642" i="12" a="1"/>
  <c r="H1642" i="12" l="1"/>
  <c r="H1706" i="12"/>
  <c r="H1578" i="12"/>
  <c r="B1772" i="12"/>
  <c r="B1708" i="12"/>
  <c r="B1644" i="12"/>
  <c r="B1580" i="12"/>
  <c r="F1643" i="12"/>
  <c r="F1707" i="12"/>
  <c r="H1707" i="12" a="1"/>
  <c r="H1643" i="12" a="1"/>
  <c r="H1579" i="12" a="1"/>
  <c r="F1579" i="12"/>
  <c r="H1707" i="12" l="1"/>
  <c r="H1579" i="12"/>
  <c r="H1643" i="12"/>
  <c r="B1709" i="12"/>
  <c r="B1773" i="12"/>
  <c r="B1645" i="12"/>
  <c r="B1581" i="12"/>
  <c r="H1644" i="12" a="1"/>
  <c r="F1580" i="12"/>
  <c r="H1772" i="12" a="1"/>
  <c r="H1580" i="12" a="1"/>
  <c r="H1708" i="12" a="1"/>
  <c r="F1708" i="12"/>
  <c r="F1644" i="12"/>
  <c r="F1772" i="12"/>
  <c r="H1644" i="12" l="1"/>
  <c r="H1772" i="12"/>
  <c r="H1708" i="12"/>
  <c r="H1580" i="12"/>
  <c r="B1710" i="12"/>
  <c r="B1774" i="12"/>
  <c r="B1646" i="12"/>
  <c r="B1582" i="12"/>
  <c r="H1645" i="12" a="1"/>
  <c r="H1581" i="12" a="1"/>
  <c r="F1709" i="12"/>
  <c r="F1645" i="12"/>
  <c r="F1773" i="12"/>
  <c r="F1581" i="12"/>
  <c r="H1773" i="12" a="1"/>
  <c r="H1709" i="12" a="1"/>
  <c r="H1581" i="12" l="1"/>
  <c r="H1709" i="12"/>
  <c r="H1773" i="12"/>
  <c r="H1645" i="12"/>
  <c r="B1775" i="12"/>
  <c r="B1647" i="12"/>
  <c r="B1583" i="12"/>
  <c r="B1711" i="12"/>
  <c r="F1710" i="12"/>
  <c r="F1646" i="12"/>
  <c r="H1774" i="12" a="1"/>
  <c r="H1646" i="12" a="1"/>
  <c r="F1582" i="12"/>
  <c r="F1774" i="12"/>
  <c r="H1710" i="12" a="1"/>
  <c r="H1582" i="12" a="1"/>
  <c r="H1646" i="12" l="1"/>
  <c r="H1774" i="12"/>
  <c r="H1582" i="12"/>
  <c r="H1710" i="12"/>
  <c r="B1648" i="12"/>
  <c r="B1584" i="12"/>
  <c r="B1712" i="12"/>
  <c r="B1776" i="12"/>
  <c r="H1583" i="12" a="1"/>
  <c r="F1583" i="12"/>
  <c r="F1711" i="12"/>
  <c r="H1711" i="12" a="1"/>
  <c r="F1647" i="12"/>
  <c r="F1775" i="12"/>
  <c r="H1647" i="12" a="1"/>
  <c r="H1775" i="12" a="1"/>
  <c r="H1711" i="12" l="1"/>
  <c r="H1647" i="12"/>
  <c r="H1583" i="12"/>
  <c r="H1775" i="12"/>
  <c r="B1649" i="12"/>
  <c r="B1585" i="12"/>
  <c r="B1713" i="12"/>
  <c r="B1777" i="12"/>
  <c r="H1712" i="12" a="1"/>
  <c r="H1648" i="12" a="1"/>
  <c r="F1648" i="12"/>
  <c r="H1584" i="12" a="1"/>
  <c r="F1584" i="12"/>
  <c r="H1776" i="12" a="1"/>
  <c r="F1712" i="12"/>
  <c r="F1776" i="12"/>
  <c r="H1584" i="12" l="1"/>
  <c r="H1648" i="12"/>
  <c r="H1776" i="12"/>
  <c r="H1712" i="12"/>
  <c r="B1650" i="12"/>
  <c r="B1586" i="12"/>
  <c r="B1778" i="12"/>
  <c r="B1714" i="12"/>
  <c r="H1585" i="12" a="1"/>
  <c r="H1777" i="12" a="1"/>
  <c r="H1649" i="12" a="1"/>
  <c r="F1713" i="12"/>
  <c r="F1777" i="12"/>
  <c r="F1585" i="12"/>
  <c r="H1713" i="12" a="1"/>
  <c r="F1649" i="12"/>
  <c r="H1649" i="12" l="1"/>
  <c r="H1713" i="12"/>
  <c r="H1777" i="12"/>
  <c r="H1585" i="12"/>
  <c r="B1715" i="12"/>
  <c r="B1779" i="12"/>
  <c r="B1651" i="12"/>
  <c r="B1587" i="12"/>
  <c r="H1714" i="12" a="1"/>
  <c r="H1586" i="12" a="1"/>
  <c r="F1778" i="12"/>
  <c r="F1586" i="12"/>
  <c r="H1778" i="12" a="1"/>
  <c r="H1650" i="12" a="1"/>
  <c r="F1714" i="12"/>
  <c r="F1650" i="12"/>
  <c r="H1586" i="12" l="1"/>
  <c r="H1650" i="12"/>
  <c r="H1778" i="12"/>
  <c r="H1714" i="12"/>
  <c r="B1716" i="12"/>
  <c r="B1780" i="12"/>
  <c r="B1652" i="12"/>
  <c r="B1588" i="12"/>
  <c r="F1715" i="12"/>
  <c r="H1779" i="12" a="1"/>
  <c r="F1779" i="12"/>
  <c r="H1587" i="12" a="1"/>
  <c r="F1651" i="12"/>
  <c r="H1715" i="12" a="1"/>
  <c r="F1587" i="12"/>
  <c r="H1651" i="12" a="1"/>
  <c r="H1779" i="12" l="1"/>
  <c r="H1651" i="12"/>
  <c r="H1715" i="12"/>
  <c r="H1587" i="12"/>
  <c r="B1653" i="12"/>
  <c r="B1589" i="12"/>
  <c r="B1717" i="12"/>
  <c r="B1781" i="12"/>
  <c r="F1652" i="12"/>
  <c r="H1716" i="12" a="1"/>
  <c r="F1716" i="12"/>
  <c r="F1780" i="12"/>
  <c r="H1588" i="12" a="1"/>
  <c r="F1588" i="12"/>
  <c r="H1652" i="12" a="1"/>
  <c r="H1780" i="12" a="1"/>
  <c r="H1716" i="12" l="1"/>
  <c r="H1780" i="12"/>
  <c r="H1588" i="12"/>
  <c r="H1652" i="12"/>
  <c r="B1654" i="12"/>
  <c r="B1718" i="12"/>
  <c r="B1782" i="12"/>
  <c r="H1781" i="12" a="1"/>
  <c r="H1717" i="12" a="1"/>
  <c r="F1589" i="12"/>
  <c r="F1717" i="12"/>
  <c r="F1653" i="12"/>
  <c r="H1589" i="12" a="1"/>
  <c r="F1781" i="12"/>
  <c r="H1653" i="12" a="1"/>
  <c r="H1717" i="12" l="1"/>
  <c r="H1781" i="12"/>
  <c r="H1653" i="12"/>
  <c r="H1589" i="12"/>
  <c r="B1783" i="12"/>
  <c r="B1719" i="12"/>
  <c r="B1655" i="12"/>
  <c r="F1782" i="12"/>
  <c r="H1782" i="12" a="1"/>
  <c r="F1654" i="12"/>
  <c r="F1718" i="12"/>
  <c r="H1654" i="12" a="1"/>
  <c r="H1718" i="12" a="1"/>
  <c r="H1718" i="12" l="1"/>
  <c r="H1654" i="12"/>
  <c r="H1782" i="12"/>
  <c r="B1720" i="12"/>
  <c r="B1656" i="12"/>
  <c r="B1784" i="12"/>
  <c r="F1719" i="12"/>
  <c r="H1655" i="12" a="1"/>
  <c r="H1783" i="12" a="1"/>
  <c r="F1783" i="12"/>
  <c r="F1655" i="12"/>
  <c r="H1719" i="12" a="1"/>
  <c r="H1655" i="12" l="1"/>
  <c r="H1783" i="12"/>
  <c r="H1719" i="12"/>
  <c r="B1785" i="12"/>
  <c r="B1657" i="12"/>
  <c r="B1721" i="12"/>
  <c r="F1720" i="12"/>
  <c r="H1656" i="12" a="1"/>
  <c r="H1784" i="12" a="1"/>
  <c r="F1656" i="12"/>
  <c r="F1784" i="12"/>
  <c r="H1720" i="12" a="1"/>
  <c r="H1720" i="12" l="1"/>
  <c r="H1784" i="12"/>
  <c r="H1656" i="12"/>
  <c r="B1722" i="12"/>
  <c r="B1658" i="12"/>
  <c r="B1786" i="12"/>
  <c r="F1785" i="12"/>
  <c r="F1657" i="12"/>
  <c r="F1721" i="12"/>
  <c r="H1721" i="12" a="1"/>
  <c r="H1657" i="12" a="1"/>
  <c r="H1785" i="12" a="1"/>
  <c r="H1721" i="12" l="1"/>
  <c r="H1785" i="12"/>
  <c r="H1657" i="12"/>
  <c r="B1723" i="12"/>
  <c r="B1659" i="12"/>
  <c r="B1787" i="12"/>
  <c r="H1658" i="12" a="1"/>
  <c r="H1786" i="12" a="1"/>
  <c r="F1658" i="12"/>
  <c r="H1722" i="12" a="1"/>
  <c r="F1786" i="12"/>
  <c r="F1722" i="12"/>
  <c r="H1658" i="12" l="1"/>
  <c r="H1786" i="12"/>
  <c r="H1722" i="12"/>
  <c r="B1724" i="12"/>
  <c r="B1660" i="12"/>
  <c r="B1788" i="12"/>
  <c r="F1787" i="12"/>
  <c r="H1787" i="12" a="1"/>
  <c r="H1659" i="12" a="1"/>
  <c r="F1723" i="12"/>
  <c r="H1723" i="12" a="1"/>
  <c r="F1659" i="12"/>
  <c r="H1659" i="12" l="1"/>
  <c r="H1787" i="12"/>
  <c r="H1723" i="12"/>
  <c r="B1789" i="12"/>
  <c r="B1725" i="12"/>
  <c r="B1661" i="12"/>
  <c r="F1660" i="12"/>
  <c r="F1724" i="12"/>
  <c r="H1724" i="12" a="1"/>
  <c r="H1660" i="12" a="1"/>
  <c r="H1788" i="12" a="1"/>
  <c r="F1788" i="12"/>
  <c r="H1724" i="12" l="1"/>
  <c r="H1660" i="12"/>
  <c r="H1788" i="12"/>
  <c r="B1662" i="12"/>
  <c r="B1726" i="12"/>
  <c r="B1790" i="12"/>
  <c r="F1661" i="12"/>
  <c r="H1661" i="12" a="1"/>
  <c r="F1789" i="12"/>
  <c r="F1725" i="12"/>
  <c r="H1789" i="12" a="1"/>
  <c r="H1725" i="12" a="1"/>
  <c r="H1789" i="12" l="1"/>
  <c r="H1725" i="12"/>
  <c r="H1661" i="12"/>
  <c r="B1791" i="12"/>
  <c r="B1727" i="12"/>
  <c r="B1663" i="12"/>
  <c r="F1790" i="12"/>
  <c r="H1662" i="12" a="1"/>
  <c r="F1726" i="12"/>
  <c r="F1662" i="12"/>
  <c r="H1726" i="12" a="1"/>
  <c r="H1790" i="12" a="1"/>
  <c r="H1726" i="12" l="1"/>
  <c r="H1662" i="12"/>
  <c r="H1790" i="12"/>
  <c r="B1728" i="12"/>
  <c r="B1664" i="12"/>
  <c r="B1792" i="12"/>
  <c r="F1663" i="12"/>
  <c r="F1791" i="12"/>
  <c r="F1727" i="12"/>
  <c r="H1663" i="12" a="1"/>
  <c r="H1791" i="12" a="1"/>
  <c r="H1727" i="12" a="1"/>
  <c r="H1791" i="12" l="1"/>
  <c r="H1727" i="12"/>
  <c r="H1663" i="12"/>
  <c r="B1665" i="12"/>
  <c r="B1729" i="12"/>
  <c r="B1793" i="12"/>
  <c r="F1792" i="12"/>
  <c r="F1728" i="12"/>
  <c r="H1664" i="12" a="1"/>
  <c r="H1728" i="12" a="1"/>
  <c r="H1792" i="12" a="1"/>
  <c r="F1664" i="12"/>
  <c r="H1728" i="12" l="1"/>
  <c r="H1792" i="12"/>
  <c r="H1664" i="12"/>
  <c r="B1794" i="12"/>
  <c r="B1730" i="12"/>
  <c r="B1666" i="12"/>
  <c r="F1729" i="12"/>
  <c r="H1793" i="12" a="1"/>
  <c r="F1793" i="12"/>
  <c r="F1665" i="12"/>
  <c r="H1665" i="12" a="1"/>
  <c r="H1729" i="12" a="1"/>
  <c r="H1729" i="12" l="1"/>
  <c r="H1793" i="12"/>
  <c r="H1665" i="12"/>
  <c r="B1795" i="12"/>
  <c r="B1731" i="12"/>
  <c r="B1667" i="12"/>
  <c r="H1794" i="12" a="1"/>
  <c r="H1730" i="12" a="1"/>
  <c r="H1666" i="12" a="1"/>
  <c r="F1730" i="12"/>
  <c r="F1666" i="12"/>
  <c r="F1794" i="12"/>
  <c r="H1794" i="12" l="1"/>
  <c r="H1730" i="12"/>
  <c r="H1666" i="12"/>
  <c r="B1796" i="12"/>
  <c r="B1668" i="12"/>
  <c r="B1732" i="12"/>
  <c r="F1795" i="12"/>
  <c r="H1731" i="12" a="1"/>
  <c r="F1731" i="12"/>
  <c r="H1795" i="12" a="1"/>
  <c r="F1667" i="12"/>
  <c r="H1667" i="12" a="1"/>
  <c r="H1667" i="12" l="1"/>
  <c r="H1731" i="12"/>
  <c r="H1795" i="12"/>
  <c r="B1797" i="12"/>
  <c r="B1733" i="12"/>
  <c r="B1669" i="12"/>
  <c r="F1796" i="12"/>
  <c r="H1796" i="12" a="1"/>
  <c r="H1732" i="12" a="1"/>
  <c r="F1668" i="12"/>
  <c r="F1732" i="12"/>
  <c r="H1668" i="12" a="1"/>
  <c r="H1732" i="12" l="1"/>
  <c r="H1668" i="12"/>
  <c r="H1796" i="12"/>
  <c r="B1670" i="12"/>
  <c r="B1734" i="12"/>
  <c r="B1798" i="12"/>
  <c r="H1669" i="12" a="1"/>
  <c r="H1733" i="12" a="1"/>
  <c r="F1797" i="12"/>
  <c r="F1733" i="12"/>
  <c r="H1797" i="12" a="1"/>
  <c r="F1669" i="12"/>
  <c r="H1733" i="12" l="1"/>
  <c r="H1797" i="12"/>
  <c r="H1669" i="12"/>
  <c r="B1799" i="12"/>
  <c r="B1735" i="12"/>
  <c r="B1671" i="12"/>
  <c r="B1863" i="12"/>
  <c r="F1670" i="12"/>
  <c r="H1670" i="12" a="1"/>
  <c r="H1798" i="12" a="1"/>
  <c r="F1798" i="12"/>
  <c r="H1734" i="12" a="1"/>
  <c r="F1734" i="12"/>
  <c r="H1734" i="12" l="1"/>
  <c r="H1670" i="12"/>
  <c r="H1798" i="12"/>
  <c r="B1800" i="12"/>
  <c r="B1736" i="12"/>
  <c r="B1672" i="12"/>
  <c r="B1864" i="12"/>
  <c r="F1671" i="12"/>
  <c r="H1671" i="12" a="1"/>
  <c r="F1799" i="12"/>
  <c r="F1735" i="12"/>
  <c r="F1863" i="12"/>
  <c r="H1799" i="12" a="1"/>
  <c r="H1735" i="12" a="1"/>
  <c r="H1863" i="12" a="1"/>
  <c r="H1863" i="12" l="1"/>
  <c r="H1799" i="12"/>
  <c r="H1735" i="12"/>
  <c r="H1671" i="12"/>
  <c r="B1865" i="12"/>
  <c r="B1801" i="12"/>
  <c r="B1673" i="12"/>
  <c r="B1737" i="12"/>
  <c r="F1736" i="12"/>
  <c r="F1800" i="12"/>
  <c r="H1736" i="12" a="1"/>
  <c r="H1864" i="12" a="1"/>
  <c r="H1672" i="12" a="1"/>
  <c r="F1672" i="12"/>
  <c r="F1864" i="12"/>
  <c r="H1800" i="12" a="1"/>
  <c r="H1672" i="12" l="1"/>
  <c r="H1800" i="12"/>
  <c r="H1736" i="12"/>
  <c r="H1864" i="12"/>
  <c r="B1738" i="12"/>
  <c r="B1674" i="12"/>
  <c r="B1802" i="12"/>
  <c r="B1866" i="12"/>
  <c r="F1865" i="12"/>
  <c r="F1801" i="12"/>
  <c r="H1865" i="12" a="1"/>
  <c r="F1737" i="12"/>
  <c r="H1801" i="12" a="1"/>
  <c r="H1673" i="12" a="1"/>
  <c r="F1673" i="12"/>
  <c r="H1737" i="12" a="1"/>
  <c r="H1673" i="12" l="1"/>
  <c r="H1737" i="12"/>
  <c r="H1865" i="12"/>
  <c r="H1801" i="12"/>
  <c r="B1739" i="12"/>
  <c r="B1675" i="12"/>
  <c r="B1803" i="12"/>
  <c r="B1867" i="12"/>
  <c r="H1674" i="12" a="1"/>
  <c r="H1738" i="12" a="1"/>
  <c r="H1802" i="12" a="1"/>
  <c r="F1738" i="12"/>
  <c r="H1866" i="12" a="1"/>
  <c r="F1866" i="12"/>
  <c r="F1802" i="12"/>
  <c r="F1674" i="12"/>
  <c r="H1738" i="12" l="1"/>
  <c r="H1802" i="12"/>
  <c r="H1866" i="12"/>
  <c r="H1674" i="12"/>
  <c r="B1868" i="12"/>
  <c r="B1804" i="12"/>
  <c r="B1740" i="12"/>
  <c r="B1676" i="12"/>
  <c r="F1739" i="12"/>
  <c r="H1867" i="12" a="1"/>
  <c r="F1867" i="12"/>
  <c r="F1675" i="12"/>
  <c r="F1803" i="12"/>
  <c r="H1675" i="12" a="1"/>
  <c r="H1739" i="12" a="1"/>
  <c r="H1803" i="12" a="1"/>
  <c r="H1675" i="12" l="1"/>
  <c r="H1803" i="12"/>
  <c r="H1867" i="12"/>
  <c r="H1739" i="12"/>
  <c r="B1869" i="12"/>
  <c r="B1741" i="12"/>
  <c r="B1677" i="12"/>
  <c r="B1805" i="12"/>
  <c r="F1676" i="12"/>
  <c r="F1740" i="12"/>
  <c r="H1740" i="12" a="1"/>
  <c r="H1868" i="12" a="1"/>
  <c r="F1868" i="12"/>
  <c r="F1804" i="12"/>
  <c r="H1676" i="12" a="1"/>
  <c r="H1804" i="12" a="1"/>
  <c r="H1740" i="12" l="1"/>
  <c r="H1676" i="12"/>
  <c r="H1868" i="12"/>
  <c r="H1804" i="12"/>
  <c r="B1806" i="12"/>
  <c r="B1870" i="12"/>
  <c r="B1678" i="12"/>
  <c r="B1742" i="12"/>
  <c r="H1869" i="12" a="1"/>
  <c r="F1677" i="12"/>
  <c r="F1805" i="12"/>
  <c r="H1677" i="12" a="1"/>
  <c r="H1741" i="12" a="1"/>
  <c r="F1741" i="12"/>
  <c r="H1805" i="12" a="1"/>
  <c r="F1869" i="12"/>
  <c r="H1677" i="12" l="1"/>
  <c r="H1741" i="12"/>
  <c r="H1805" i="12"/>
  <c r="H1869" i="12"/>
  <c r="B1743" i="12"/>
  <c r="B1679" i="12"/>
  <c r="B1871" i="12"/>
  <c r="B1807" i="12"/>
  <c r="F1806" i="12"/>
  <c r="H1806" i="12" a="1"/>
  <c r="F1678" i="12"/>
  <c r="H1678" i="12" a="1"/>
  <c r="F1742" i="12"/>
  <c r="H1742" i="12" a="1"/>
  <c r="F1870" i="12"/>
  <c r="H1870" i="12" a="1"/>
  <c r="H1742" i="12" l="1"/>
  <c r="H1678" i="12"/>
  <c r="H1870" i="12"/>
  <c r="H1806" i="12"/>
  <c r="B1872" i="12"/>
  <c r="B1744" i="12"/>
  <c r="B1680" i="12"/>
  <c r="B1808" i="12"/>
  <c r="H1743" i="12" a="1"/>
  <c r="H1679" i="12" a="1"/>
  <c r="F1871" i="12"/>
  <c r="F1807" i="12"/>
  <c r="F1679" i="12"/>
  <c r="H1807" i="12" a="1"/>
  <c r="H1871" i="12" a="1"/>
  <c r="F1743" i="12"/>
  <c r="H1871" i="12" l="1"/>
  <c r="H1807" i="12"/>
  <c r="H1743" i="12"/>
  <c r="H1679" i="12"/>
  <c r="B1873" i="12"/>
  <c r="B1745" i="12"/>
  <c r="B1809" i="12"/>
  <c r="F1808" i="12"/>
  <c r="F1680" i="12"/>
  <c r="F1872" i="12"/>
  <c r="H1872" i="12" a="1"/>
  <c r="F1744" i="12"/>
  <c r="H1808" i="12" a="1"/>
  <c r="H1744" i="12" a="1"/>
  <c r="H1680" i="12" a="1"/>
  <c r="H1744" i="12" l="1"/>
  <c r="H1872" i="12"/>
  <c r="H1680" i="12"/>
  <c r="H1808" i="12"/>
  <c r="B1874" i="12"/>
  <c r="B1810" i="12"/>
  <c r="B1746" i="12"/>
  <c r="F1809" i="12"/>
  <c r="H1809" i="12" a="1"/>
  <c r="F1873" i="12"/>
  <c r="H1873" i="12" a="1"/>
  <c r="F1745" i="12"/>
  <c r="H1745" i="12" a="1"/>
  <c r="H1745" i="12" l="1"/>
  <c r="H1873" i="12"/>
  <c r="H1809" i="12"/>
  <c r="B1811" i="12"/>
  <c r="B1747" i="12"/>
  <c r="B1875" i="12"/>
  <c r="H1874" i="12" a="1"/>
  <c r="H1810" i="12" a="1"/>
  <c r="F1874" i="12"/>
  <c r="H1746" i="12" a="1"/>
  <c r="F1746" i="12"/>
  <c r="F1810" i="12"/>
  <c r="H1746" i="12" l="1"/>
  <c r="H1874" i="12"/>
  <c r="H1810" i="12"/>
  <c r="B1812" i="12"/>
  <c r="B1748" i="12"/>
  <c r="B1876" i="12"/>
  <c r="H1747" i="12" a="1"/>
  <c r="H1875" i="12" a="1"/>
  <c r="H1811" i="12" a="1"/>
  <c r="F1811" i="12"/>
  <c r="F1875" i="12"/>
  <c r="F1747" i="12"/>
  <c r="H1875" i="12" l="1"/>
  <c r="H1811" i="12"/>
  <c r="H1747" i="12"/>
  <c r="B1877" i="12"/>
  <c r="B1813" i="12"/>
  <c r="B1749" i="12"/>
  <c r="F1876" i="12"/>
  <c r="H1748" i="12" a="1"/>
  <c r="H1812" i="12" a="1"/>
  <c r="F1812" i="12"/>
  <c r="F1748" i="12"/>
  <c r="H1876" i="12" a="1"/>
  <c r="H1812" i="12" l="1"/>
  <c r="H1748" i="12"/>
  <c r="H1876" i="12"/>
  <c r="B1814" i="12"/>
  <c r="B1750" i="12"/>
  <c r="B1878" i="12"/>
  <c r="H1813" i="12" a="1"/>
  <c r="F1877" i="12"/>
  <c r="F1749" i="12"/>
  <c r="F1813" i="12"/>
  <c r="H1749" i="12" a="1"/>
  <c r="H1877" i="12" a="1"/>
  <c r="H1813" i="12" l="1"/>
  <c r="H1877" i="12"/>
  <c r="H1749" i="12"/>
  <c r="B1815" i="12"/>
  <c r="B1751" i="12"/>
  <c r="B1879" i="12"/>
  <c r="H1814" i="12" a="1"/>
  <c r="F1750" i="12"/>
  <c r="H1878" i="12" a="1"/>
  <c r="H1750" i="12" a="1"/>
  <c r="F1814" i="12"/>
  <c r="F1878" i="12"/>
  <c r="H1750" i="12" l="1"/>
  <c r="H1814" i="12"/>
  <c r="H1878" i="12"/>
  <c r="B1816" i="12"/>
  <c r="B1752" i="12"/>
  <c r="B1880" i="12"/>
  <c r="H1751" i="12" a="1"/>
  <c r="H1815" i="12" a="1"/>
  <c r="F1879" i="12"/>
  <c r="F1815" i="12"/>
  <c r="H1879" i="12" a="1"/>
  <c r="F1751" i="12"/>
  <c r="H1879" i="12" l="1"/>
  <c r="H1815" i="12"/>
  <c r="H1751" i="12"/>
  <c r="B1817" i="12"/>
  <c r="B1753" i="12"/>
  <c r="B1881" i="12"/>
  <c r="F1816" i="12"/>
  <c r="F1752" i="12"/>
  <c r="H1752" i="12" a="1"/>
  <c r="F1880" i="12"/>
  <c r="H1816" i="12" a="1"/>
  <c r="H1880" i="12" a="1"/>
  <c r="H1816" i="12" l="1"/>
  <c r="H1880" i="12"/>
  <c r="H1752" i="12"/>
  <c r="B1818" i="12"/>
  <c r="B1754" i="12"/>
  <c r="B1882" i="12"/>
  <c r="F1881" i="12"/>
  <c r="H1881" i="12" a="1"/>
  <c r="F1817" i="12"/>
  <c r="F1753" i="12"/>
  <c r="H1753" i="12" a="1"/>
  <c r="H1817" i="12" a="1"/>
  <c r="H1753" i="12" l="1"/>
  <c r="H1881" i="12"/>
  <c r="H1817" i="12"/>
  <c r="B1755" i="12"/>
  <c r="B1819" i="12"/>
  <c r="B1883" i="12"/>
  <c r="F1818" i="12"/>
  <c r="F1754" i="12"/>
  <c r="F1882" i="12"/>
  <c r="H1818" i="12" a="1"/>
  <c r="H1754" i="12" a="1"/>
  <c r="H1882" i="12" a="1"/>
  <c r="H1754" i="12" l="1"/>
  <c r="H1882" i="12"/>
  <c r="H1818" i="12"/>
  <c r="B1884" i="12"/>
  <c r="B1820" i="12"/>
  <c r="B1756" i="12"/>
  <c r="H1755" i="12" a="1"/>
  <c r="H1883" i="12" a="1"/>
  <c r="F1819" i="12"/>
  <c r="F1883" i="12"/>
  <c r="H1819" i="12" a="1"/>
  <c r="F1755" i="12"/>
  <c r="H1883" i="12" l="1"/>
  <c r="H1819" i="12"/>
  <c r="H1755" i="12"/>
  <c r="B1885" i="12"/>
  <c r="B1821" i="12"/>
  <c r="B1757" i="12"/>
  <c r="H1884" i="12" a="1"/>
  <c r="H1756" i="12" a="1"/>
  <c r="F1756" i="12"/>
  <c r="F1884" i="12"/>
  <c r="F1820" i="12"/>
  <c r="H1820" i="12" a="1"/>
  <c r="H1884" i="12" l="1"/>
  <c r="H1820" i="12"/>
  <c r="H1756" i="12"/>
  <c r="B1822" i="12"/>
  <c r="B1758" i="12"/>
  <c r="B1886" i="12"/>
  <c r="F1757" i="12"/>
  <c r="H1885" i="12" a="1"/>
  <c r="H1757" i="12" a="1"/>
  <c r="F1885" i="12"/>
  <c r="F1821" i="12"/>
  <c r="H1821" i="12" a="1"/>
  <c r="H1821" i="12" l="1"/>
  <c r="H1885" i="12"/>
  <c r="H1757" i="12"/>
  <c r="B1887" i="12"/>
  <c r="B1823" i="12"/>
  <c r="B1759" i="12"/>
  <c r="H1758" i="12" a="1"/>
  <c r="H1886" i="12" a="1"/>
  <c r="H1822" i="12" a="1"/>
  <c r="F1886" i="12"/>
  <c r="F1758" i="12"/>
  <c r="F1822" i="12"/>
  <c r="H1886" i="12" l="1"/>
  <c r="H1822" i="12"/>
  <c r="H1758" i="12"/>
  <c r="B1824" i="12"/>
  <c r="B1760" i="12"/>
  <c r="B1888" i="12"/>
  <c r="H1823" i="12" a="1"/>
  <c r="F1759" i="12"/>
  <c r="H1759" i="12" a="1"/>
  <c r="F1887" i="12"/>
  <c r="F1823" i="12"/>
  <c r="H1887" i="12" a="1"/>
  <c r="H1823" i="12" l="1"/>
  <c r="H1887" i="12"/>
  <c r="H1759" i="12"/>
  <c r="B1825" i="12"/>
  <c r="B1761" i="12"/>
  <c r="B1889" i="12"/>
  <c r="F1888" i="12"/>
  <c r="H1760" i="12" a="1"/>
  <c r="H1824" i="12" a="1"/>
  <c r="F1760" i="12"/>
  <c r="F1824" i="12"/>
  <c r="H1888" i="12" a="1"/>
  <c r="H1760" i="12" l="1"/>
  <c r="H1888" i="12"/>
  <c r="H1824" i="12"/>
  <c r="B1826" i="12"/>
  <c r="B1762" i="12"/>
  <c r="B1890" i="12"/>
  <c r="B1954" i="12"/>
  <c r="F1825" i="12"/>
  <c r="H1825" i="12" a="1"/>
  <c r="H1761" i="12" a="1"/>
  <c r="H1889" i="12" a="1"/>
  <c r="F1761" i="12"/>
  <c r="F1889" i="12"/>
  <c r="H1889" i="12" l="1"/>
  <c r="H1761" i="12"/>
  <c r="H1825" i="12"/>
  <c r="B1827" i="12"/>
  <c r="B1763" i="12"/>
  <c r="B1891" i="12"/>
  <c r="B1955" i="12"/>
  <c r="H1762" i="12" a="1"/>
  <c r="F1890" i="12"/>
  <c r="H1890" i="12" a="1"/>
  <c r="F1954" i="12"/>
  <c r="H1954" i="12" a="1"/>
  <c r="H1826" i="12" a="1"/>
  <c r="F1826" i="12"/>
  <c r="F1762" i="12"/>
  <c r="H1762" i="12" l="1"/>
  <c r="H1954" i="12"/>
  <c r="H1890" i="12"/>
  <c r="H1826" i="12"/>
  <c r="B1828" i="12"/>
  <c r="B1764" i="12"/>
  <c r="B1892" i="12"/>
  <c r="B1956" i="12"/>
  <c r="F1763" i="12"/>
  <c r="H1891" i="12" a="1"/>
  <c r="H1955" i="12" a="1"/>
  <c r="F1827" i="12"/>
  <c r="F1955" i="12"/>
  <c r="H1763" i="12" a="1"/>
  <c r="F1891" i="12"/>
  <c r="H1827" i="12" a="1"/>
  <c r="H1955" i="12" l="1"/>
  <c r="H1763" i="12"/>
  <c r="H1891" i="12"/>
  <c r="H1827" i="12"/>
  <c r="B1829" i="12"/>
  <c r="B1765" i="12"/>
  <c r="B1893" i="12"/>
  <c r="B1957" i="12"/>
  <c r="F1828" i="12"/>
  <c r="H1892" i="12" a="1"/>
  <c r="H1956" i="12" a="1"/>
  <c r="H1828" i="12" a="1"/>
  <c r="F1956" i="12"/>
  <c r="F1892" i="12"/>
  <c r="H1764" i="12" a="1"/>
  <c r="F1764" i="12"/>
  <c r="H1764" i="12" l="1"/>
  <c r="H1828" i="12"/>
  <c r="H1892" i="12"/>
  <c r="H1956" i="12"/>
  <c r="B1830" i="12"/>
  <c r="B1766" i="12"/>
  <c r="B1894" i="12"/>
  <c r="B1958" i="12"/>
  <c r="F1765" i="12"/>
  <c r="F1829" i="12"/>
  <c r="F1957" i="12"/>
  <c r="H1893" i="12" a="1"/>
  <c r="H1829" i="12" a="1"/>
  <c r="H1957" i="12" a="1"/>
  <c r="F1893" i="12"/>
  <c r="H1765" i="12" a="1"/>
  <c r="H1957" i="12" l="1"/>
  <c r="H1765" i="12"/>
  <c r="H1893" i="12"/>
  <c r="H1829" i="12"/>
  <c r="B1831" i="12"/>
  <c r="B1767" i="12"/>
  <c r="B1895" i="12"/>
  <c r="B1959" i="12"/>
  <c r="F1830" i="12"/>
  <c r="H1894" i="12" a="1"/>
  <c r="F1958" i="12"/>
  <c r="F1894" i="12"/>
  <c r="F1766" i="12"/>
  <c r="H1830" i="12" a="1"/>
  <c r="H1766" i="12" a="1"/>
  <c r="H1958" i="12" a="1"/>
  <c r="H1894" i="12" l="1"/>
  <c r="H1958" i="12"/>
  <c r="H1830" i="12"/>
  <c r="H1766" i="12"/>
  <c r="B1896" i="12"/>
  <c r="B1832" i="12"/>
  <c r="B1768" i="12"/>
  <c r="B1960" i="12"/>
  <c r="H1959" i="12" a="1"/>
  <c r="H1831" i="12" a="1"/>
  <c r="F1767" i="12"/>
  <c r="F1831" i="12"/>
  <c r="H1895" i="12" a="1"/>
  <c r="H1767" i="12" a="1"/>
  <c r="F1959" i="12"/>
  <c r="F1895" i="12"/>
  <c r="H1895" i="12" l="1"/>
  <c r="H1831" i="12"/>
  <c r="H1767" i="12"/>
  <c r="H1959" i="12"/>
  <c r="B1961" i="12"/>
  <c r="B1833" i="12"/>
  <c r="B1769" i="12"/>
  <c r="B1897" i="12"/>
  <c r="H1896" i="12" a="1"/>
  <c r="F1768" i="12"/>
  <c r="H1832" i="12" a="1"/>
  <c r="H1960" i="12" a="1"/>
  <c r="F1960" i="12"/>
  <c r="F1896" i="12"/>
  <c r="H1768" i="12" a="1"/>
  <c r="F1832" i="12"/>
  <c r="H1960" i="12" l="1"/>
  <c r="H1832" i="12"/>
  <c r="H1768" i="12"/>
  <c r="H1896" i="12"/>
  <c r="B1834" i="12"/>
  <c r="B1770" i="12"/>
  <c r="B1962" i="12"/>
  <c r="B1898" i="12"/>
  <c r="F1961" i="12"/>
  <c r="F1833" i="12"/>
  <c r="H1833" i="12" a="1"/>
  <c r="H1897" i="12" a="1"/>
  <c r="H1961" i="12" a="1"/>
  <c r="H1769" i="12" a="1"/>
  <c r="F1769" i="12"/>
  <c r="F1897" i="12"/>
  <c r="H1833" i="12" l="1"/>
  <c r="H1961" i="12"/>
  <c r="H1769" i="12"/>
  <c r="H1897" i="12"/>
  <c r="B1899" i="12"/>
  <c r="B1963" i="12"/>
  <c r="B1835" i="12"/>
  <c r="B1771" i="12"/>
  <c r="H1962" i="12" a="1"/>
  <c r="H1898" i="12" a="1"/>
  <c r="H1770" i="12" a="1"/>
  <c r="F1770" i="12"/>
  <c r="F1962" i="12"/>
  <c r="F1898" i="12"/>
  <c r="F1834" i="12"/>
  <c r="H1834" i="12" a="1"/>
  <c r="H1770" i="12" l="1"/>
  <c r="H1834" i="12"/>
  <c r="H1898" i="12"/>
  <c r="H1962" i="12"/>
  <c r="B1836" i="12"/>
  <c r="B1900" i="12"/>
  <c r="B1964" i="12"/>
  <c r="F1899" i="12"/>
  <c r="F1835" i="12"/>
  <c r="F1771" i="12"/>
  <c r="H1899" i="12" a="1"/>
  <c r="H1771" i="12" a="1"/>
  <c r="F1963" i="12"/>
  <c r="H1963" i="12" a="1"/>
  <c r="H1835" i="12" a="1"/>
  <c r="H1899" i="12" l="1"/>
  <c r="H1771" i="12"/>
  <c r="H1835" i="12"/>
  <c r="H1963" i="12"/>
  <c r="B1901" i="12"/>
  <c r="B1837" i="12"/>
  <c r="B1965" i="12"/>
  <c r="F1964" i="12"/>
  <c r="H1836" i="12" a="1"/>
  <c r="F1836" i="12"/>
  <c r="H1900" i="12" a="1"/>
  <c r="F1900" i="12"/>
  <c r="H1964" i="12" a="1"/>
  <c r="H1964" i="12" l="1"/>
  <c r="H1836" i="12"/>
  <c r="H1900" i="12"/>
  <c r="B1902" i="12"/>
  <c r="B1838" i="12"/>
  <c r="B1966" i="12"/>
  <c r="F1965" i="12"/>
  <c r="F1901" i="12"/>
  <c r="H1901" i="12" a="1"/>
  <c r="H1837" i="12" a="1"/>
  <c r="F1837" i="12"/>
  <c r="H1965" i="12" a="1"/>
  <c r="H1837" i="12" l="1"/>
  <c r="H1965" i="12"/>
  <c r="H1901" i="12"/>
  <c r="B1967" i="12"/>
  <c r="B1903" i="12"/>
  <c r="B1839" i="12"/>
  <c r="H1966" i="12" a="1"/>
  <c r="F1966" i="12"/>
  <c r="H1838" i="12" a="1"/>
  <c r="H1902" i="12" a="1"/>
  <c r="F1838" i="12"/>
  <c r="F1902" i="12"/>
  <c r="H1902" i="12" l="1"/>
  <c r="H1838" i="12"/>
  <c r="H1966" i="12"/>
  <c r="B1904" i="12"/>
  <c r="B1840" i="12"/>
  <c r="B1968" i="12"/>
  <c r="F1903" i="12"/>
  <c r="H1903" i="12" a="1"/>
  <c r="H1967" i="12" a="1"/>
  <c r="F1839" i="12"/>
  <c r="H1839" i="12" a="1"/>
  <c r="F1967" i="12"/>
  <c r="H1903" i="12" l="1"/>
  <c r="H1967" i="12"/>
  <c r="H1839" i="12"/>
  <c r="B1969" i="12"/>
  <c r="B1905" i="12"/>
  <c r="B1841" i="12"/>
  <c r="H1968" i="12" a="1"/>
  <c r="H1904" i="12" a="1"/>
  <c r="F1904" i="12"/>
  <c r="H1840" i="12" a="1"/>
  <c r="F1840" i="12"/>
  <c r="F1968" i="12"/>
  <c r="H1968" i="12" l="1"/>
  <c r="H1904" i="12"/>
  <c r="H1840" i="12"/>
  <c r="B1970" i="12"/>
  <c r="B1906" i="12"/>
  <c r="B1842" i="12"/>
  <c r="F1969" i="12"/>
  <c r="F1841" i="12"/>
  <c r="H1841" i="12" a="1"/>
  <c r="H1969" i="12" a="1"/>
  <c r="H1905" i="12" a="1"/>
  <c r="F1905" i="12"/>
  <c r="H1905" i="12" l="1"/>
  <c r="H1969" i="12"/>
  <c r="H1841" i="12"/>
  <c r="B1971" i="12"/>
  <c r="B1907" i="12"/>
  <c r="B1843" i="12"/>
  <c r="F1842" i="12"/>
  <c r="H1906" i="12" a="1"/>
  <c r="H1842" i="12" a="1"/>
  <c r="H1970" i="12" a="1"/>
  <c r="F1970" i="12"/>
  <c r="F1906" i="12"/>
  <c r="H1906" i="12" l="1"/>
  <c r="H1970" i="12"/>
  <c r="H1842" i="12"/>
  <c r="B1972" i="12"/>
  <c r="B1908" i="12"/>
  <c r="B1844" i="12"/>
  <c r="F1907" i="12"/>
  <c r="H1971" i="12" a="1"/>
  <c r="F1971" i="12"/>
  <c r="F1843" i="12"/>
  <c r="H1843" i="12" a="1"/>
  <c r="H1907" i="12" a="1"/>
  <c r="H1971" i="12" l="1"/>
  <c r="H1843" i="12"/>
  <c r="H1907" i="12"/>
  <c r="B1909" i="12"/>
  <c r="B1845" i="12"/>
  <c r="B1973" i="12"/>
  <c r="F1908" i="12"/>
  <c r="H1972" i="12" a="1"/>
  <c r="F1844" i="12"/>
  <c r="H1908" i="12" a="1"/>
  <c r="H1844" i="12" a="1"/>
  <c r="F1972" i="12"/>
  <c r="H1972" i="12" l="1"/>
  <c r="H1908" i="12"/>
  <c r="H1844" i="12"/>
  <c r="B1974" i="12"/>
  <c r="B1910" i="12"/>
  <c r="B1846" i="12"/>
  <c r="H1973" i="12" a="1"/>
  <c r="H1909" i="12" a="1"/>
  <c r="F1909" i="12"/>
  <c r="H1845" i="12" a="1"/>
  <c r="F1973" i="12"/>
  <c r="F1845" i="12"/>
  <c r="H1909" i="12" l="1"/>
  <c r="H1845" i="12"/>
  <c r="H1973" i="12"/>
  <c r="B1911" i="12"/>
  <c r="B1847" i="12"/>
  <c r="B1975" i="12"/>
  <c r="F1846" i="12"/>
  <c r="F1910" i="12"/>
  <c r="H1910" i="12" a="1"/>
  <c r="F1974" i="12"/>
  <c r="H1846" i="12" a="1"/>
  <c r="H1974" i="12" a="1"/>
  <c r="H1910" i="12" l="1"/>
  <c r="H1974" i="12"/>
  <c r="H1846" i="12"/>
  <c r="B1912" i="12"/>
  <c r="B1848" i="12"/>
  <c r="B1976" i="12"/>
  <c r="H1911" i="12" a="1"/>
  <c r="F1847" i="12"/>
  <c r="H1847" i="12" a="1"/>
  <c r="F1975" i="12"/>
  <c r="F1911" i="12"/>
  <c r="H1975" i="12" a="1"/>
  <c r="H1847" i="12" l="1"/>
  <c r="H1975" i="12"/>
  <c r="H1911" i="12"/>
  <c r="B1913" i="12"/>
  <c r="B1849" i="12"/>
  <c r="B1977" i="12"/>
  <c r="F1848" i="12"/>
  <c r="F1912" i="12"/>
  <c r="H1848" i="12" a="1"/>
  <c r="H1976" i="12" a="1"/>
  <c r="H1912" i="12" a="1"/>
  <c r="F1976" i="12"/>
  <c r="H1912" i="12" l="1"/>
  <c r="H1976" i="12"/>
  <c r="H1848" i="12"/>
  <c r="B1978" i="12"/>
  <c r="B1914" i="12"/>
  <c r="B1850" i="12"/>
  <c r="F1913" i="12"/>
  <c r="H1849" i="12" a="1"/>
  <c r="H1913" i="12" a="1"/>
  <c r="F1977" i="12"/>
  <c r="H1977" i="12" a="1"/>
  <c r="F1849" i="12"/>
  <c r="H1913" i="12" l="1"/>
  <c r="H1977" i="12"/>
  <c r="H1849" i="12"/>
  <c r="B1979" i="12"/>
  <c r="B1915" i="12"/>
  <c r="B1851" i="12"/>
  <c r="H1978" i="12" a="1"/>
  <c r="F1850" i="12"/>
  <c r="H1914" i="12" a="1"/>
  <c r="H1850" i="12" a="1"/>
  <c r="F1914" i="12"/>
  <c r="F1978" i="12"/>
  <c r="H1914" i="12" l="1"/>
  <c r="H1978" i="12"/>
  <c r="H1850" i="12"/>
  <c r="B1980" i="12"/>
  <c r="B1916" i="12"/>
  <c r="B1852" i="12"/>
  <c r="H1851" i="12" a="1"/>
  <c r="F1979" i="12"/>
  <c r="F1851" i="12"/>
  <c r="H1915" i="12" a="1"/>
  <c r="H1979" i="12" a="1"/>
  <c r="F1915" i="12"/>
  <c r="H1979" i="12" l="1"/>
  <c r="H1915" i="12"/>
  <c r="H1851" i="12"/>
  <c r="B2045" i="12"/>
  <c r="B1917" i="12"/>
  <c r="B1853" i="12"/>
  <c r="B1981" i="12"/>
  <c r="H1980" i="12" a="1"/>
  <c r="H1916" i="12" a="1"/>
  <c r="F1852" i="12"/>
  <c r="H1852" i="12" a="1"/>
  <c r="F1916" i="12"/>
  <c r="F1980" i="12"/>
  <c r="H1916" i="12" l="1"/>
  <c r="H1852" i="12"/>
  <c r="H1980" i="12"/>
  <c r="B1918" i="12"/>
  <c r="B1854" i="12"/>
  <c r="B1982" i="12"/>
  <c r="B2046" i="12"/>
  <c r="F1853" i="12"/>
  <c r="H1981" i="12" a="1"/>
  <c r="H2045" i="12" a="1"/>
  <c r="H1917" i="12" a="1"/>
  <c r="F1917" i="12"/>
  <c r="F1981" i="12"/>
  <c r="H1853" i="12" a="1"/>
  <c r="F2045" i="12"/>
  <c r="H1981" i="12" l="1"/>
  <c r="H2045" i="12"/>
  <c r="H1917" i="12"/>
  <c r="H1853" i="12"/>
  <c r="B1983" i="12"/>
  <c r="B2047" i="12"/>
  <c r="B1919" i="12"/>
  <c r="B1855" i="12"/>
  <c r="F1982" i="12"/>
  <c r="H1918" i="12" a="1"/>
  <c r="F2046" i="12"/>
  <c r="H1982" i="12" a="1"/>
  <c r="H2046" i="12" a="1"/>
  <c r="F1854" i="12"/>
  <c r="F1918" i="12"/>
  <c r="H1854" i="12" a="1"/>
  <c r="H1854" i="12" l="1"/>
  <c r="H1918" i="12"/>
  <c r="H2046" i="12"/>
  <c r="H1982" i="12"/>
  <c r="B1920" i="12"/>
  <c r="B1856" i="12"/>
  <c r="B1984" i="12"/>
  <c r="B2048" i="12"/>
  <c r="F2047" i="12"/>
  <c r="H1919" i="12" a="1"/>
  <c r="H2047" i="12" a="1"/>
  <c r="F1919" i="12"/>
  <c r="F1983" i="12"/>
  <c r="H1855" i="12" a="1"/>
  <c r="F1855" i="12"/>
  <c r="H1983" i="12" a="1"/>
  <c r="H1983" i="12" l="1"/>
  <c r="H2047" i="12"/>
  <c r="H1855" i="12"/>
  <c r="H1919" i="12"/>
  <c r="B1921" i="12"/>
  <c r="B1857" i="12"/>
  <c r="B1985" i="12"/>
  <c r="B2049" i="12"/>
  <c r="H1856" i="12" a="1"/>
  <c r="F1920" i="12"/>
  <c r="H1984" i="12" a="1"/>
  <c r="H2048" i="12" a="1"/>
  <c r="F1856" i="12"/>
  <c r="H1920" i="12" a="1"/>
  <c r="F2048" i="12"/>
  <c r="F1984" i="12"/>
  <c r="H1920" i="12" l="1"/>
  <c r="H1984" i="12"/>
  <c r="H2048" i="12"/>
  <c r="H1856" i="12"/>
  <c r="B2050" i="12"/>
  <c r="B1986" i="12"/>
  <c r="B1922" i="12"/>
  <c r="B1858" i="12"/>
  <c r="H1921" i="12" a="1"/>
  <c r="F1921" i="12"/>
  <c r="F2049" i="12"/>
  <c r="H2049" i="12" a="1"/>
  <c r="F1985" i="12"/>
  <c r="F1857" i="12"/>
  <c r="H1985" i="12" a="1"/>
  <c r="H1857" i="12" a="1"/>
  <c r="H1857" i="12" l="1"/>
  <c r="H1985" i="12"/>
  <c r="H2049" i="12"/>
  <c r="H1921" i="12"/>
  <c r="B1987" i="12"/>
  <c r="B1923" i="12"/>
  <c r="B1859" i="12"/>
  <c r="B2051" i="12"/>
  <c r="H2050" i="12" a="1"/>
  <c r="F1986" i="12"/>
  <c r="F1858" i="12"/>
  <c r="H1858" i="12" a="1"/>
  <c r="F2050" i="12"/>
  <c r="F1922" i="12"/>
  <c r="H1986" i="12" a="1"/>
  <c r="H1922" i="12" a="1"/>
  <c r="H1986" i="12" l="1"/>
  <c r="H1922" i="12"/>
  <c r="H1858" i="12"/>
  <c r="H2050" i="12"/>
  <c r="B1924" i="12"/>
  <c r="B1860" i="12"/>
  <c r="B2052" i="12"/>
  <c r="B1988" i="12"/>
  <c r="F2051" i="12"/>
  <c r="F1859" i="12"/>
  <c r="H2051" i="12" a="1"/>
  <c r="F1987" i="12"/>
  <c r="H1859" i="12" a="1"/>
  <c r="H1987" i="12" a="1"/>
  <c r="H1923" i="12" a="1"/>
  <c r="F1923" i="12"/>
  <c r="H1923" i="12" l="1"/>
  <c r="H1987" i="12"/>
  <c r="H2051" i="12"/>
  <c r="H1859" i="12"/>
  <c r="B1989" i="12"/>
  <c r="B2053" i="12"/>
  <c r="B1925" i="12"/>
  <c r="B1861" i="12"/>
  <c r="F1988" i="12"/>
  <c r="F2052" i="12"/>
  <c r="H1988" i="12" a="1"/>
  <c r="H2052" i="12" a="1"/>
  <c r="F1860" i="12"/>
  <c r="H1860" i="12" a="1"/>
  <c r="F1924" i="12"/>
  <c r="H1924" i="12" a="1"/>
  <c r="H2052" i="12" l="1"/>
  <c r="H1924" i="12"/>
  <c r="H1988" i="12"/>
  <c r="H1860" i="12"/>
  <c r="B2054" i="12"/>
  <c r="B1926" i="12"/>
  <c r="B1862" i="12"/>
  <c r="B1990" i="12"/>
  <c r="H1989" i="12" a="1"/>
  <c r="F1989" i="12"/>
  <c r="H1925" i="12" a="1"/>
  <c r="H1861" i="12" a="1"/>
  <c r="F2053" i="12"/>
  <c r="F1925" i="12"/>
  <c r="F1861" i="12"/>
  <c r="H2053" i="12" a="1"/>
  <c r="H2053" i="12" l="1"/>
  <c r="H1925" i="12"/>
  <c r="H1861" i="12"/>
  <c r="H1989" i="12"/>
  <c r="B1991" i="12"/>
  <c r="B2055" i="12"/>
  <c r="B1927" i="12"/>
  <c r="F1926" i="12"/>
  <c r="F1862" i="12"/>
  <c r="H1926" i="12" a="1"/>
  <c r="F2054" i="12"/>
  <c r="H2054" i="12" a="1"/>
  <c r="H1862" i="12" a="1"/>
  <c r="F1990" i="12"/>
  <c r="H1990" i="12" a="1"/>
  <c r="H1926" i="12" l="1"/>
  <c r="H1862" i="12"/>
  <c r="H1990" i="12"/>
  <c r="H2054" i="12"/>
  <c r="B1992" i="12"/>
  <c r="B1928" i="12"/>
  <c r="B2056" i="12"/>
  <c r="H1991" i="12" a="1"/>
  <c r="H1927" i="12" a="1"/>
  <c r="F1991" i="12"/>
  <c r="F1927" i="12"/>
  <c r="F2055" i="12"/>
  <c r="H2055" i="12" a="1"/>
  <c r="H1927" i="12" l="1"/>
  <c r="H2055" i="12"/>
  <c r="H1991" i="12"/>
  <c r="B2057" i="12"/>
  <c r="B1993" i="12"/>
  <c r="B1929" i="12"/>
  <c r="F2056" i="12"/>
  <c r="H2056" i="12" a="1"/>
  <c r="F1992" i="12"/>
  <c r="H1928" i="12" a="1"/>
  <c r="H1992" i="12" a="1"/>
  <c r="F1928" i="12"/>
  <c r="H1992" i="12" l="1"/>
  <c r="H2056" i="12"/>
  <c r="H1928" i="12"/>
  <c r="B2058" i="12"/>
  <c r="B1994" i="12"/>
  <c r="B1930" i="12"/>
  <c r="F2057" i="12"/>
  <c r="H2057" i="12" a="1"/>
  <c r="F1929" i="12"/>
  <c r="H1929" i="12" a="1"/>
  <c r="H1993" i="12" a="1"/>
  <c r="F1993" i="12"/>
  <c r="H1993" i="12" l="1"/>
  <c r="H2057" i="12"/>
  <c r="H1929" i="12"/>
  <c r="B2059" i="12"/>
  <c r="B1995" i="12"/>
  <c r="B1931" i="12"/>
  <c r="H1930" i="12" a="1"/>
  <c r="F1930" i="12"/>
  <c r="H2058" i="12" a="1"/>
  <c r="H1994" i="12" a="1"/>
  <c r="F2058" i="12"/>
  <c r="F1994" i="12"/>
  <c r="H1994" i="12" l="1"/>
  <c r="H2058" i="12"/>
  <c r="H1930" i="12"/>
  <c r="B2060" i="12"/>
  <c r="B1996" i="12"/>
  <c r="B1932" i="12"/>
  <c r="F2059" i="12"/>
  <c r="H1995" i="12" a="1"/>
  <c r="H1931" i="12" a="1"/>
  <c r="F1931" i="12"/>
  <c r="H2059" i="12" a="1"/>
  <c r="F1995" i="12"/>
  <c r="H1995" i="12" l="1"/>
  <c r="H1931" i="12"/>
  <c r="H2059" i="12"/>
  <c r="B1997" i="12"/>
  <c r="B1933" i="12"/>
  <c r="B2061" i="12"/>
  <c r="F1996" i="12"/>
  <c r="H1996" i="12" a="1"/>
  <c r="F1932" i="12"/>
  <c r="H1932" i="12" a="1"/>
  <c r="F2060" i="12"/>
  <c r="H2060" i="12" a="1"/>
  <c r="H1996" i="12" l="1"/>
  <c r="H2060" i="12"/>
  <c r="H1932" i="12"/>
  <c r="B1998" i="12"/>
  <c r="B1934" i="12"/>
  <c r="B2062" i="12"/>
  <c r="F2061" i="12"/>
  <c r="F1997" i="12"/>
  <c r="H1933" i="12" a="1"/>
  <c r="H1997" i="12" a="1"/>
  <c r="F1933" i="12"/>
  <c r="H2061" i="12" a="1"/>
  <c r="H1997" i="12" l="1"/>
  <c r="H1933" i="12"/>
  <c r="H2061" i="12"/>
  <c r="B1999" i="12"/>
  <c r="B1935" i="12"/>
  <c r="B2063" i="12"/>
  <c r="F1934" i="12"/>
  <c r="F1998" i="12"/>
  <c r="H1998" i="12" a="1"/>
  <c r="F2062" i="12"/>
  <c r="H2062" i="12" a="1"/>
  <c r="H1934" i="12" a="1"/>
  <c r="H1998" i="12" l="1"/>
  <c r="H2062" i="12"/>
  <c r="H1934" i="12"/>
  <c r="B2000" i="12"/>
  <c r="B1936" i="12"/>
  <c r="B2064" i="12"/>
  <c r="F2063" i="12"/>
  <c r="H1999" i="12" a="1"/>
  <c r="H1935" i="12" a="1"/>
  <c r="F1935" i="12"/>
  <c r="F1999" i="12"/>
  <c r="H2063" i="12" a="1"/>
  <c r="H1999" i="12" l="1"/>
  <c r="H1935" i="12"/>
  <c r="H2063" i="12"/>
  <c r="B2001" i="12"/>
  <c r="B1937" i="12"/>
  <c r="B2065" i="12"/>
  <c r="F2000" i="12"/>
  <c r="H2000" i="12" a="1"/>
  <c r="F2064" i="12"/>
  <c r="H1936" i="12" a="1"/>
  <c r="H2064" i="12" a="1"/>
  <c r="F1936" i="12"/>
  <c r="H2000" i="12" l="1"/>
  <c r="H2064" i="12"/>
  <c r="H1936" i="12"/>
  <c r="B2002" i="12"/>
  <c r="B1938" i="12"/>
  <c r="B2066" i="12"/>
  <c r="H2065" i="12" a="1"/>
  <c r="H1937" i="12" a="1"/>
  <c r="F2001" i="12"/>
  <c r="F2065" i="12"/>
  <c r="H2001" i="12" a="1"/>
  <c r="F1937" i="12"/>
  <c r="H1937" i="12" l="1"/>
  <c r="H2065" i="12"/>
  <c r="H2001" i="12"/>
  <c r="B2003" i="12"/>
  <c r="B1939" i="12"/>
  <c r="B2067" i="12"/>
  <c r="H2002" i="12" a="1"/>
  <c r="F1938" i="12"/>
  <c r="H1938" i="12" a="1"/>
  <c r="F2002" i="12"/>
  <c r="F2066" i="12"/>
  <c r="H2066" i="12" a="1"/>
  <c r="H1938" i="12" l="1"/>
  <c r="H2066" i="12"/>
  <c r="H2002" i="12"/>
  <c r="B2004" i="12"/>
  <c r="B1940" i="12"/>
  <c r="B2068" i="12"/>
  <c r="H1939" i="12" a="1"/>
  <c r="F1939" i="12"/>
  <c r="H2067" i="12" a="1"/>
  <c r="H2003" i="12" a="1"/>
  <c r="F2003" i="12"/>
  <c r="F2067" i="12"/>
  <c r="H2067" i="12" l="1"/>
  <c r="H2003" i="12"/>
  <c r="H1939" i="12"/>
  <c r="B2005" i="12"/>
  <c r="B1941" i="12"/>
  <c r="B2069" i="12"/>
  <c r="H2068" i="12" a="1"/>
  <c r="H1940" i="12" a="1"/>
  <c r="H2004" i="12" a="1"/>
  <c r="F1940" i="12"/>
  <c r="F2004" i="12"/>
  <c r="F2068" i="12"/>
  <c r="H1940" i="12" l="1"/>
  <c r="H2068" i="12"/>
  <c r="H2004" i="12"/>
  <c r="B2006" i="12"/>
  <c r="B1942" i="12"/>
  <c r="B2070" i="12"/>
  <c r="H1941" i="12" a="1"/>
  <c r="F2005" i="12"/>
  <c r="H2069" i="12" a="1"/>
  <c r="H2005" i="12" a="1"/>
  <c r="F1941" i="12"/>
  <c r="F2069" i="12"/>
  <c r="H2069" i="12" l="1"/>
  <c r="H2005" i="12"/>
  <c r="H1941" i="12"/>
  <c r="B2007" i="12"/>
  <c r="B1943" i="12"/>
  <c r="B2071" i="12"/>
  <c r="F2006" i="12"/>
  <c r="H2070" i="12" a="1"/>
  <c r="H2006" i="12" a="1"/>
  <c r="F1942" i="12"/>
  <c r="H1942" i="12" a="1"/>
  <c r="F2070" i="12"/>
  <c r="H1942" i="12" l="1"/>
  <c r="H2070" i="12"/>
  <c r="H2006" i="12"/>
  <c r="B2136" i="12"/>
  <c r="B2008" i="12"/>
  <c r="B1944" i="12"/>
  <c r="B2072" i="12"/>
  <c r="F1943" i="12"/>
  <c r="H2071" i="12" a="1"/>
  <c r="F2007" i="12"/>
  <c r="F2071" i="12"/>
  <c r="H1943" i="12" a="1"/>
  <c r="H2007" i="12" a="1"/>
  <c r="H2071" i="12" l="1"/>
  <c r="H2007" i="12"/>
  <c r="H1943" i="12"/>
  <c r="B2009" i="12"/>
  <c r="B1945" i="12"/>
  <c r="B2073" i="12"/>
  <c r="B2137" i="12"/>
  <c r="F2072" i="12"/>
  <c r="F1944" i="12"/>
  <c r="H2072" i="12" a="1"/>
  <c r="F2008" i="12"/>
  <c r="H1944" i="12" a="1"/>
  <c r="H2008" i="12" a="1"/>
  <c r="H2136" i="12" a="1"/>
  <c r="F2136" i="12"/>
  <c r="H2072" i="12" l="1"/>
  <c r="H1944" i="12"/>
  <c r="H2136" i="12"/>
  <c r="H2008" i="12"/>
  <c r="B2010" i="12"/>
  <c r="B1946" i="12"/>
  <c r="B2074" i="12"/>
  <c r="B2138" i="12"/>
  <c r="F2009" i="12"/>
  <c r="F2137" i="12"/>
  <c r="F1945" i="12"/>
  <c r="H2137" i="12" a="1"/>
  <c r="H2073" i="12" a="1"/>
  <c r="H1945" i="12" a="1"/>
  <c r="H2009" i="12" a="1"/>
  <c r="F2073" i="12"/>
  <c r="H2137" i="12" l="1"/>
  <c r="H1945" i="12"/>
  <c r="H2073" i="12"/>
  <c r="H2009" i="12"/>
  <c r="B2075" i="12"/>
  <c r="B2139" i="12"/>
  <c r="B2011" i="12"/>
  <c r="B1947" i="12"/>
  <c r="H2138" i="12" a="1"/>
  <c r="F1946" i="12"/>
  <c r="H2074" i="12" a="1"/>
  <c r="F2074" i="12"/>
  <c r="F2010" i="12"/>
  <c r="H1946" i="12" a="1"/>
  <c r="H2010" i="12" a="1"/>
  <c r="F2138" i="12"/>
  <c r="H1946" i="12" l="1"/>
  <c r="H2010" i="12"/>
  <c r="H2074" i="12"/>
  <c r="H2138" i="12"/>
  <c r="B2012" i="12"/>
  <c r="B1948" i="12"/>
  <c r="B2076" i="12"/>
  <c r="B2140" i="12"/>
  <c r="F2139" i="12"/>
  <c r="F2011" i="12"/>
  <c r="F2075" i="12"/>
  <c r="H1947" i="12" a="1"/>
  <c r="H2139" i="12" a="1"/>
  <c r="F1947" i="12"/>
  <c r="H2011" i="12" a="1"/>
  <c r="H2075" i="12" a="1"/>
  <c r="H2075" i="12" l="1"/>
  <c r="H2139" i="12"/>
  <c r="H1947" i="12"/>
  <c r="H2011" i="12"/>
  <c r="B2013" i="12"/>
  <c r="B1949" i="12"/>
  <c r="B2077" i="12"/>
  <c r="B2141" i="12"/>
  <c r="F1948" i="12"/>
  <c r="H1948" i="12" a="1"/>
  <c r="H2076" i="12" a="1"/>
  <c r="F2012" i="12"/>
  <c r="H2012" i="12" a="1"/>
  <c r="F2076" i="12"/>
  <c r="F2140" i="12"/>
  <c r="H2140" i="12" a="1"/>
  <c r="H2012" i="12" l="1"/>
  <c r="H1948" i="12"/>
  <c r="H2076" i="12"/>
  <c r="H2140" i="12"/>
  <c r="B2078" i="12"/>
  <c r="B2014" i="12"/>
  <c r="B1950" i="12"/>
  <c r="B2142" i="12"/>
  <c r="H2141" i="12" a="1"/>
  <c r="F1949" i="12"/>
  <c r="H2077" i="12" a="1"/>
  <c r="F2013" i="12"/>
  <c r="F2077" i="12"/>
  <c r="F2141" i="12"/>
  <c r="H1949" i="12" a="1"/>
  <c r="H2013" i="12" a="1"/>
  <c r="H2077" i="12" l="1"/>
  <c r="H2013" i="12"/>
  <c r="H1949" i="12"/>
  <c r="H2141" i="12"/>
  <c r="B2015" i="12"/>
  <c r="B1951" i="12"/>
  <c r="B2079" i="12"/>
  <c r="B2143" i="12"/>
  <c r="F2014" i="12"/>
  <c r="H1950" i="12" a="1"/>
  <c r="F1950" i="12"/>
  <c r="H2142" i="12" a="1"/>
  <c r="H2014" i="12" a="1"/>
  <c r="H2078" i="12" a="1"/>
  <c r="F2142" i="12"/>
  <c r="F2078" i="12"/>
  <c r="H2078" i="12" l="1"/>
  <c r="H2142" i="12"/>
  <c r="H2014" i="12"/>
  <c r="H1950" i="12"/>
  <c r="B2080" i="12"/>
  <c r="B2016" i="12"/>
  <c r="B1952" i="12"/>
  <c r="B2144" i="12"/>
  <c r="H2143" i="12" a="1"/>
  <c r="F2015" i="12"/>
  <c r="F1951" i="12"/>
  <c r="F2143" i="12"/>
  <c r="H2015" i="12" a="1"/>
  <c r="H2079" i="12" a="1"/>
  <c r="H1951" i="12" a="1"/>
  <c r="F2079" i="12"/>
  <c r="H2079" i="12" l="1"/>
  <c r="H2015" i="12"/>
  <c r="H1951" i="12"/>
  <c r="H2143" i="12"/>
  <c r="B2017" i="12"/>
  <c r="B1953" i="12"/>
  <c r="B2081" i="12"/>
  <c r="B2145" i="12"/>
  <c r="F2016" i="12"/>
  <c r="H2080" i="12" a="1"/>
  <c r="H2144" i="12" a="1"/>
  <c r="H1952" i="12" a="1"/>
  <c r="F2144" i="12"/>
  <c r="F1952" i="12"/>
  <c r="F2080" i="12"/>
  <c r="H2016" i="12" a="1"/>
  <c r="H2080" i="12" l="1"/>
  <c r="H1952" i="12"/>
  <c r="H2144" i="12"/>
  <c r="H2016" i="12"/>
  <c r="B2082" i="12"/>
  <c r="B2146" i="12"/>
  <c r="B2018" i="12"/>
  <c r="F1953" i="12"/>
  <c r="F2081" i="12"/>
  <c r="H2081" i="12" a="1"/>
  <c r="H1953" i="12" a="1"/>
  <c r="F2017" i="12"/>
  <c r="F2145" i="12"/>
  <c r="H2017" i="12" a="1"/>
  <c r="H2145" i="12" a="1"/>
  <c r="H2017" i="12" l="1"/>
  <c r="H2145" i="12"/>
  <c r="H1953" i="12"/>
  <c r="H2081" i="12"/>
  <c r="B2083" i="12"/>
  <c r="B2019" i="12"/>
  <c r="B2147" i="12"/>
  <c r="H2082" i="12" a="1"/>
  <c r="F2018" i="12"/>
  <c r="F2082" i="12"/>
  <c r="H2018" i="12" a="1"/>
  <c r="F2146" i="12"/>
  <c r="H2146" i="12" a="1"/>
  <c r="H2146" i="12" l="1"/>
  <c r="H2082" i="12"/>
  <c r="H2018" i="12"/>
  <c r="B2084" i="12"/>
  <c r="B2020" i="12"/>
  <c r="B2148" i="12"/>
  <c r="F2147" i="12"/>
  <c r="H2147" i="12" a="1"/>
  <c r="F2019" i="12"/>
  <c r="F2083" i="12"/>
  <c r="H2019" i="12" a="1"/>
  <c r="H2083" i="12" a="1"/>
  <c r="H2019" i="12" l="1"/>
  <c r="H2083" i="12"/>
  <c r="H2147" i="12"/>
  <c r="B2085" i="12"/>
  <c r="B2021" i="12"/>
  <c r="B2149" i="12"/>
  <c r="F2148" i="12"/>
  <c r="F2020" i="12"/>
  <c r="H2148" i="12" a="1"/>
  <c r="H2084" i="12" a="1"/>
  <c r="F2084" i="12"/>
  <c r="H2020" i="12" a="1"/>
  <c r="H2020" i="12" l="1"/>
  <c r="H2084" i="12"/>
  <c r="H2148" i="12"/>
  <c r="B2086" i="12"/>
  <c r="B2022" i="12"/>
  <c r="B2150" i="12"/>
  <c r="F2021" i="12"/>
  <c r="H2085" i="12" a="1"/>
  <c r="F2149" i="12"/>
  <c r="F2085" i="12"/>
  <c r="H2149" i="12" a="1"/>
  <c r="H2021" i="12" a="1"/>
  <c r="H2021" i="12" l="1"/>
  <c r="H2085" i="12"/>
  <c r="H2149" i="12"/>
  <c r="B2087" i="12"/>
  <c r="B2023" i="12"/>
  <c r="B2151" i="12"/>
  <c r="H2086" i="12" a="1"/>
  <c r="F2150" i="12"/>
  <c r="H2022" i="12" a="1"/>
  <c r="F2086" i="12"/>
  <c r="H2150" i="12" a="1"/>
  <c r="F2022" i="12"/>
  <c r="H2022" i="12" l="1"/>
  <c r="H2086" i="12"/>
  <c r="H2150" i="12"/>
  <c r="B2088" i="12"/>
  <c r="B2024" i="12"/>
  <c r="B2152" i="12"/>
  <c r="F2087" i="12"/>
  <c r="H2087" i="12" a="1"/>
  <c r="F2151" i="12"/>
  <c r="H2151" i="12" a="1"/>
  <c r="F2023" i="12"/>
  <c r="H2023" i="12" a="1"/>
  <c r="H2023" i="12" l="1"/>
  <c r="H2087" i="12"/>
  <c r="H2151" i="12"/>
  <c r="B2089" i="12"/>
  <c r="B2025" i="12"/>
  <c r="B2153" i="12"/>
  <c r="H2152" i="12" a="1"/>
  <c r="F2152" i="12"/>
  <c r="F2088" i="12"/>
  <c r="F2024" i="12"/>
  <c r="H2088" i="12" a="1"/>
  <c r="H2024" i="12" a="1"/>
  <c r="H2024" i="12" l="1"/>
  <c r="H2088" i="12"/>
  <c r="H2152" i="12"/>
  <c r="B2154" i="12"/>
  <c r="B2090" i="12"/>
  <c r="B2026" i="12"/>
  <c r="H2153" i="12" a="1"/>
  <c r="F2089" i="12"/>
  <c r="F2153" i="12"/>
  <c r="H2025" i="12" a="1"/>
  <c r="H2089" i="12" a="1"/>
  <c r="F2025" i="12"/>
  <c r="H2089" i="12" l="1"/>
  <c r="H2153" i="12"/>
  <c r="H2025" i="12"/>
  <c r="B2155" i="12"/>
  <c r="B2091" i="12"/>
  <c r="B2027" i="12"/>
  <c r="H2090" i="12" a="1"/>
  <c r="H2026" i="12" a="1"/>
  <c r="F2026" i="12"/>
  <c r="F2154" i="12"/>
  <c r="H2154" i="12" a="1"/>
  <c r="F2090" i="12"/>
  <c r="H2090" i="12" l="1"/>
  <c r="H2154" i="12"/>
  <c r="H2026" i="12"/>
  <c r="B2156" i="12"/>
  <c r="B2092" i="12"/>
  <c r="B2028" i="12"/>
  <c r="F2091" i="12"/>
  <c r="H2091" i="12" a="1"/>
  <c r="F2155" i="12"/>
  <c r="F2027" i="12"/>
  <c r="H2155" i="12" a="1"/>
  <c r="H2027" i="12" a="1"/>
  <c r="H2027" i="12" l="1"/>
  <c r="H2091" i="12"/>
  <c r="H2155" i="12"/>
  <c r="B2093" i="12"/>
  <c r="B2029" i="12"/>
  <c r="B2157" i="12"/>
  <c r="F2156" i="12"/>
  <c r="F2092" i="12"/>
  <c r="H2156" i="12" a="1"/>
  <c r="H2028" i="12" a="1"/>
  <c r="F2028" i="12"/>
  <c r="H2092" i="12" a="1"/>
  <c r="H2156" i="12" l="1"/>
  <c r="H2092" i="12"/>
  <c r="H2028" i="12"/>
  <c r="B2158" i="12"/>
  <c r="B2094" i="12"/>
  <c r="B2030" i="12"/>
  <c r="F2093" i="12"/>
  <c r="F2029" i="12"/>
  <c r="H2029" i="12" a="1"/>
  <c r="H2093" i="12" a="1"/>
  <c r="F2157" i="12"/>
  <c r="H2157" i="12" a="1"/>
  <c r="H2157" i="12" l="1"/>
  <c r="H2093" i="12"/>
  <c r="H2029" i="12"/>
  <c r="B2095" i="12"/>
  <c r="B2031" i="12"/>
  <c r="B2159" i="12"/>
  <c r="H2030" i="12" a="1"/>
  <c r="H2094" i="12" a="1"/>
  <c r="F2030" i="12"/>
  <c r="F2158" i="12"/>
  <c r="F2094" i="12"/>
  <c r="H2158" i="12" a="1"/>
  <c r="H2094" i="12" l="1"/>
  <c r="H2158" i="12"/>
  <c r="H2030" i="12"/>
  <c r="B2096" i="12"/>
  <c r="B2032" i="12"/>
  <c r="B2160" i="12"/>
  <c r="F2159" i="12"/>
  <c r="H2031" i="12" a="1"/>
  <c r="F2095" i="12"/>
  <c r="F2031" i="12"/>
  <c r="H2159" i="12" a="1"/>
  <c r="H2095" i="12" a="1"/>
  <c r="H2031" i="12" l="1"/>
  <c r="H2095" i="12"/>
  <c r="H2159" i="12"/>
  <c r="B2097" i="12"/>
  <c r="B2033" i="12"/>
  <c r="B2161" i="12"/>
  <c r="H2160" i="12" a="1"/>
  <c r="F2160" i="12"/>
  <c r="F2096" i="12"/>
  <c r="H2032" i="12" a="1"/>
  <c r="H2096" i="12" a="1"/>
  <c r="F2032" i="12"/>
  <c r="H2032" i="12" l="1"/>
  <c r="H2096" i="12"/>
  <c r="H2160" i="12"/>
  <c r="B2098" i="12"/>
  <c r="B2034" i="12"/>
  <c r="B2162" i="12"/>
  <c r="F2097" i="12"/>
  <c r="F2161" i="12"/>
  <c r="H2097" i="12" a="1"/>
  <c r="H2033" i="12" a="1"/>
  <c r="F2033" i="12"/>
  <c r="H2161" i="12" a="1"/>
  <c r="H2097" i="12" l="1"/>
  <c r="H2161" i="12"/>
  <c r="H2033" i="12"/>
  <c r="B2099" i="12"/>
  <c r="B2035" i="12"/>
  <c r="B2163" i="12"/>
  <c r="B2227" i="12"/>
  <c r="H2034" i="12" a="1"/>
  <c r="H2162" i="12" a="1"/>
  <c r="H2098" i="12" a="1"/>
  <c r="F2098" i="12"/>
  <c r="F2162" i="12"/>
  <c r="F2034" i="12"/>
  <c r="H2162" i="12" l="1"/>
  <c r="H2034" i="12"/>
  <c r="H2098" i="12"/>
  <c r="B2164" i="12"/>
  <c r="B2100" i="12"/>
  <c r="B2036" i="12"/>
  <c r="B2228" i="12"/>
  <c r="H2035" i="12" a="1"/>
  <c r="F2227" i="12"/>
  <c r="F2099" i="12"/>
  <c r="F2035" i="12"/>
  <c r="H2163" i="12" a="1"/>
  <c r="F2163" i="12"/>
  <c r="H2099" i="12" a="1"/>
  <c r="H2227" i="12" a="1"/>
  <c r="H2163" i="12" l="1"/>
  <c r="H2099" i="12"/>
  <c r="H2035" i="12"/>
  <c r="H2227" i="12"/>
  <c r="B2229" i="12"/>
  <c r="B2101" i="12"/>
  <c r="B2037" i="12"/>
  <c r="B2165" i="12"/>
  <c r="H2164" i="12" a="1"/>
  <c r="H2228" i="12" a="1"/>
  <c r="H2100" i="12" a="1"/>
  <c r="F2164" i="12"/>
  <c r="F2228" i="12"/>
  <c r="F2100" i="12"/>
  <c r="H2036" i="12" a="1"/>
  <c r="F2036" i="12"/>
  <c r="H2228" i="12" l="1"/>
  <c r="H2100" i="12"/>
  <c r="H2036" i="12"/>
  <c r="H2164" i="12"/>
  <c r="B2166" i="12"/>
  <c r="B2230" i="12"/>
  <c r="B2102" i="12"/>
  <c r="B2038" i="12"/>
  <c r="H2101" i="12" a="1"/>
  <c r="H2037" i="12" a="1"/>
  <c r="H2229" i="12" a="1"/>
  <c r="H2165" i="12" a="1"/>
  <c r="F2165" i="12"/>
  <c r="F2101" i="12"/>
  <c r="F2037" i="12"/>
  <c r="F2229" i="12"/>
  <c r="H2229" i="12" l="1"/>
  <c r="H2165" i="12"/>
  <c r="H2037" i="12"/>
  <c r="H2101" i="12"/>
  <c r="B2167" i="12"/>
  <c r="B2231" i="12"/>
  <c r="B2103" i="12"/>
  <c r="B2039" i="12"/>
  <c r="H2230" i="12" a="1"/>
  <c r="F2038" i="12"/>
  <c r="H2166" i="12" a="1"/>
  <c r="H2038" i="12" a="1"/>
  <c r="F2166" i="12"/>
  <c r="H2102" i="12" a="1"/>
  <c r="F2230" i="12"/>
  <c r="F2102" i="12"/>
  <c r="H2102" i="12" l="1"/>
  <c r="H2038" i="12"/>
  <c r="H2166" i="12"/>
  <c r="H2230" i="12"/>
  <c r="B2104" i="12"/>
  <c r="B2040" i="12"/>
  <c r="B2168" i="12"/>
  <c r="B2232" i="12"/>
  <c r="F2103" i="12"/>
  <c r="F2167" i="12"/>
  <c r="H2231" i="12" a="1"/>
  <c r="F2039" i="12"/>
  <c r="F2231" i="12"/>
  <c r="H2167" i="12" a="1"/>
  <c r="H2103" i="12" a="1"/>
  <c r="H2039" i="12" a="1"/>
  <c r="H2231" i="12" l="1"/>
  <c r="H2167" i="12"/>
  <c r="H2103" i="12"/>
  <c r="H2039" i="12"/>
  <c r="B2105" i="12"/>
  <c r="B2041" i="12"/>
  <c r="B2169" i="12"/>
  <c r="B2233" i="12"/>
  <c r="F2104" i="12"/>
  <c r="F2232" i="12"/>
  <c r="F2168" i="12"/>
  <c r="H2104" i="12" a="1"/>
  <c r="F2040" i="12"/>
  <c r="H2168" i="12" a="1"/>
  <c r="H2040" i="12" a="1"/>
  <c r="H2232" i="12" a="1"/>
  <c r="H2040" i="12" l="1"/>
  <c r="H2232" i="12"/>
  <c r="H2104" i="12"/>
  <c r="H2168" i="12"/>
  <c r="B2106" i="12"/>
  <c r="B2042" i="12"/>
  <c r="B2234" i="12"/>
  <c r="B2170" i="12"/>
  <c r="H2041" i="12" a="1"/>
  <c r="H2105" i="12" a="1"/>
  <c r="H2169" i="12" a="1"/>
  <c r="F2041" i="12"/>
  <c r="F2105" i="12"/>
  <c r="F2233" i="12"/>
  <c r="H2233" i="12" a="1"/>
  <c r="F2169" i="12"/>
  <c r="H2233" i="12" l="1"/>
  <c r="H2105" i="12"/>
  <c r="H2169" i="12"/>
  <c r="H2041" i="12"/>
  <c r="B2171" i="12"/>
  <c r="B2235" i="12"/>
  <c r="B2107" i="12"/>
  <c r="B2043" i="12"/>
  <c r="H2170" i="12" a="1"/>
  <c r="H2106" i="12" a="1"/>
  <c r="H2042" i="12" a="1"/>
  <c r="F2234" i="12"/>
  <c r="F2106" i="12"/>
  <c r="F2042" i="12"/>
  <c r="H2234" i="12" a="1"/>
  <c r="F2170" i="12"/>
  <c r="H2042" i="12" l="1"/>
  <c r="H2106" i="12"/>
  <c r="H2234" i="12"/>
  <c r="H2170" i="12"/>
  <c r="B2108" i="12"/>
  <c r="B2044" i="12"/>
  <c r="B2172" i="12"/>
  <c r="B2236" i="12"/>
  <c r="F2107" i="12"/>
  <c r="H2235" i="12" a="1"/>
  <c r="H2107" i="12" a="1"/>
  <c r="F2171" i="12"/>
  <c r="F2043" i="12"/>
  <c r="H2171" i="12" a="1"/>
  <c r="H2043" i="12" a="1"/>
  <c r="F2235" i="12"/>
  <c r="H2043" i="12" l="1"/>
  <c r="H2107" i="12"/>
  <c r="H2235" i="12"/>
  <c r="H2171" i="12"/>
  <c r="B2109" i="12"/>
  <c r="B2173" i="12"/>
  <c r="B2237" i="12"/>
  <c r="H2108" i="12" a="1"/>
  <c r="H2172" i="12" a="1"/>
  <c r="F2236" i="12"/>
  <c r="H2236" i="12" a="1"/>
  <c r="H2044" i="12" a="1"/>
  <c r="F2172" i="12"/>
  <c r="F2108" i="12"/>
  <c r="F2044" i="12"/>
  <c r="H2172" i="12" l="1"/>
  <c r="H2108" i="12"/>
  <c r="H2044" i="12"/>
  <c r="H2236" i="12"/>
  <c r="B2174" i="12"/>
  <c r="B2110" i="12"/>
  <c r="B2238" i="12"/>
  <c r="F2237" i="12"/>
  <c r="H2237" i="12" a="1"/>
  <c r="F2109" i="12"/>
  <c r="H2173" i="12" a="1"/>
  <c r="H2109" i="12" a="1"/>
  <c r="F2173" i="12"/>
  <c r="H2237" i="12" l="1"/>
  <c r="H2109" i="12"/>
  <c r="H2173" i="12"/>
  <c r="B2175" i="12"/>
  <c r="B2111" i="12"/>
  <c r="B2239" i="12"/>
  <c r="H2110" i="12" a="1"/>
  <c r="F2174" i="12"/>
  <c r="F2238" i="12"/>
  <c r="F2110" i="12"/>
  <c r="H2174" i="12" a="1"/>
  <c r="H2238" i="12" a="1"/>
  <c r="H2174" i="12" l="1"/>
  <c r="H2110" i="12"/>
  <c r="H2238" i="12"/>
  <c r="B2176" i="12"/>
  <c r="B2112" i="12"/>
  <c r="B2240" i="12"/>
  <c r="F2239" i="12"/>
  <c r="F2175" i="12"/>
  <c r="F2111" i="12"/>
  <c r="H2175" i="12" a="1"/>
  <c r="H2111" i="12" a="1"/>
  <c r="H2239" i="12" a="1"/>
  <c r="H2175" i="12" l="1"/>
  <c r="H2239" i="12"/>
  <c r="H2111" i="12"/>
  <c r="B2241" i="12"/>
  <c r="B2177" i="12"/>
  <c r="B2113" i="12"/>
  <c r="H2240" i="12" a="1"/>
  <c r="F2176" i="12"/>
  <c r="H2176" i="12" a="1"/>
  <c r="F2112" i="12"/>
  <c r="H2112" i="12" a="1"/>
  <c r="F2240" i="12"/>
  <c r="H2240" i="12" l="1"/>
  <c r="H2176" i="12"/>
  <c r="H2112" i="12"/>
  <c r="B2242" i="12"/>
  <c r="B2178" i="12"/>
  <c r="B2114" i="12"/>
  <c r="F2177" i="12"/>
  <c r="H2241" i="12" a="1"/>
  <c r="H2177" i="12" a="1"/>
  <c r="F2113" i="12"/>
  <c r="F2241" i="12"/>
  <c r="H2113" i="12" a="1"/>
  <c r="H2177" i="12" l="1"/>
  <c r="H2113" i="12"/>
  <c r="H2241" i="12"/>
  <c r="B2179" i="12"/>
  <c r="B2115" i="12"/>
  <c r="B2243" i="12"/>
  <c r="H2178" i="12" a="1"/>
  <c r="H2114" i="12" a="1"/>
  <c r="F2242" i="12"/>
  <c r="H2242" i="12" a="1"/>
  <c r="F2114" i="12"/>
  <c r="F2178" i="12"/>
  <c r="H2242" i="12" l="1"/>
  <c r="H2114" i="12"/>
  <c r="H2178" i="12"/>
  <c r="B2180" i="12"/>
  <c r="B2116" i="12"/>
  <c r="B2244" i="12"/>
  <c r="F2179" i="12"/>
  <c r="H2115" i="12" a="1"/>
  <c r="F2243" i="12"/>
  <c r="H2179" i="12" a="1"/>
  <c r="H2243" i="12" a="1"/>
  <c r="F2115" i="12"/>
  <c r="H2115" i="12" l="1"/>
  <c r="H2243" i="12"/>
  <c r="H2179" i="12"/>
  <c r="B2245" i="12"/>
  <c r="B2181" i="12"/>
  <c r="B2117" i="12"/>
  <c r="F2116" i="12"/>
  <c r="H2244" i="12" a="1"/>
  <c r="F2180" i="12"/>
  <c r="H2180" i="12" a="1"/>
  <c r="H2116" i="12" a="1"/>
  <c r="F2244" i="12"/>
  <c r="H2244" i="12" l="1"/>
  <c r="H2180" i="12"/>
  <c r="H2116" i="12"/>
  <c r="B2182" i="12"/>
  <c r="B2118" i="12"/>
  <c r="B2246" i="12"/>
  <c r="F2181" i="12"/>
  <c r="H2181" i="12" a="1"/>
  <c r="H2117" i="12" a="1"/>
  <c r="F2117" i="12"/>
  <c r="F2245" i="12"/>
  <c r="H2245" i="12" a="1"/>
  <c r="H2181" i="12" l="1"/>
  <c r="H2245" i="12"/>
  <c r="H2117" i="12"/>
  <c r="B2183" i="12"/>
  <c r="B2119" i="12"/>
  <c r="B2247" i="12"/>
  <c r="F2118" i="12"/>
  <c r="F2246" i="12"/>
  <c r="H2118" i="12" a="1"/>
  <c r="F2182" i="12"/>
  <c r="H2182" i="12" a="1"/>
  <c r="H2246" i="12" a="1"/>
  <c r="H2118" i="12" l="1"/>
  <c r="H2182" i="12"/>
  <c r="H2246" i="12"/>
  <c r="B2184" i="12"/>
  <c r="B2120" i="12"/>
  <c r="B2248" i="12"/>
  <c r="H2247" i="12" a="1"/>
  <c r="H2119" i="12" a="1"/>
  <c r="F2183" i="12"/>
  <c r="F2247" i="12"/>
  <c r="F2119" i="12"/>
  <c r="H2183" i="12" a="1"/>
  <c r="H2119" i="12" l="1"/>
  <c r="H2247" i="12"/>
  <c r="H2183" i="12"/>
  <c r="B2249" i="12"/>
  <c r="B2185" i="12"/>
  <c r="B2121" i="12"/>
  <c r="H2184" i="12" a="1"/>
  <c r="H2120" i="12" a="1"/>
  <c r="H2248" i="12" a="1"/>
  <c r="F2184" i="12"/>
  <c r="F2248" i="12"/>
  <c r="F2120" i="12"/>
  <c r="H2248" i="12" l="1"/>
  <c r="H2184" i="12"/>
  <c r="H2120" i="12"/>
  <c r="B2250" i="12"/>
  <c r="B2186" i="12"/>
  <c r="B2122" i="12"/>
  <c r="F2185" i="12"/>
  <c r="F2121" i="12"/>
  <c r="H2121" i="12" a="1"/>
  <c r="H2185" i="12" a="1"/>
  <c r="F2249" i="12"/>
  <c r="H2249" i="12" a="1"/>
  <c r="H2185" i="12" l="1"/>
  <c r="H2121" i="12"/>
  <c r="H2249" i="12"/>
  <c r="B2187" i="12"/>
  <c r="B2123" i="12"/>
  <c r="B2251" i="12"/>
  <c r="F2122" i="12"/>
  <c r="H2250" i="12" a="1"/>
  <c r="H2186" i="12" a="1"/>
  <c r="F2250" i="12"/>
  <c r="F2186" i="12"/>
  <c r="H2122" i="12" a="1"/>
  <c r="H2122" i="12" l="1"/>
  <c r="H2250" i="12"/>
  <c r="H2186" i="12"/>
  <c r="B2188" i="12"/>
  <c r="B2124" i="12"/>
  <c r="B2252" i="12"/>
  <c r="H2187" i="12" a="1"/>
  <c r="F2123" i="12"/>
  <c r="F2187" i="12"/>
  <c r="F2251" i="12"/>
  <c r="H2251" i="12" a="1"/>
  <c r="H2123" i="12" a="1"/>
  <c r="H2187" i="12" l="1"/>
  <c r="H2123" i="12"/>
  <c r="H2251" i="12"/>
  <c r="B2189" i="12"/>
  <c r="B2125" i="12"/>
  <c r="B2253" i="12"/>
  <c r="H2188" i="12" a="1"/>
  <c r="F2188" i="12"/>
  <c r="H2124" i="12" a="1"/>
  <c r="F2252" i="12"/>
  <c r="H2252" i="12" a="1"/>
  <c r="F2124" i="12"/>
  <c r="H2188" i="12" l="1"/>
  <c r="H2252" i="12"/>
  <c r="H2124" i="12"/>
  <c r="B2254" i="12"/>
  <c r="B2318" i="12"/>
  <c r="B2190" i="12"/>
  <c r="B2126" i="12"/>
  <c r="H2125" i="12" a="1"/>
  <c r="F2253" i="12"/>
  <c r="H2189" i="12" a="1"/>
  <c r="H2253" i="12" a="1"/>
  <c r="F2125" i="12"/>
  <c r="F2189" i="12"/>
  <c r="H2189" i="12" l="1"/>
  <c r="H2125" i="12"/>
  <c r="H2253" i="12"/>
  <c r="B2319" i="12"/>
  <c r="B2191" i="12"/>
  <c r="B2127" i="12"/>
  <c r="B2255" i="12"/>
  <c r="F2190" i="12"/>
  <c r="H2190" i="12" a="1"/>
  <c r="H2254" i="12" a="1"/>
  <c r="H2126" i="12" a="1"/>
  <c r="F2254" i="12"/>
  <c r="F2318" i="12"/>
  <c r="H2318" i="12" a="1"/>
  <c r="F2126" i="12"/>
  <c r="H2254" i="12" l="1"/>
  <c r="H2318" i="12"/>
  <c r="H2190" i="12"/>
  <c r="H2126" i="12"/>
  <c r="B2320" i="12"/>
  <c r="B2192" i="12"/>
  <c r="B2128" i="12"/>
  <c r="B2256" i="12"/>
  <c r="H2255" i="12" a="1"/>
  <c r="F2255" i="12"/>
  <c r="F2127" i="12"/>
  <c r="H2127" i="12" a="1"/>
  <c r="F2319" i="12"/>
  <c r="H2319" i="12" a="1"/>
  <c r="F2191" i="12"/>
  <c r="H2191" i="12" a="1"/>
  <c r="H2319" i="12" l="1"/>
  <c r="H2191" i="12"/>
  <c r="H2127" i="12"/>
  <c r="H2255" i="12"/>
  <c r="B2193" i="12"/>
  <c r="B2129" i="12"/>
  <c r="B2257" i="12"/>
  <c r="B2321" i="12"/>
  <c r="H2128" i="12" a="1"/>
  <c r="H2320" i="12" a="1"/>
  <c r="H2192" i="12" a="1"/>
  <c r="F2192" i="12"/>
  <c r="F2128" i="12"/>
  <c r="H2256" i="12" a="1"/>
  <c r="F2320" i="12"/>
  <c r="F2256" i="12"/>
  <c r="H2320" i="12" l="1"/>
  <c r="H2256" i="12"/>
  <c r="H2192" i="12"/>
  <c r="H2128" i="12"/>
  <c r="B2258" i="12"/>
  <c r="B2322" i="12"/>
  <c r="B2194" i="12"/>
  <c r="B2130" i="12"/>
  <c r="H2321" i="12" a="1"/>
  <c r="F2129" i="12"/>
  <c r="F2193" i="12"/>
  <c r="H2257" i="12" a="1"/>
  <c r="F2321" i="12"/>
  <c r="H2129" i="12" a="1"/>
  <c r="H2193" i="12" a="1"/>
  <c r="F2257" i="12"/>
  <c r="H2129" i="12" l="1"/>
  <c r="H2193" i="12"/>
  <c r="H2257" i="12"/>
  <c r="H2321" i="12"/>
  <c r="B2259" i="12"/>
  <c r="B2323" i="12"/>
  <c r="B2195" i="12"/>
  <c r="B2131" i="12"/>
  <c r="H2258" i="12" a="1"/>
  <c r="H2194" i="12" a="1"/>
  <c r="F2322" i="12"/>
  <c r="H2322" i="12" a="1"/>
  <c r="F2194" i="12"/>
  <c r="H2130" i="12" a="1"/>
  <c r="F2258" i="12"/>
  <c r="F2130" i="12"/>
  <c r="H2130" i="12" l="1"/>
  <c r="H2194" i="12"/>
  <c r="H2322" i="12"/>
  <c r="H2258" i="12"/>
  <c r="B2196" i="12"/>
  <c r="B2132" i="12"/>
  <c r="B2260" i="12"/>
  <c r="B2324" i="12"/>
  <c r="F2195" i="12"/>
  <c r="H2259" i="12" a="1"/>
  <c r="H2195" i="12" a="1"/>
  <c r="F2259" i="12"/>
  <c r="H2323" i="12" a="1"/>
  <c r="H2131" i="12" a="1"/>
  <c r="F2131" i="12"/>
  <c r="F2323" i="12"/>
  <c r="H2131" i="12" l="1"/>
  <c r="H2195" i="12"/>
  <c r="H2323" i="12"/>
  <c r="H2259" i="12"/>
  <c r="B2197" i="12"/>
  <c r="B2133" i="12"/>
  <c r="B2261" i="12"/>
  <c r="B2325" i="12"/>
  <c r="F2196" i="12"/>
  <c r="H2260" i="12" a="1"/>
  <c r="H2196" i="12" a="1"/>
  <c r="H2132" i="12" a="1"/>
  <c r="H2324" i="12" a="1"/>
  <c r="F2324" i="12"/>
  <c r="F2132" i="12"/>
  <c r="F2260" i="12"/>
  <c r="H2260" i="12" l="1"/>
  <c r="H2324" i="12"/>
  <c r="H2196" i="12"/>
  <c r="H2132" i="12"/>
  <c r="B2262" i="12"/>
  <c r="B2198" i="12"/>
  <c r="B2134" i="12"/>
  <c r="B2326" i="12"/>
  <c r="H2325" i="12" a="1"/>
  <c r="H2261" i="12" a="1"/>
  <c r="H2197" i="12" a="1"/>
  <c r="F2133" i="12"/>
  <c r="F2325" i="12"/>
  <c r="F2197" i="12"/>
  <c r="F2261" i="12"/>
  <c r="H2133" i="12" a="1"/>
  <c r="H2261" i="12" l="1"/>
  <c r="H2197" i="12"/>
  <c r="H2133" i="12"/>
  <c r="H2325" i="12"/>
  <c r="B2327" i="12"/>
  <c r="B2199" i="12"/>
  <c r="B2135" i="12"/>
  <c r="B2263" i="12"/>
  <c r="H2262" i="12" a="1"/>
  <c r="H2134" i="12" a="1"/>
  <c r="F2326" i="12"/>
  <c r="H2326" i="12" a="1"/>
  <c r="F2262" i="12"/>
  <c r="H2198" i="12" a="1"/>
  <c r="F2134" i="12"/>
  <c r="F2198" i="12"/>
  <c r="H2198" i="12" l="1"/>
  <c r="H2134" i="12"/>
  <c r="H2326" i="12"/>
  <c r="H2262" i="12"/>
  <c r="B2328" i="12"/>
  <c r="B2200" i="12"/>
  <c r="B2264" i="12"/>
  <c r="H2327" i="12" a="1"/>
  <c r="F2135" i="12"/>
  <c r="F2199" i="12"/>
  <c r="F2263" i="12"/>
  <c r="H2199" i="12" a="1"/>
  <c r="H2135" i="12" a="1"/>
  <c r="F2327" i="12"/>
  <c r="H2263" i="12" a="1"/>
  <c r="H2199" i="12" l="1"/>
  <c r="H2327" i="12"/>
  <c r="H2135" i="12"/>
  <c r="H2263" i="12"/>
  <c r="B2265" i="12"/>
  <c r="B2201" i="12"/>
  <c r="B2329" i="12"/>
  <c r="F2200" i="12"/>
  <c r="H2264" i="12" a="1"/>
  <c r="H2200" i="12" a="1"/>
  <c r="F2328" i="12"/>
  <c r="H2328" i="12" a="1"/>
  <c r="F2264" i="12"/>
  <c r="H2264" i="12" l="1"/>
  <c r="H2328" i="12"/>
  <c r="H2200" i="12"/>
  <c r="B2330" i="12"/>
  <c r="B2266" i="12"/>
  <c r="B2202" i="12"/>
  <c r="H2265" i="12" a="1"/>
  <c r="H2201" i="12" a="1"/>
  <c r="F2201" i="12"/>
  <c r="H2329" i="12" a="1"/>
  <c r="F2329" i="12"/>
  <c r="F2265" i="12"/>
  <c r="H2329" i="12" l="1"/>
  <c r="H2265" i="12"/>
  <c r="H2201" i="12"/>
  <c r="B2331" i="12"/>
  <c r="B2203" i="12"/>
  <c r="B2267" i="12"/>
  <c r="F2202" i="12"/>
  <c r="H2266" i="12" a="1"/>
  <c r="H2202" i="12" a="1"/>
  <c r="F2330" i="12"/>
  <c r="H2330" i="12" a="1"/>
  <c r="F2266" i="12"/>
  <c r="H2266" i="12" l="1"/>
  <c r="H2330" i="12"/>
  <c r="H2202" i="12"/>
  <c r="B2268" i="12"/>
  <c r="B2204" i="12"/>
  <c r="B2332" i="12"/>
  <c r="F2267" i="12"/>
  <c r="H2267" i="12" a="1"/>
  <c r="H2203" i="12" a="1"/>
  <c r="F2203" i="12"/>
  <c r="F2331" i="12"/>
  <c r="H2331" i="12" a="1"/>
  <c r="H2267" i="12" l="1"/>
  <c r="H2331" i="12"/>
  <c r="H2203" i="12"/>
  <c r="B2269" i="12"/>
  <c r="B2205" i="12"/>
  <c r="B2333" i="12"/>
  <c r="F2332" i="12"/>
  <c r="F2204" i="12"/>
  <c r="F2268" i="12"/>
  <c r="H2268" i="12" a="1"/>
  <c r="H2204" i="12" a="1"/>
  <c r="H2332" i="12" a="1"/>
  <c r="H2204" i="12" l="1"/>
  <c r="H2268" i="12"/>
  <c r="H2332" i="12"/>
  <c r="B2206" i="12"/>
  <c r="B2270" i="12"/>
  <c r="B2334" i="12"/>
  <c r="F2333" i="12"/>
  <c r="H2333" i="12" a="1"/>
  <c r="F2205" i="12"/>
  <c r="H2269" i="12" a="1"/>
  <c r="H2205" i="12" a="1"/>
  <c r="F2269" i="12"/>
  <c r="H2205" i="12" l="1"/>
  <c r="H2333" i="12"/>
  <c r="H2269" i="12"/>
  <c r="B2335" i="12"/>
  <c r="B2271" i="12"/>
  <c r="B2207" i="12"/>
  <c r="F2206" i="12"/>
  <c r="H2270" i="12" a="1"/>
  <c r="H2206" i="12" a="1"/>
  <c r="F2270" i="12"/>
  <c r="F2334" i="12"/>
  <c r="H2334" i="12" a="1"/>
  <c r="H2270" i="12" l="1"/>
  <c r="H2206" i="12"/>
  <c r="H2334" i="12"/>
  <c r="B2272" i="12"/>
  <c r="B2208" i="12"/>
  <c r="B2336" i="12"/>
  <c r="F2207" i="12"/>
  <c r="H2271" i="12" a="1"/>
  <c r="F2335" i="12"/>
  <c r="F2271" i="12"/>
  <c r="H2207" i="12" a="1"/>
  <c r="H2335" i="12" a="1"/>
  <c r="H2271" i="12" l="1"/>
  <c r="H2335" i="12"/>
  <c r="H2207" i="12"/>
  <c r="B2273" i="12"/>
  <c r="B2209" i="12"/>
  <c r="B2337" i="12"/>
  <c r="F2336" i="12"/>
  <c r="F2272" i="12"/>
  <c r="F2208" i="12"/>
  <c r="H2272" i="12" a="1"/>
  <c r="H2336" i="12" a="1"/>
  <c r="H2208" i="12" a="1"/>
  <c r="H2336" i="12" l="1"/>
  <c r="H2208" i="12"/>
  <c r="H2272" i="12"/>
  <c r="B2274" i="12"/>
  <c r="B2210" i="12"/>
  <c r="B2338" i="12"/>
  <c r="H2273" i="12" a="1"/>
  <c r="F2337" i="12"/>
  <c r="F2273" i="12"/>
  <c r="H2209" i="12" a="1"/>
  <c r="F2209" i="12"/>
  <c r="H2337" i="12" a="1"/>
  <c r="H2209" i="12" l="1"/>
  <c r="H2273" i="12"/>
  <c r="H2337" i="12"/>
  <c r="B2275" i="12"/>
  <c r="B2211" i="12"/>
  <c r="B2339" i="12"/>
  <c r="F2210" i="12"/>
  <c r="H2210" i="12" a="1"/>
  <c r="H2274" i="12" a="1"/>
  <c r="F2338" i="12"/>
  <c r="H2338" i="12" a="1"/>
  <c r="F2274" i="12"/>
  <c r="H2210" i="12" l="1"/>
  <c r="H2338" i="12"/>
  <c r="H2274" i="12"/>
  <c r="B2276" i="12"/>
  <c r="B2212" i="12"/>
  <c r="B2340" i="12"/>
  <c r="F2211" i="12"/>
  <c r="F2339" i="12"/>
  <c r="H2211" i="12" a="1"/>
  <c r="H2339" i="12" a="1"/>
  <c r="F2275" i="12"/>
  <c r="H2275" i="12" a="1"/>
  <c r="H2211" i="12" l="1"/>
  <c r="H2339" i="12"/>
  <c r="H2275" i="12"/>
  <c r="B2341" i="12"/>
  <c r="B2277" i="12"/>
  <c r="B2213" i="12"/>
  <c r="H2212" i="12" a="1"/>
  <c r="F2276" i="12"/>
  <c r="H2276" i="12" a="1"/>
  <c r="H2340" i="12" a="1"/>
  <c r="F2212" i="12"/>
  <c r="F2340" i="12"/>
  <c r="H2340" i="12" l="1"/>
  <c r="H2276" i="12"/>
  <c r="H2212" i="12"/>
  <c r="B2214" i="12"/>
  <c r="B2278" i="12"/>
  <c r="B2342" i="12"/>
  <c r="F2341" i="12"/>
  <c r="H2277" i="12" a="1"/>
  <c r="F2277" i="12"/>
  <c r="H2213" i="12" a="1"/>
  <c r="F2213" i="12"/>
  <c r="H2341" i="12" a="1"/>
  <c r="H2277" i="12" l="1"/>
  <c r="H2341" i="12"/>
  <c r="H2213" i="12"/>
  <c r="B2215" i="12"/>
  <c r="B2279" i="12"/>
  <c r="B2343" i="12"/>
  <c r="H2342" i="12" a="1"/>
  <c r="H2214" i="12" a="1"/>
  <c r="F2278" i="12"/>
  <c r="F2342" i="12"/>
  <c r="F2214" i="12"/>
  <c r="H2278" i="12" a="1"/>
  <c r="H2214" i="12" l="1"/>
  <c r="H2278" i="12"/>
  <c r="H2342" i="12"/>
  <c r="B2344" i="12"/>
  <c r="B2216" i="12"/>
  <c r="B2280" i="12"/>
  <c r="F2343" i="12"/>
  <c r="F2215" i="12"/>
  <c r="F2279" i="12"/>
  <c r="H2215" i="12" a="1"/>
  <c r="H2279" i="12" a="1"/>
  <c r="H2343" i="12" a="1"/>
  <c r="H2279" i="12" l="1"/>
  <c r="H2215" i="12"/>
  <c r="H2343" i="12"/>
  <c r="B2345" i="12"/>
  <c r="B2281" i="12"/>
  <c r="B2217" i="12"/>
  <c r="H2280" i="12" a="1"/>
  <c r="F2216" i="12"/>
  <c r="H2344" i="12" a="1"/>
  <c r="H2216" i="12" a="1"/>
  <c r="F2280" i="12"/>
  <c r="F2344" i="12"/>
  <c r="H2344" i="12" l="1"/>
  <c r="H2280" i="12"/>
  <c r="H2216" i="12"/>
  <c r="B2346" i="12"/>
  <c r="B2218" i="12"/>
  <c r="B2282" i="12"/>
  <c r="H2217" i="12" a="1"/>
  <c r="H2281" i="12" a="1"/>
  <c r="H2345" i="12" a="1"/>
  <c r="F2345" i="12"/>
  <c r="F2217" i="12"/>
  <c r="F2281" i="12"/>
  <c r="H2281" i="12" l="1"/>
  <c r="H2345" i="12"/>
  <c r="H2217" i="12"/>
  <c r="B2283" i="12"/>
  <c r="B2219" i="12"/>
  <c r="B2347" i="12"/>
  <c r="F2282" i="12"/>
  <c r="H2346" i="12" a="1"/>
  <c r="F2218" i="12"/>
  <c r="H2282" i="12" a="1"/>
  <c r="H2218" i="12" a="1"/>
  <c r="F2346" i="12"/>
  <c r="H2218" i="12" l="1"/>
  <c r="H2282" i="12"/>
  <c r="H2346" i="12"/>
  <c r="B2348" i="12"/>
  <c r="B2284" i="12"/>
  <c r="B2220" i="12"/>
  <c r="F2347" i="12"/>
  <c r="H2283" i="12" a="1"/>
  <c r="H2347" i="12" a="1"/>
  <c r="H2219" i="12" a="1"/>
  <c r="F2219" i="12"/>
  <c r="F2283" i="12"/>
  <c r="H2283" i="12" l="1"/>
  <c r="H2347" i="12"/>
  <c r="H2219" i="12"/>
  <c r="B2285" i="12"/>
  <c r="B2221" i="12"/>
  <c r="B2349" i="12"/>
  <c r="H2348" i="12" a="1"/>
  <c r="F2284" i="12"/>
  <c r="H2220" i="12" a="1"/>
  <c r="H2284" i="12" a="1"/>
  <c r="F2348" i="12"/>
  <c r="F2220" i="12"/>
  <c r="H2220" i="12" l="1"/>
  <c r="H2348" i="12"/>
  <c r="H2284" i="12"/>
  <c r="B2350" i="12"/>
  <c r="B2222" i="12"/>
  <c r="B2286" i="12"/>
  <c r="H2221" i="12" a="1"/>
  <c r="F2221" i="12"/>
  <c r="H2285" i="12" a="1"/>
  <c r="F2285" i="12"/>
  <c r="H2349" i="12" a="1"/>
  <c r="F2349" i="12"/>
  <c r="H2349" i="12" l="1"/>
  <c r="H2285" i="12"/>
  <c r="H2221" i="12"/>
  <c r="B2351" i="12"/>
  <c r="B2287" i="12"/>
  <c r="B2223" i="12"/>
  <c r="F2350" i="12"/>
  <c r="F2286" i="12"/>
  <c r="H2350" i="12" a="1"/>
  <c r="H2222" i="12" a="1"/>
  <c r="F2222" i="12"/>
  <c r="H2286" i="12" a="1"/>
  <c r="H2350" i="12" l="1"/>
  <c r="H2286" i="12"/>
  <c r="H2222" i="12"/>
  <c r="B2288" i="12"/>
  <c r="B2224" i="12"/>
  <c r="B2352" i="12"/>
  <c r="F2223" i="12"/>
  <c r="H2287" i="12" a="1"/>
  <c r="F2351" i="12"/>
  <c r="H2223" i="12" a="1"/>
  <c r="H2351" i="12" a="1"/>
  <c r="F2287" i="12"/>
  <c r="H2287" i="12" l="1"/>
  <c r="H2351" i="12"/>
  <c r="H2223" i="12"/>
  <c r="B2289" i="12"/>
  <c r="B2225" i="12"/>
  <c r="B2353" i="12"/>
  <c r="F2352" i="12"/>
  <c r="H2288" i="12" a="1"/>
  <c r="F2224" i="12"/>
  <c r="F2288" i="12"/>
  <c r="H2352" i="12" a="1"/>
  <c r="H2224" i="12" a="1"/>
  <c r="H2352" i="12" l="1"/>
  <c r="H2224" i="12"/>
  <c r="H2288" i="12"/>
  <c r="B2290" i="12"/>
  <c r="B2226" i="12"/>
  <c r="B2354" i="12"/>
  <c r="H2289" i="12" a="1"/>
  <c r="H2353" i="12" a="1"/>
  <c r="F2289" i="12"/>
  <c r="F2353" i="12"/>
  <c r="F2225" i="12"/>
  <c r="H2225" i="12" a="1"/>
  <c r="H2225" i="12" l="1"/>
  <c r="H2289" i="12"/>
  <c r="H2353" i="12"/>
  <c r="B2291" i="12"/>
  <c r="B2355" i="12"/>
  <c r="F2290" i="12"/>
  <c r="H2226" i="12" a="1"/>
  <c r="H2290" i="12" a="1"/>
  <c r="H2354" i="12" a="1"/>
  <c r="F2226" i="12"/>
  <c r="F2354" i="12"/>
  <c r="H2226" i="12" l="1"/>
  <c r="H2354" i="12"/>
  <c r="H2290" i="12"/>
  <c r="B2356" i="12"/>
  <c r="B2292" i="12"/>
  <c r="H2291" i="12" a="1"/>
  <c r="F2355" i="12"/>
  <c r="F2291" i="12"/>
  <c r="H2355" i="12" a="1"/>
  <c r="H2355" i="12" l="1"/>
  <c r="H2291" i="12"/>
  <c r="B2357" i="12"/>
  <c r="B2293" i="12"/>
  <c r="F2292" i="12"/>
  <c r="F2356" i="12"/>
  <c r="H2292" i="12" a="1"/>
  <c r="H2356" i="12" a="1"/>
  <c r="H2356" i="12" l="1"/>
  <c r="H2292" i="12"/>
  <c r="B2294" i="12"/>
  <c r="B2358" i="12"/>
  <c r="F2293" i="12"/>
  <c r="F2357" i="12"/>
  <c r="H2293" i="12" a="1"/>
  <c r="H2357" i="12" a="1"/>
  <c r="H2293" i="12" l="1"/>
  <c r="H2357" i="12"/>
  <c r="B2359" i="12"/>
  <c r="B2295" i="12"/>
  <c r="F2294" i="12"/>
  <c r="H2294" i="12" a="1"/>
  <c r="F2358" i="12"/>
  <c r="H2358" i="12" a="1"/>
  <c r="H2358" i="12" l="1"/>
  <c r="H2294" i="12"/>
  <c r="B2360" i="12"/>
  <c r="B2296" i="12"/>
  <c r="F2359" i="12"/>
  <c r="H2295" i="12" a="1"/>
  <c r="H2359" i="12" a="1"/>
  <c r="F2295" i="12"/>
  <c r="H2359" i="12" l="1"/>
  <c r="H2295" i="12"/>
  <c r="B2297" i="12"/>
  <c r="B2361" i="12"/>
  <c r="F2296" i="12"/>
  <c r="F2360" i="12"/>
  <c r="H2360" i="12" a="1"/>
  <c r="H2296" i="12" a="1"/>
  <c r="H2360" i="12" l="1"/>
  <c r="H2296" i="12"/>
  <c r="B2298" i="12"/>
  <c r="B2362" i="12"/>
  <c r="F2361" i="12"/>
  <c r="H2361" i="12" a="1"/>
  <c r="H2297" i="12" a="1"/>
  <c r="F2297" i="12"/>
  <c r="H2361" i="12" l="1"/>
  <c r="H2297" i="12"/>
  <c r="B2363" i="12"/>
  <c r="B2299" i="12"/>
  <c r="F2362" i="12"/>
  <c r="H2298" i="12" a="1"/>
  <c r="H2362" i="12" a="1"/>
  <c r="F2298" i="12"/>
  <c r="H2298" i="12" l="1"/>
  <c r="H2362" i="12"/>
  <c r="B2364" i="12"/>
  <c r="B2300" i="12"/>
  <c r="F2299" i="12"/>
  <c r="F2363" i="12"/>
  <c r="H2363" i="12" a="1"/>
  <c r="H2299" i="12" a="1"/>
  <c r="H2363" i="12" l="1"/>
  <c r="H2299" i="12"/>
  <c r="B2301" i="12"/>
  <c r="B2365" i="12"/>
  <c r="F2364" i="12"/>
  <c r="F2300" i="12"/>
  <c r="H2300" i="12" a="1"/>
  <c r="H2364" i="12" a="1"/>
  <c r="H2364" i="12" l="1"/>
  <c r="H2300" i="12"/>
  <c r="B2366" i="12"/>
  <c r="B2302" i="12"/>
  <c r="F2365" i="12"/>
  <c r="H2301" i="12" a="1"/>
  <c r="H2365" i="12" a="1"/>
  <c r="F2301" i="12"/>
  <c r="H2301" i="12" l="1"/>
  <c r="H2365" i="12"/>
  <c r="B2367" i="12"/>
  <c r="B2303" i="12"/>
  <c r="F2366" i="12"/>
  <c r="H2366" i="12" a="1"/>
  <c r="H2302" i="12" a="1"/>
  <c r="F2302" i="12"/>
  <c r="H2366" i="12" l="1"/>
  <c r="H2302" i="12"/>
  <c r="B2304" i="12"/>
  <c r="B2368" i="12"/>
  <c r="H2303" i="12" a="1"/>
  <c r="F2367" i="12"/>
  <c r="H2367" i="12" a="1"/>
  <c r="F2303" i="12"/>
  <c r="H2367" i="12" l="1"/>
  <c r="H2303" i="12"/>
  <c r="B2369" i="12"/>
  <c r="B2305" i="12"/>
  <c r="F2368" i="12"/>
  <c r="H2368" i="12" a="1"/>
  <c r="H2304" i="12" a="1"/>
  <c r="F2304" i="12"/>
  <c r="H2368" i="12" l="1"/>
  <c r="H2304" i="12"/>
  <c r="B2306" i="12"/>
  <c r="B2370" i="12"/>
  <c r="F2369" i="12"/>
  <c r="H2305" i="12" a="1"/>
  <c r="H2369" i="12" a="1"/>
  <c r="F2305" i="12"/>
  <c r="H2369" i="12" l="1"/>
  <c r="H2305" i="12"/>
  <c r="B2371" i="12"/>
  <c r="B2307" i="12"/>
  <c r="F2370" i="12"/>
  <c r="H2306" i="12" a="1"/>
  <c r="H2370" i="12" a="1"/>
  <c r="F2306" i="12"/>
  <c r="H2306" i="12" l="1"/>
  <c r="H2370" i="12"/>
  <c r="B2372" i="12"/>
  <c r="B2308" i="12"/>
  <c r="H2371" i="12" a="1"/>
  <c r="F2371" i="12"/>
  <c r="F2307" i="12"/>
  <c r="H2307" i="12" a="1"/>
  <c r="H2307" i="12" l="1"/>
  <c r="H2371" i="12"/>
  <c r="B2373" i="12"/>
  <c r="B2309" i="12"/>
  <c r="F2308" i="12"/>
  <c r="F2372" i="12"/>
  <c r="H2372" i="12" a="1"/>
  <c r="H2308" i="12" a="1"/>
  <c r="H2372" i="12" l="1"/>
  <c r="H2308" i="12"/>
  <c r="B2374" i="12"/>
  <c r="B2310" i="12"/>
  <c r="H2309" i="12" a="1"/>
  <c r="F2309" i="12"/>
  <c r="H2373" i="12" a="1"/>
  <c r="F2373" i="12"/>
  <c r="H2373" i="12" l="1"/>
  <c r="H2309" i="12"/>
  <c r="B2375" i="12"/>
  <c r="B2311" i="12"/>
  <c r="F2310" i="12"/>
  <c r="H2374" i="12" a="1"/>
  <c r="F2374" i="12"/>
  <c r="H2310" i="12" a="1"/>
  <c r="H2310" i="12" l="1"/>
  <c r="H2374" i="12"/>
  <c r="B2376" i="12"/>
  <c r="B2312" i="12"/>
  <c r="F2311" i="12"/>
  <c r="H2375" i="12" a="1"/>
  <c r="H2311" i="12" a="1"/>
  <c r="F2375" i="12"/>
  <c r="H2375" i="12" l="1"/>
  <c r="H2311" i="12"/>
  <c r="B2313" i="12"/>
  <c r="B2377" i="12"/>
  <c r="F2376" i="12"/>
  <c r="H2376" i="12" a="1"/>
  <c r="H2312" i="12" a="1"/>
  <c r="F2312" i="12"/>
  <c r="H2376" i="12" l="1"/>
  <c r="H2312" i="12"/>
  <c r="B2378" i="12"/>
  <c r="B2314" i="12"/>
  <c r="F2377" i="12"/>
  <c r="H2377" i="12" a="1"/>
  <c r="F2313" i="12"/>
  <c r="H2313" i="12" a="1"/>
  <c r="H2313" i="12" l="1"/>
  <c r="H2377" i="12"/>
  <c r="B2379" i="12"/>
  <c r="B2315" i="12"/>
  <c r="F2378" i="12"/>
  <c r="H2314" i="12" a="1"/>
  <c r="F2314" i="12"/>
  <c r="H2378" i="12" a="1"/>
  <c r="H2378" i="12" l="1"/>
  <c r="H2314" i="12"/>
  <c r="B2380" i="12"/>
  <c r="B2316" i="12"/>
  <c r="F2315" i="12"/>
  <c r="H2379" i="12" a="1"/>
  <c r="H2315" i="12" a="1"/>
  <c r="F2379" i="12"/>
  <c r="H2379" i="12" l="1"/>
  <c r="H2315" i="12"/>
  <c r="B2317" i="12"/>
  <c r="B2381" i="12"/>
  <c r="H2380" i="12" a="1"/>
  <c r="H2316" i="12" a="1"/>
  <c r="F2380" i="12"/>
  <c r="F2316" i="12"/>
  <c r="H2316" i="12" l="1"/>
  <c r="H2380" i="12"/>
  <c r="B2382" i="12"/>
  <c r="F2381" i="12"/>
  <c r="F2317" i="12"/>
  <c r="H2317" i="12" a="1"/>
  <c r="H2381" i="12" a="1"/>
  <c r="H2381" i="12" l="1"/>
  <c r="H2317" i="12"/>
  <c r="B2383" i="12"/>
  <c r="F2382" i="12"/>
  <c r="H2382" i="12" a="1"/>
  <c r="H2382" i="12" l="1"/>
  <c r="B2384" i="12"/>
  <c r="F2383" i="12"/>
  <c r="H2383" i="12" a="1"/>
  <c r="H2383" i="12" l="1"/>
  <c r="B2385" i="12"/>
  <c r="H2384" i="12" a="1"/>
  <c r="F2384" i="12"/>
  <c r="H2384" i="12" l="1"/>
  <c r="B2386" i="12"/>
  <c r="F2385" i="12"/>
  <c r="H2385" i="12" a="1"/>
  <c r="H2385" i="12" l="1"/>
  <c r="B2387" i="12"/>
  <c r="H2386" i="12" a="1"/>
  <c r="F2386" i="12"/>
  <c r="H2386" i="12" l="1"/>
  <c r="B2388" i="12"/>
  <c r="F2387" i="12"/>
  <c r="H2387" i="12" a="1"/>
  <c r="H2387" i="12" l="1"/>
  <c r="B2389" i="12"/>
  <c r="F2388" i="12"/>
  <c r="H2388" i="12" a="1"/>
  <c r="H2388" i="12" l="1"/>
  <c r="B2390" i="12"/>
  <c r="H2389" i="12" a="1"/>
  <c r="F2389" i="12"/>
  <c r="H2389" i="12" l="1"/>
  <c r="B2391" i="12"/>
  <c r="F2390" i="12"/>
  <c r="H2390" i="12" a="1"/>
  <c r="H2390" i="12" l="1"/>
  <c r="B2392" i="12"/>
  <c r="F2391" i="12"/>
  <c r="H2391" i="12" a="1"/>
  <c r="H2391" i="12" l="1"/>
  <c r="B2393" i="12"/>
  <c r="F2392" i="12"/>
  <c r="H2392" i="12" a="1"/>
  <c r="H2392" i="12" l="1"/>
  <c r="B2394" i="12"/>
  <c r="F2393" i="12"/>
  <c r="H2393" i="12" a="1"/>
  <c r="H2393" i="12" l="1"/>
  <c r="B2395" i="12"/>
  <c r="H2394" i="12" a="1"/>
  <c r="F2394" i="12"/>
  <c r="H2394" i="12" l="1"/>
  <c r="B2396" i="12"/>
  <c r="H2395" i="12" a="1"/>
  <c r="F2395" i="12"/>
  <c r="H2395" i="12" l="1"/>
  <c r="B2397" i="12"/>
  <c r="H2396" i="12" a="1"/>
  <c r="F2396" i="12"/>
  <c r="H2396" i="12" l="1"/>
  <c r="B2398" i="12"/>
  <c r="F2397" i="12"/>
  <c r="H2397" i="12" a="1"/>
  <c r="H2397" i="12" l="1"/>
  <c r="B2399" i="12"/>
  <c r="F2398" i="12"/>
  <c r="H2398" i="12" a="1"/>
  <c r="H2398" i="12" l="1"/>
  <c r="B2400" i="12"/>
  <c r="H2399" i="12" a="1"/>
  <c r="F2399" i="12"/>
  <c r="H2399" i="12" l="1"/>
  <c r="B2401" i="12"/>
  <c r="F2400" i="12"/>
  <c r="H2400" i="12" a="1"/>
  <c r="H2400" i="12" l="1"/>
  <c r="B2402" i="12"/>
  <c r="F2401" i="12"/>
  <c r="H2401" i="12" a="1"/>
  <c r="H2401" i="12" l="1"/>
  <c r="B2403" i="12"/>
  <c r="H2402" i="12" a="1"/>
  <c r="F2402" i="12"/>
  <c r="H2402" i="12" l="1"/>
  <c r="B2404" i="12"/>
  <c r="H2403" i="12" a="1"/>
  <c r="F2403" i="12"/>
  <c r="H2403" i="12" l="1"/>
  <c r="B2405" i="12"/>
  <c r="F2404" i="12"/>
  <c r="H2404" i="12" a="1"/>
  <c r="H2404" i="12" l="1"/>
  <c r="B2406" i="12"/>
  <c r="F2405" i="12"/>
  <c r="H2405" i="12" a="1"/>
  <c r="H2405" i="12" l="1"/>
  <c r="B2407" i="12"/>
  <c r="F2406" i="12"/>
  <c r="H2406" i="12" a="1"/>
  <c r="H2406" i="12" l="1"/>
  <c r="B2408" i="12"/>
  <c r="H2407" i="12" a="1"/>
  <c r="F2407" i="12"/>
  <c r="H2407" i="12" l="1"/>
  <c r="F2408" i="12"/>
  <c r="H2408" i="12" a="1"/>
  <c r="H2408" i="12" l="1"/>
</calcChain>
</file>

<file path=xl/sharedStrings.xml><?xml version="1.0" encoding="utf-8"?>
<sst xmlns="http://schemas.openxmlformats.org/spreadsheetml/2006/main" count="8615" uniqueCount="1261">
  <si>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</si>
  <si>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</si>
  <si>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</si>
  <si>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</si>
  <si>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</si>
  <si>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</si>
  <si>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</si>
  <si>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</si>
  <si>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</si>
  <si>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</si>
  <si>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</si>
  <si>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</si>
  <si>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</si>
  <si>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</si>
  <si>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</si>
  <si>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</si>
  <si>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</si>
  <si>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</si>
  <si>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</si>
  <si>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</si>
  <si>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</si>
  <si>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</si>
  <si>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</si>
  <si>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</si>
  <si>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</si>
  <si>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</si>
  <si>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</si>
  <si>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</si>
  <si>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</si>
  <si>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</si>
  <si>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</si>
  <si>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</si>
  <si>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</si>
  <si>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</si>
  <si>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</si>
  <si>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</si>
  <si>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</si>
  <si>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</si>
  <si>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</si>
  <si>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</si>
  <si>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</si>
  <si>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</si>
  <si>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</si>
  <si>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</si>
  <si>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</si>
  <si>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</si>
  <si>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</si>
  <si>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</si>
  <si>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</si>
  <si>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</si>
  <si>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</si>
  <si>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</si>
  <si>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</si>
  <si>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</si>
  <si>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</si>
  <si>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</si>
  <si>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</si>
  <si>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</si>
  <si>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</si>
  <si>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</si>
  <si>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</si>
  <si>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</si>
  <si>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</si>
  <si>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</si>
  <si>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</si>
  <si>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</si>
  <si>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</si>
  <si>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</si>
  <si>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</si>
  <si>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</si>
  <si>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</si>
  <si>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</si>
  <si>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</si>
  <si>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</si>
  <si>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</si>
  <si>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</si>
  <si>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</si>
  <si>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</si>
  <si>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</si>
  <si>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</si>
  <si>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</si>
  <si>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</si>
  <si>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</si>
  <si>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</si>
  <si>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</si>
  <si>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</si>
  <si>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</si>
  <si>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</si>
  <si>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</si>
  <si>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</si>
  <si>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</si>
  <si>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</si>
  <si>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</si>
  <si>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</si>
  <si>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</si>
  <si>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</si>
  <si>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</si>
  <si>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</si>
  <si>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</si>
  <si>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</si>
  <si>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</si>
  <si>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</si>
  <si>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</si>
  <si>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</si>
  <si>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</si>
  <si>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</si>
  <si>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</si>
  <si>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</si>
  <si>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</si>
  <si>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</si>
  <si>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</si>
  <si>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</si>
  <si>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</si>
  <si>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</si>
  <si>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</si>
  <si>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</si>
  <si>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</si>
  <si>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</si>
  <si>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</si>
  <si>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</si>
  <si>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</si>
  <si>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</si>
  <si>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</si>
  <si>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</si>
  <si>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</si>
  <si>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</si>
  <si>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</si>
  <si>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</si>
  <si>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</si>
  <si>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</si>
  <si>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</si>
  <si>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</si>
  <si>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</si>
  <si>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</si>
  <si>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</si>
  <si>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</si>
  <si>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</si>
  <si>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</si>
  <si>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</si>
  <si>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</si>
  <si>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</si>
  <si>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</si>
  <si>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</si>
  <si>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</si>
  <si>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</si>
  <si>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</si>
  <si>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</si>
  <si>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</si>
  <si>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</si>
  <si>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</si>
  <si>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</si>
  <si>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</si>
  <si>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</si>
  <si>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</si>
  <si>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</si>
  <si>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</si>
  <si>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</si>
  <si>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</si>
  <si>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</si>
  <si>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</si>
  <si>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</si>
  <si>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</si>
  <si>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</si>
  <si>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Total</t>
  </si>
  <si>
    <t>Normal Cost, Employer</t>
  </si>
  <si>
    <t>Normal Cost, Employee</t>
  </si>
  <si>
    <t>Amortization Payment, Total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</si>
  <si>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</si>
  <si>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</si>
  <si>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</si>
  <si>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</si>
  <si>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</si>
  <si>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</si>
  <si>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</si>
  <si>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</si>
  <si>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</si>
  <si>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</si>
  <si>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</si>
  <si>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</si>
  <si>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</si>
  <si>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</si>
  <si>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</si>
  <si>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</si>
  <si>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</si>
  <si>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</si>
  <si>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</si>
  <si>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</si>
  <si>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</si>
  <si>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</si>
  <si>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</si>
  <si>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</si>
  <si>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</si>
  <si>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</si>
  <si>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</si>
  <si>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</si>
  <si>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</si>
  <si>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</si>
  <si>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</si>
  <si>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</si>
  <si>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</si>
  <si>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</si>
  <si>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</si>
  <si>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</si>
  <si>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</si>
  <si>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</si>
  <si>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</si>
  <si>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</si>
  <si>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</si>
  <si>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</si>
  <si>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</si>
  <si>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</si>
  <si>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</si>
  <si>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</si>
  <si>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</si>
  <si>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</si>
  <si>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</si>
  <si>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</si>
  <si>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</si>
  <si>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</si>
  <si>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</si>
  <si>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</si>
  <si>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</si>
  <si>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</si>
  <si>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</si>
  <si>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</si>
  <si>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</si>
  <si>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</si>
  <si>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</si>
  <si>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</si>
  <si>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</si>
  <si>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</si>
  <si>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Outflows_Benefits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</si>
  <si>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</si>
  <si>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</si>
  <si>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</si>
  <si>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</si>
  <si>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</si>
  <si>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</si>
  <si>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</si>
  <si>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</si>
  <si>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Other Actuarial Experience</t>
  </si>
  <si>
    <t>PE: Others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</si>
  <si>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</si>
  <si>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</si>
  <si>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</si>
  <si>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</si>
  <si>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Mortality Rate Experience - Total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</si>
  <si>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</si>
  <si>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</si>
  <si>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</si>
  <si>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</si>
  <si>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</si>
  <si>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</si>
  <si>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Non-Investment Actuarial Experience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</si>
  <si>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</si>
  <si>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</si>
  <si>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</si>
  <si>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</si>
  <si>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</si>
  <si>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</si>
  <si>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No</t>
  </si>
  <si>
    <t>Source</t>
  </si>
  <si>
    <t>NA</t>
  </si>
  <si>
    <t>Entry age</t>
  </si>
  <si>
    <t>5 Years</t>
  </si>
  <si>
    <t>Cavanaugh Macdonald Consulting, LLC</t>
  </si>
  <si>
    <t>Milliman Consultants and Actuaries</t>
  </si>
  <si>
    <t>Montana Teachers Retirement System</t>
  </si>
  <si>
    <t>Montana TRS Valuation 2002.pdf Pg.No 11</t>
  </si>
  <si>
    <t>Montana TRS Valuation 2004.pdf Pg.No 14</t>
  </si>
  <si>
    <t>Montana TRS Valuation 2005.pdf Pg.No 14</t>
  </si>
  <si>
    <t>Montana TRS Valuation 2006.pdf Pg.No 14</t>
  </si>
  <si>
    <t>Montana TRS Valuation 2007.pdf Pg.No 18</t>
  </si>
  <si>
    <t>Montana TRS Valuation 2008.pdf Pg.No 19</t>
  </si>
  <si>
    <t>Montana TRS Valuation 2009.pdf Pg.No 17</t>
  </si>
  <si>
    <t>Montana TRS Valuation 2010.pdf Pg.No 21</t>
  </si>
  <si>
    <t>Montana TRS Valuation 2011.pdf Pg.No 17</t>
  </si>
  <si>
    <t>Montana TRS Valuation 2012.pdf Pg.No 18</t>
  </si>
  <si>
    <t>Montana TRS Valuation 2013.pdf Pg.No 20</t>
  </si>
  <si>
    <t>Montana TRS Valuation 2014.pdf Pg.No 19</t>
  </si>
  <si>
    <t>Montana TRS Valuation 2015.pdf Pg.No 19</t>
  </si>
  <si>
    <t>Montana TRS Valuation 2016.pdf Pg.No 18</t>
  </si>
  <si>
    <t>Montana TRS CAFR 2001.pdf Pg.No 11</t>
  </si>
  <si>
    <t>Montana TRS CAFR 2002.pdf Pg.No 13</t>
  </si>
  <si>
    <t>Montana TRS CAFR 2003.pdf Pg.No 15</t>
  </si>
  <si>
    <t>Montana TRS CAFR 2004.pdf Pg.No 16</t>
  </si>
  <si>
    <t>Montana TRS CAFR 2005.pdf Pg.No 17</t>
  </si>
  <si>
    <t>Montana TRS CAFR 2006.pdf Pg.No 19</t>
  </si>
  <si>
    <t>Montana TRS CAFR 2007.pdf Pg.No 19</t>
  </si>
  <si>
    <t>Montana TRS CAFR 2008.pdf Pg.No 24</t>
  </si>
  <si>
    <t>Montana TRS CAFR 2009.pdf Pg.No 24</t>
  </si>
  <si>
    <t>Montana TRS CAFR 2010.pdf Pg.No 25</t>
  </si>
  <si>
    <t>Montana TRS CAFR 2011.pdf Pg.No 26</t>
  </si>
  <si>
    <t>Montana TRS CAFR 2012.pdf Pg.No 25</t>
  </si>
  <si>
    <t>Montana TRS CAFR 2013.pdf Pg.No 24</t>
  </si>
  <si>
    <t>Montana TRS CAFR 2014.pdf Pg.No 24</t>
  </si>
  <si>
    <t>Montana TRS CAFR 2015.pdf Pg.No 24</t>
  </si>
  <si>
    <t>Montana TRS CAFR 2016.pdf Pg.No 19</t>
  </si>
  <si>
    <t>Montana TRS CAFR 2017.PDF Pg.No 19</t>
  </si>
  <si>
    <t>Montana TRS Valuation 2017.pdf Pg.No 18</t>
  </si>
  <si>
    <t>Montana TRS Valuation 2018.pdf Pg.No 20</t>
  </si>
  <si>
    <t>Montana TRS Valuation 2002.pdf Pg.No 17</t>
  </si>
  <si>
    <t>Montana TRS Valuation 2004.pdf Pg.No 21</t>
  </si>
  <si>
    <t>Montana TRS Valuation 2005.pdf Pg.No 21</t>
  </si>
  <si>
    <t>Montana TRS Valuation 2006.pdf Pg.No 9</t>
  </si>
  <si>
    <t>Montana TRS Valuation 2009.pdf Pg.No 5</t>
  </si>
  <si>
    <t>Montana TRS Valuation 2010.pdf Pg.No 7</t>
  </si>
  <si>
    <t>Montana TRS Valuation 2011.pdf Pg.No 5</t>
  </si>
  <si>
    <t>Montana TRS Valuation 2012.pdf Pg.No 5</t>
  </si>
  <si>
    <t>Montana TRS Valuation 2013.pdf Pg.No 5</t>
  </si>
  <si>
    <t>Montana TRS Valuation 2014.pdf Pg.No 5</t>
  </si>
  <si>
    <t>Montana TRS Valuation 2015.pdf Pg.No 5</t>
  </si>
  <si>
    <t>Montana TRS Valuation 2016.pdf Pg.No 5</t>
  </si>
  <si>
    <t>Montana TRS Valuation 2017.pdf Pg.No 5</t>
  </si>
  <si>
    <t>Montana TRS Valuation 2018.pdf Pg.No 5</t>
  </si>
  <si>
    <t>Montana TRS CAFR 2001.pdf Pg.No 21</t>
  </si>
  <si>
    <t>Montana TRS CAFR 2002.pdf Pg.No 26</t>
  </si>
  <si>
    <t>Montana TRS CAFR 2003.pdf Pg.No 29</t>
  </si>
  <si>
    <t>Montana TRS CAFR 2004.pdf Pg.No 26</t>
  </si>
  <si>
    <t>Montana TRS CAFR 2005.pdf Pg.No 29</t>
  </si>
  <si>
    <t>Montana TRS CAFR 2006.pdf Pg.No 31</t>
  </si>
  <si>
    <t>Montana TRS CAFR 2007.pdf Pg.No 31</t>
  </si>
  <si>
    <t>Montana TRS CAFR 2008.pdf Pg.No 34</t>
  </si>
  <si>
    <t>Montana TRS CAFR 2009.pdf Pg.No 34</t>
  </si>
  <si>
    <t>Montana TRS CAFR 2010.pdf Pg.No 35</t>
  </si>
  <si>
    <t>Montana TRS CAFR 2011.pdf Pg.No 37</t>
  </si>
  <si>
    <t>Montana TRS CAFR 2012.pdf Pg.No 36</t>
  </si>
  <si>
    <t>Montana TRS CAFR 2013.pdf Pg.No 36</t>
  </si>
  <si>
    <t>Montana TRS CAFR 2014.pdf Pg.No 66</t>
  </si>
  <si>
    <t>Montana TRS CAFR 2015.pdf Pg.No 77</t>
  </si>
  <si>
    <t>Montana TRS CAFR 2016.pdf Pg.No 69</t>
  </si>
  <si>
    <t>Montana TRS CAFR 2017.PDF Pg.No 70</t>
  </si>
  <si>
    <t>Montana TRS GASB68 2015.pdf Pg.No 5</t>
  </si>
  <si>
    <t>Montana TRS GASB68 2016.pdf Pg.No 5</t>
  </si>
  <si>
    <t>Montana TRS GASB68 2017.pdf Pg.No 5</t>
  </si>
  <si>
    <t>Montana TRS GASB68 2018.pdf Pg.No 5</t>
  </si>
  <si>
    <t>Montana TRS GASB67 2014.pdf Pg.No 8</t>
  </si>
  <si>
    <t>Montana TRS GASB67 2015.pdf Pg.No 8</t>
  </si>
  <si>
    <t>Montana TRS GASB67 2016.pdf Pg.No 8</t>
  </si>
  <si>
    <t>Montana TRS GASB67 2017.pdf Pg.No 8</t>
  </si>
  <si>
    <t>Montana TRS GASB67 2018.pdf Pg.No 8</t>
  </si>
  <si>
    <t>Montana TRS Valuation 2002.pdf Pg.No 18</t>
  </si>
  <si>
    <t>Montana TRS Valuation 2004.pdf Pg.No 22</t>
  </si>
  <si>
    <t>Montana TRS Valuation 2005.pdf Pg.No 22</t>
  </si>
  <si>
    <t>Montana TRS Valuation 2006.pdf Pg.No 22</t>
  </si>
  <si>
    <t>Montana TRS Valuation 2007.pdf Pg.No 26</t>
  </si>
  <si>
    <t>Montana TRS Valuation 2008.pdf Pg.No 26</t>
  </si>
  <si>
    <t>Montana TRS Valuation 2009.pdf Pg.No 57</t>
  </si>
  <si>
    <t>Montana TRS Valuation 2010.pdf Pg.No 62</t>
  </si>
  <si>
    <t>Montana TRS Valuation 2011.pdf Pg.No 58</t>
  </si>
  <si>
    <t>Montana TRS Valuation 2012.pdf Pg.No 58</t>
  </si>
  <si>
    <t>Montana TRS Valuation 2013.pdf Pg.No 62</t>
  </si>
  <si>
    <t>Montana TRS Valuation 2014.pdf Pg.No 61</t>
  </si>
  <si>
    <t>Montana TRS Valuation 2015.pdf Pg.No 62</t>
  </si>
  <si>
    <t>Montana TRS Valuation 2016.pdf Pg.No 61</t>
  </si>
  <si>
    <t>Montana TRS Valuation 2017.pdf Pg.No 62</t>
  </si>
  <si>
    <t>Montana TRS Valuation 2018.pdf Pg.No 64</t>
  </si>
  <si>
    <t>Montana TRS GASB67 2014.pdf Pg.No 18</t>
  </si>
  <si>
    <t>Montana TRS GASB67 2015.pdf Pg.No 18</t>
  </si>
  <si>
    <t>Montana TRS GASB67 2016.pdf Pg.No 18</t>
  </si>
  <si>
    <t>Montana TRS GASB67 2017.pdf Pg.No 18</t>
  </si>
  <si>
    <t>Montana TRS GASB67 2018.pdf Pg.No 18</t>
  </si>
  <si>
    <t>Single</t>
  </si>
  <si>
    <t>Montana TRS GASB68 2015.pdf Pg.No 22</t>
  </si>
  <si>
    <t>Montana TRS GASB68 2016.pdf Pg.No 24</t>
  </si>
  <si>
    <t>Montana TRS GASB68 2017.pdf Pg.No 23</t>
  </si>
  <si>
    <t>Montana TRS GASB68 2018.pdf Pg.No 23</t>
  </si>
  <si>
    <t>Montana TRS GASB68 2019.pdf Pg.No 25</t>
  </si>
  <si>
    <t>Montana TRS GASB67 2014.pdf Pg.No 12</t>
  </si>
  <si>
    <t>Montana TRS GASB67 2015.pdf Pg.No 12</t>
  </si>
  <si>
    <t>Montana TRS GASB67 2016.pdf Pg.No 12</t>
  </si>
  <si>
    <t>Montana TRS GASB67 2017.pdf Pg.No 12</t>
  </si>
  <si>
    <t>Montana TRS GASB67 2018.pdf Pg.No 12</t>
  </si>
  <si>
    <t>Montana TRS Valuation 2002.pdf Pg.No 33</t>
  </si>
  <si>
    <t>Montana TRS Valuation 2004.pdf Pg.No 37</t>
  </si>
  <si>
    <t>Montana TRS Valuation 2005.pdf Pg.No 38</t>
  </si>
  <si>
    <t>Montana TRS Valuation 2006.pdf Pg.No 38</t>
  </si>
  <si>
    <t>Montana TRS Valuation 2007.pdf Pg.No 44</t>
  </si>
  <si>
    <t>Montana TRS Valuation 2008.pdf Pg.No 44</t>
  </si>
  <si>
    <t>Montana TRS Valuation 2009.pdf Pg.No 42</t>
  </si>
  <si>
    <t>Montana TRS Valuation 2010.pdf Pg.No 47</t>
  </si>
  <si>
    <t>Montana TRS Valuation 2011.pdf Pg.No 43</t>
  </si>
  <si>
    <t>Montana TRS Valuation 2012.pdf Pg.No 43</t>
  </si>
  <si>
    <t>Montana TRS Valuation 2013.pdf Pg.No 45</t>
  </si>
  <si>
    <t>Montana TRS Valuation 2014.pdf Pg.No 44</t>
  </si>
  <si>
    <t>Montana TRS Valuation 2015.pdf Pg.No 45</t>
  </si>
  <si>
    <t>Montana TRS Valuation 2016.pdf Pg.No 44</t>
  </si>
  <si>
    <t>Montana TRS Valuation 2017.pdf Pg.No 45</t>
  </si>
  <si>
    <t>Montana TRS Valuation 2018.pdf Pg.No 47</t>
  </si>
  <si>
    <t>Montana TRS GASB67 2014.pdf Pg.No 17</t>
  </si>
  <si>
    <t>Montana TRS GASB67 2015.pdf Pg.No 17</t>
  </si>
  <si>
    <t>Montana TRS GASB67 2016.pdf Pg.No 17</t>
  </si>
  <si>
    <t>Montana TRS GASB67 2017.pdf Pg.No 17</t>
  </si>
  <si>
    <t>Montana TRS Valuation 2007.pdf Pg.No 32</t>
  </si>
  <si>
    <t>Montana TRS Valuation 2008.pdf Pg.No 32</t>
  </si>
  <si>
    <t>Montana TRS Valuation 2009.pdf Pg.No 30</t>
  </si>
  <si>
    <t>Montana TRS Valuation 2010.pdf Pg.No 34</t>
  </si>
  <si>
    <t>Montana TRS Valuation 2011.pdf Pg.No 31</t>
  </si>
  <si>
    <t>Montana TRS Valuation 2012.pdf Pg.No 31</t>
  </si>
  <si>
    <t>Montana TRS Valuation 2013.pdf Pg.No 32</t>
  </si>
  <si>
    <t>Montana TRS Valuation 2014.pdf Pg.No 31</t>
  </si>
  <si>
    <t>Montana TRS Valuation 2015.pdf Pg.No 32</t>
  </si>
  <si>
    <t>Montana TRS Valuation 2016.pdf Pg.No 31</t>
  </si>
  <si>
    <t>Montana TRS Valuation 2017.pdf Pg.No 32</t>
  </si>
  <si>
    <t>Montana TRS Valuation 2018.pdf Pg.No 34</t>
  </si>
  <si>
    <t>Montana TRS CAFR 2001.pdf Pg.No 20</t>
  </si>
  <si>
    <t>Montana TRS CAFR 2002.pdf Pg.No 25</t>
  </si>
  <si>
    <t>Montana TRS CAFR 2003.pdf Pg.No 28</t>
  </si>
  <si>
    <t>Montana TRS CAFR 2004.pdf Pg.No 25</t>
  </si>
  <si>
    <t>Montana TRS CAFR 2005.pdf Pg.No 28</t>
  </si>
  <si>
    <t>Montana TRS CAFR 2006.pdf Pg.No 30</t>
  </si>
  <si>
    <t>Montana TRS CAFR 2007.pdf Pg.No 30</t>
  </si>
  <si>
    <t>Montana TRS CAFR 2008.pdf Pg.No 33</t>
  </si>
  <si>
    <t>Montana TRS CAFR 2009.pdf Pg.No 33</t>
  </si>
  <si>
    <t>Montana TRS CAFR 2010.pdf Pg.No 34</t>
  </si>
  <si>
    <t>Montana TRS CAFR 2011.pdf Pg.No 36</t>
  </si>
  <si>
    <t>Montana TRS CAFR 2012.pdf Pg.No 35</t>
  </si>
  <si>
    <t>Montana TRS CAFR 2013.pdf Pg.No 35</t>
  </si>
  <si>
    <t>Montana TRS CAFR 2014.pdf Pg.No 42</t>
  </si>
  <si>
    <t>Montana TRS CAFR 2015.pdf Pg.No 51</t>
  </si>
  <si>
    <t>Montana TRS CAFR 2002.pdf Pg.No 24</t>
  </si>
  <si>
    <t>Montana TRS CAFR 2004.pdf Pg.No 24</t>
  </si>
  <si>
    <t>Montana TRS CAFR 2005.pdf Pg.No 27</t>
  </si>
  <si>
    <t>Montana TRS CAFR 2006.pdf Pg.No 29</t>
  </si>
  <si>
    <t>Montana TRS CAFR 2007.pdf Pg.No 29</t>
  </si>
  <si>
    <t>Montana TRS CAFR 2008.pdf Pg.No 32</t>
  </si>
  <si>
    <t>Montana TRS CAFR 2009.pdf Pg.No 32</t>
  </si>
  <si>
    <t>Montana TRS CAFR 2010.pdf Pg.No 33</t>
  </si>
  <si>
    <t>Montana TRS CAFR 2011.pdf Pg.No 35</t>
  </si>
  <si>
    <t>Montana TRS CAFR 2012.pdf Pg.No 34</t>
  </si>
  <si>
    <t>Montana TRS CAFR 2013.pdf Pg.No 34</t>
  </si>
  <si>
    <t>Montana TRS CAFR 2014.pdf Pg.No 89</t>
  </si>
  <si>
    <t>Montana TRS CAFR 2015.pdf Pg.No 98</t>
  </si>
  <si>
    <t>Montana TRS CAFR 2001.pdf Pg.No 10</t>
  </si>
  <si>
    <t>Montana TRS CAFR 2002.pdf Pg.No 12</t>
  </si>
  <si>
    <t>Montana TRS CAFR 2003.pdf Pg.No 14</t>
  </si>
  <si>
    <t>Montana TRS CAFR 2004.pdf Pg.No 15</t>
  </si>
  <si>
    <t>Montana TRS CAFR 2005.pdf Pg.No 16</t>
  </si>
  <si>
    <t>Montana TRS CAFR 2006.pdf Pg.No 18</t>
  </si>
  <si>
    <t>Montana TRS CAFR 2007.pdf Pg.No 18</t>
  </si>
  <si>
    <t>Montana TRS CAFR 2008.pdf Pg.No 23</t>
  </si>
  <si>
    <t>Montana TRS CAFR 2009.pdf Pg.No 23</t>
  </si>
  <si>
    <t>Montana TRS CAFR 2010.pdf Pg.No 24</t>
  </si>
  <si>
    <t>Montana TRS CAFR 2011.pdf Pg.No 25</t>
  </si>
  <si>
    <t>Montana TRS CAFR 2012.pdf Pg.No 24</t>
  </si>
  <si>
    <t>Montana TRS CAFR 2013.pdf Pg.No 23</t>
  </si>
  <si>
    <t>Montana TRS Valuation 2002.pdf Pg.No 22</t>
  </si>
  <si>
    <t>Montana TRS Valuation 2004.pdf Pg.No 26</t>
  </si>
  <si>
    <t>Montana TRS Valuation 2005.pdf Pg.No 27</t>
  </si>
  <si>
    <t>Montana TRS Valuation 2006.pdf Pg.No 27</t>
  </si>
  <si>
    <t>Montana TRS Valuation 2007.pdf Pg.No 33</t>
  </si>
  <si>
    <t>Montana TRS Valuation 2008.pdf Pg.No 33</t>
  </si>
  <si>
    <t>Montana TRS Valuation 2009.pdf Pg.No 31</t>
  </si>
  <si>
    <t>Montana TRS Valuation 2010.pdf Pg.No 35</t>
  </si>
  <si>
    <t>Montana TRS Valuation 2011.pdf Pg.No 32</t>
  </si>
  <si>
    <t>Montana TRS Valuation 2012.pdf Pg.No 32</t>
  </si>
  <si>
    <t>Montana TRS Valuation 2013.pdf Pg.No 33</t>
  </si>
  <si>
    <t>Montana TRS Valuation 2014.pdf Pg.No 32</t>
  </si>
  <si>
    <t>Montana TRS Valuation 2015.pdf Pg.No 33</t>
  </si>
  <si>
    <t>Montana TRS Valuation 2016.pdf Pg.No 32</t>
  </si>
  <si>
    <t>Montana TRS Valuation 2017.pdf Pg.No 33</t>
  </si>
  <si>
    <t>Montana TRS Valuation 2018.pdf Pg.No 35</t>
  </si>
  <si>
    <t>Montana TRS Valuation 2002.pdf Pg.No 19</t>
  </si>
  <si>
    <t>Montana TRS Valuation 2004.pdf Pg.No 30</t>
  </si>
  <si>
    <t>Montana TRS Valuation 2005.pdf Pg.No 31</t>
  </si>
  <si>
    <t>Montana TRS Valuation 2006.pdf Pg.No 31</t>
  </si>
  <si>
    <t>Montana TRS Valuation 2007.pdf Pg.No 37</t>
  </si>
  <si>
    <t>Montana TRS Valuation 2008.pdf Pg.No 37</t>
  </si>
  <si>
    <t>Montana TRS Valuation 2009.pdf Pg.No 35</t>
  </si>
  <si>
    <t>Montana TRS Valuation 2010.pdf Pg.No 39</t>
  </si>
  <si>
    <t>Montana TRS Valuation 2011.pdf Pg.No 36</t>
  </si>
  <si>
    <t>Montana TRS Valuation 2012.pdf Pg.No 36</t>
  </si>
  <si>
    <t>Montana TRS Valuation 2013.pdf Pg.No 36</t>
  </si>
  <si>
    <t>Montana TRS Valuation 2014.pdf Pg.No 36</t>
  </si>
  <si>
    <t>Montana TRS Valuation 2015.pdf Pg.No 37</t>
  </si>
  <si>
    <t>Montana TRS Valuation 2016.pdf Pg.No 36</t>
  </si>
  <si>
    <t>Montana TRS Valuation 2017.pdf Pg.No 37</t>
  </si>
  <si>
    <t>Montana TRS Valuation 2018.pdf Pg.No 39</t>
  </si>
  <si>
    <t>Montana TRS Valuation 2002.pdf Pg.No 26</t>
  </si>
  <si>
    <t>Montana TRS Valuation 2009.pdf Pg.No 2</t>
  </si>
  <si>
    <t>Montana TRS Valuation 2010.pdf Pg.No 3</t>
  </si>
  <si>
    <t>Montana TRS Valuation 2011.pdf Pg.No 2</t>
  </si>
  <si>
    <t>Montana TRS Valuation 2012.pdf Pg.No 2</t>
  </si>
  <si>
    <t>Montana TRS Valuation 2013.pdf Pg.No 2</t>
  </si>
  <si>
    <t>Montana TRS Valuation 2014.pdf Pg.No 2</t>
  </si>
  <si>
    <t>Montana TRS Valuation 2015.pdf Pg.No 2</t>
  </si>
  <si>
    <t>Montana TRS Valuation 2016.pdf Pg.No 2</t>
  </si>
  <si>
    <t>Montana TRS Valuation 2017.pdf Pg.No 2</t>
  </si>
  <si>
    <t>Montana TRS Valuation 2018.pdf Pg.No 2</t>
  </si>
  <si>
    <t>Pg.No 31</t>
  </si>
  <si>
    <t>Pg.No 28</t>
  </si>
  <si>
    <t>Pg.No 35</t>
  </si>
  <si>
    <t>Pg.No 32</t>
  </si>
  <si>
    <t>Pg.No 36</t>
  </si>
  <si>
    <t>Pg.No 33</t>
  </si>
  <si>
    <t>Level Percent</t>
  </si>
  <si>
    <t>4 Years</t>
  </si>
  <si>
    <t>Montana TRS Valuation 2002.pdf Pg.No 23</t>
  </si>
  <si>
    <t>Montana TRS Valuation 2004.pdf Pg.No 27</t>
  </si>
  <si>
    <t>Montana TRS Valuation 2005.pdf Pg.No 28</t>
  </si>
  <si>
    <t>Montana TRS Valuation 2007.pdf Pg.No 34</t>
  </si>
  <si>
    <t>Montana TRS Valuation 2008.pdf Pg.No 34</t>
  </si>
  <si>
    <t>Montana TRS Valuation 2009.pdf Pg.No 32</t>
  </si>
  <si>
    <t>Montana TRS Valuation 2010.pdf Pg.No 36</t>
  </si>
  <si>
    <t>Montana TRS Valuation 2011.pdf Pg.No 33</t>
  </si>
  <si>
    <t>Montana TRS Valuation 2012.pdf Pg.No 33</t>
  </si>
  <si>
    <t>Montana TRS Valuation 2013.pdf Pg.No 34</t>
  </si>
  <si>
    <t>Montana TRS Valuation 2014.pdf Pg.No 33</t>
  </si>
  <si>
    <t>Montana TRS Valuation 2015.pdf Pg.No 34</t>
  </si>
  <si>
    <t>Montana TRS Valuation 2016.pdf Pg.No 33</t>
  </si>
  <si>
    <t>Montana TRS Valuation 2017.pdf Pg.No 34</t>
  </si>
  <si>
    <t>Montana TRS Valuation 2018.pdf Pg.No 36</t>
  </si>
  <si>
    <t>Pg.No 42</t>
  </si>
  <si>
    <t>Pg.No 39</t>
  </si>
  <si>
    <t>Pg.No 37</t>
  </si>
  <si>
    <t>Pg.No 40</t>
  </si>
  <si>
    <t>Pg.No 44</t>
  </si>
  <si>
    <t>Pg.No 41</t>
  </si>
  <si>
    <t>Pg.No 38</t>
  </si>
  <si>
    <t>Montana TRS CAFR 2014.pdf Pg.No 23</t>
  </si>
  <si>
    <t>Montana TRS CAFR 2015.pdf Pg.No 23</t>
  </si>
  <si>
    <t>Montana TRS CAFR 2016.pdf Pg.No 18</t>
  </si>
  <si>
    <t>Montana TRS CAFR 2017.PDF Pg.No 18</t>
  </si>
  <si>
    <t>RP 2000 Combined Mortality Table</t>
  </si>
  <si>
    <t>20 Years</t>
  </si>
  <si>
    <t>Infinite</t>
  </si>
  <si>
    <t>28 Years</t>
  </si>
  <si>
    <t>26 Years</t>
  </si>
  <si>
    <t>24 Years</t>
  </si>
  <si>
    <t>22 Years</t>
  </si>
  <si>
    <t>31 Years</t>
  </si>
  <si>
    <t>Montana TRS Valuation 2013.pdf Pg.No 37</t>
  </si>
  <si>
    <t>RP-2000 Healthy Combined Mortality  Table</t>
  </si>
  <si>
    <t>YEAR</t>
  </si>
  <si>
    <t>Actuarial Valuation</t>
  </si>
  <si>
    <t>CAFR</t>
  </si>
  <si>
    <t>Montana TRS GASB68 2019.pdf Pg.No 5</t>
  </si>
  <si>
    <t>Montana TRS GASB67 2014.pdf Pg.No 7</t>
  </si>
  <si>
    <t>Montana TRS GASB67 2015.pdf Pg.No 7</t>
  </si>
  <si>
    <t>Montana TRS GASB67 2016.pdf Pg.No 7</t>
  </si>
  <si>
    <t>Montana TRS GASB67 2017.pdf Pg.No 7</t>
  </si>
  <si>
    <t>Montana TRS GASB67 2018.pdf Pg.No 7</t>
  </si>
  <si>
    <t>Montana TRS GASB67 2018.pdf Pg.No 19</t>
  </si>
  <si>
    <t>Montana TRS GASB68 2019.pdf Pg.No 23</t>
  </si>
  <si>
    <t>Montana TRS GASB68 2018.pdf Pg.No 21</t>
  </si>
  <si>
    <t>Montana TRS GASB68 2015.pdf Pg.No 20</t>
  </si>
  <si>
    <t>Montana TRS GASB68 2016.pdf Pg.No 22</t>
  </si>
  <si>
    <t>Montana TRS GASB68 2017.pdf Pg.No 21</t>
  </si>
  <si>
    <t>Montana TRS CAFR 2016.pdf Pg.No 43</t>
  </si>
  <si>
    <t>Montana TRS CAFR 2016.pdf Pg.No 88</t>
  </si>
  <si>
    <t>Montana TRS CAFR 2017.pdf Pg.No 42</t>
  </si>
  <si>
    <t>Montana TRS CAFR 2017.pdf Pg.No 91</t>
  </si>
  <si>
    <t>MT State of Montana 2001.pdf Pg. No 62;MT State of Montana 2001.pdf Pg. No 25</t>
  </si>
  <si>
    <t>Montana TRS CAFR 2018.pdf Pg.No 44</t>
  </si>
  <si>
    <t>Montana TRS CAFR 2018.pdf Pg.No 93</t>
  </si>
  <si>
    <t>GAM</t>
  </si>
  <si>
    <t>3 years for males and 1 year for females</t>
  </si>
  <si>
    <t>Scale AA to 2008</t>
  </si>
  <si>
    <t xml:space="preserve">3 years for males and 2 years for females </t>
  </si>
  <si>
    <t xml:space="preserve">Scale BB to 2018 </t>
  </si>
  <si>
    <t>4 years for males and 2 years for females</t>
  </si>
  <si>
    <t>RP 2000 Healthy Annuitant Mortality Table (ages 50 and above), RP 2000 Combined Healthy Annuitant Mortality Table (ages below 50)</t>
  </si>
  <si>
    <t>2 years for males and females</t>
  </si>
  <si>
    <t>Montana TRS Valuation 2007.pdf Pg.No 11</t>
  </si>
  <si>
    <t>Montana TRS Valuation 2008.pdf Pg.No 12</t>
  </si>
  <si>
    <t>Montana TRS Valuation 2002.pdf Pg.No 47</t>
  </si>
  <si>
    <t>Montana TRS Valuation 2004.pdf Pg.No 52</t>
  </si>
  <si>
    <t>Montana TRS Valuation 2005.pdf Pg.No 53</t>
  </si>
  <si>
    <t>Montana TRS Valuation 2006.pdf Pg.No 53</t>
  </si>
  <si>
    <t>Montana TRS Valuation 2007.pdf Pg.No 59</t>
  </si>
  <si>
    <t>Montana TRS Valuation 2008.pdf Pg.No 59</t>
  </si>
  <si>
    <t>Mortality Table</t>
  </si>
  <si>
    <t>Mortality Table Version Year</t>
  </si>
  <si>
    <t>Refunds</t>
  </si>
  <si>
    <t>TAB</t>
  </si>
  <si>
    <t>HEADING</t>
  </si>
  <si>
    <t>COMMENT</t>
  </si>
  <si>
    <t>Includes employer and Non-employer contributing entities.</t>
  </si>
  <si>
    <t>Previous Year considered as Prior Measurement Date.</t>
  </si>
  <si>
    <t>Yes</t>
  </si>
  <si>
    <t>Montana TRS CAFR 2008.pdf Pg.No 30</t>
  </si>
  <si>
    <t>Montana TRS CAFR 2009.pdf Pg.No 29</t>
  </si>
  <si>
    <t>Montana TRS CAFR 2010.pdf Pg.No 31</t>
  </si>
  <si>
    <t>Montana TRS CAFR 2011.pdf Pg.No 34</t>
  </si>
  <si>
    <t>Montana TRS CAFR 2012.pdf Pg.No 31</t>
  </si>
  <si>
    <t>Montana TRS CAFR 2013.pdf Pg.No 30</t>
  </si>
  <si>
    <t>Montana TRS CAFR 2014.pdf Pg.No 35</t>
  </si>
  <si>
    <t>Montana TRS CAFR 2015.pdf Pg.No 44</t>
  </si>
  <si>
    <t>Montana TRS CAFR 2016.pdf Pg.No 45</t>
  </si>
  <si>
    <t>Montana TRS CAFR 2017.PDF Pg.No 45</t>
  </si>
  <si>
    <t>Outflows_Refunds</t>
  </si>
  <si>
    <t>ADEC_Pct</t>
  </si>
  <si>
    <t>ADEC_PaidPct</t>
  </si>
  <si>
    <t>ADEC_Amt</t>
  </si>
  <si>
    <t>ADEC_PaidAmt</t>
  </si>
  <si>
    <t>PE_Other</t>
  </si>
  <si>
    <t>actuarial_firm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</si>
  <si>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</si>
  <si>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</si>
  <si>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</si>
  <si>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</si>
  <si>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</si>
  <si>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</si>
  <si>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Mortality Table Projection Scale</t>
  </si>
  <si>
    <t>ARC_Pct</t>
  </si>
  <si>
    <t>Outflows_Other</t>
  </si>
  <si>
    <t>Comtribution Rate Effective FY</t>
  </si>
  <si>
    <t>cont_rate_FY</t>
  </si>
  <si>
    <t>Amortization Payment, Total $ Amount</t>
  </si>
  <si>
    <t>Amo_Total_Amt</t>
  </si>
  <si>
    <t>Employee Payment, Total $ Amount</t>
  </si>
  <si>
    <t>EE_Total_Amt</t>
  </si>
  <si>
    <t>Statutory Payment in Dollars, Employer</t>
  </si>
  <si>
    <t>Statutory Payment Percentage, Employer</t>
  </si>
  <si>
    <t>Statutory_Amt_ER</t>
  </si>
  <si>
    <t>Statutory_Pct_ER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</si>
  <si>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</si>
  <si>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</si>
  <si>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</si>
  <si>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</si>
  <si>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</si>
  <si>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</si>
  <si>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</si>
  <si>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</si>
  <si>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</si>
  <si>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</si>
  <si>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</si>
  <si>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</si>
  <si>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</si>
  <si>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</si>
  <si>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</si>
  <si>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</si>
  <si>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Montana TRS Valuation 2019.pdf Pg.No 69</t>
  </si>
  <si>
    <t>Montana TRS Valuation 2019.pdf Pg.No 52</t>
  </si>
  <si>
    <t>Montana TRS Valuation 2019.pdf Pg.No 44</t>
  </si>
  <si>
    <t>Montana TRS Valuation 2019.pdf Pg.No 2</t>
  </si>
  <si>
    <t>Pg.No 46</t>
  </si>
  <si>
    <t>Montana TRS Valuation 2019.pdf Pg.No 40</t>
  </si>
  <si>
    <t>Montana TRS Valuation 2019.pdf Pg.No 5</t>
  </si>
  <si>
    <t>29 Years</t>
  </si>
  <si>
    <t>Montana TRS Valuation 2019.pdf Pg.No 41</t>
  </si>
  <si>
    <t>Montana TRS Valuation 2019.pdf Pg.No 20</t>
  </si>
  <si>
    <t>Montana TRS Valuation 2019.pdf Pg.No 34</t>
  </si>
  <si>
    <t>Montana TRS Valuation 2002.pdf Pg.No 34</t>
  </si>
  <si>
    <t>Montana TRS Valuation 2004.pdf Pg.No 38</t>
  </si>
  <si>
    <t>Montana TRS Valuation 2005.pdf Pg.No 39</t>
  </si>
  <si>
    <t>Montana TRS Valuation 2006.pdf Pg.No 39</t>
  </si>
  <si>
    <t>Montana TRS Valuation 2007.pdf Pg.No 45</t>
  </si>
  <si>
    <t>Montana TRS Valuation 2008.pdf Pg.No 45</t>
  </si>
  <si>
    <t>Montana TRS Valuation 2009.pdf Pg.No 43</t>
  </si>
  <si>
    <t>Montana TRS Valuation 2010.pdf Pg.No 48</t>
  </si>
  <si>
    <t>Montana TRS Valuation 2011.pdf Pg.No 44</t>
  </si>
  <si>
    <t>Montana TRS Valuation 2012.pdf Pg.No 44</t>
  </si>
  <si>
    <t>Montana TRS Valuation 2015.pdf Pg.No 17</t>
  </si>
  <si>
    <t>Montana TRS Valuation 2002.pdf Pg.No 8</t>
  </si>
  <si>
    <t>Montana TRS Valuation 2004.pdf Pg.No 11</t>
  </si>
  <si>
    <t>Montana TRS Valuation 2006.pdf Pg.No 13</t>
  </si>
  <si>
    <t>Montana TRS Valuation 2007.pdf Pg.No 15</t>
  </si>
  <si>
    <t>Montana TRS Valuation 2008.pdf Pg.No 16</t>
  </si>
  <si>
    <t>Montana TRS Valuation 2009.pdf Pg.No 15</t>
  </si>
  <si>
    <t>Montana TRS Valuation 2010.pdf Pg.No 19</t>
  </si>
  <si>
    <t>Montana TRS Valuation 2011.pdf Pg.No 15</t>
  </si>
  <si>
    <t>Montana TRS Valuation 2012.pdf Pg.No 16</t>
  </si>
  <si>
    <t>Montana TRS Valuation 2013.pdf Pg.No 18</t>
  </si>
  <si>
    <t>Montana TRS Valuation 2014.pdf Pg.No 17</t>
  </si>
  <si>
    <t>Montana TRS Valuation 2016.pdf Pg.No 16</t>
  </si>
  <si>
    <t>Montana TRS Valuation 2018.pdf Pg.No 18</t>
  </si>
  <si>
    <t>Montana TRS Valuation 2019.pdf Pg.No 18</t>
  </si>
  <si>
    <t>Montana TRS GASB67 2019.pdf Pg.No 7</t>
  </si>
  <si>
    <t>Montana TRS GASB67 2020.pdf Pg.No 7</t>
  </si>
  <si>
    <t>Montana TRS GASB67 2019.pdf Pg.No 8</t>
  </si>
  <si>
    <t>Montana TRS GASB67 2020.pdf Pg.No 19</t>
  </si>
  <si>
    <t>Montana TRS GASB67 2019.pdf Pg.No 19</t>
  </si>
  <si>
    <t>Montana TRS GASB67 2020.pdf Pg.No 18</t>
  </si>
  <si>
    <t>Montana TRS GASB67 2020.pdf Pg.No 12</t>
  </si>
  <si>
    <t>Montana TRS CAFR 2019.pdf Pg.No 19</t>
  </si>
  <si>
    <t>Montana TRS CAFR 2019.pdf Pg.No 49</t>
  </si>
  <si>
    <t>Montana TRS CAFR 2019.pdf Pg.No 46</t>
  </si>
  <si>
    <t>Montana TRS CAFR 2019.pdf Pg.No 97</t>
  </si>
  <si>
    <t>Montana TRS CAFR 2019.pdf Pg.No 20</t>
  </si>
  <si>
    <t>Montana TRS CAFR 2018.pdf Pg.No 46</t>
  </si>
  <si>
    <t>Montana TRS CAFR 2018.pdf Pg.No 72</t>
  </si>
  <si>
    <t>Montana TRS CAFR 2018.pdf Pg.No 18</t>
  </si>
  <si>
    <t>Montana TRS CAFR 2018.pdf Pg.No 19</t>
  </si>
  <si>
    <t>Montana TRS Valuation 2020.pdf Pg.No 69</t>
  </si>
  <si>
    <t>Montana TRS Valuation 2020.pdf Pg.No 18</t>
  </si>
  <si>
    <t>Montana TRS Valuation 2020.pdf Pg.No 52</t>
  </si>
  <si>
    <t>Montana TRS Valuation 2020.pdf Pg.No 44</t>
  </si>
  <si>
    <t>Montana TRS Valuation 2020.pdf Pg.No 2</t>
  </si>
  <si>
    <t>Montana TRS Valuation 2020.pdf Pg.No 40</t>
  </si>
  <si>
    <t>Montana TRS Valuation 2020.pdf Pg.No 5</t>
  </si>
  <si>
    <t>Montana TRS Valuation 2020.pdf Pg.No 41</t>
  </si>
  <si>
    <t>Montana TRS Valuation 2020.pdf Pg.No 20</t>
  </si>
  <si>
    <t>Montana TRS Valuation 2020.pdf Pg.No 34</t>
  </si>
  <si>
    <t>Montana TRS CAFR 2020.pdf Pg.No 38</t>
  </si>
  <si>
    <t>Montana TRS CAFR 2020.pdf Pg.No 49</t>
  </si>
  <si>
    <t>Montana TRS CAFR 2020.pdf Pg.No 98</t>
  </si>
  <si>
    <t>Montana TRS CAFR 2020.pdf Pg.No 97</t>
  </si>
  <si>
    <t>Montana TRS CAFR 2020.pdf Pg.No 19</t>
  </si>
  <si>
    <t>Montana TRS GASB68 2020.pdf Pg.No 5</t>
  </si>
  <si>
    <t xml:space="preserve">Montana TRS GASB68 2020.pdf Pg.No.5 </t>
  </si>
  <si>
    <t>Montana TRS GASB67 2019.pdf Pg.No 12</t>
  </si>
  <si>
    <t>Montana TRS GASB68 2020.pdf Pg.No 22</t>
  </si>
  <si>
    <t>Montana TRS GASB67 2019.pdf Pg.No 18</t>
  </si>
  <si>
    <t>GASB 68</t>
  </si>
  <si>
    <t>2005 -2009</t>
  </si>
  <si>
    <t>Actuarial accrued liabilities less actuarial value of assets and present value of future university supplemental contributions is UAAL.</t>
  </si>
  <si>
    <t>Funded Ratio is the ratio of the actuarial value of assets over the actuarial accrued liabilities less the present value of future university supplemental contributions.</t>
  </si>
  <si>
    <t>Includes Actuarial Value of Assets and Present Value of Future University Supplemental Contributions</t>
  </si>
  <si>
    <t>2005-2009</t>
  </si>
  <si>
    <t>2010-2020</t>
  </si>
  <si>
    <t>Effective July 1, 2010, the System’s AAL includes the present value of future university supplemental contributions.</t>
  </si>
  <si>
    <t>Montana TRS CAFR 2007.pdf Pg.No 59</t>
  </si>
  <si>
    <t>Montana TRS CAFR 2008.pdf Pg.No 64</t>
  </si>
  <si>
    <t>Montana TRS CAFR 2009.pdf Pg.No 69</t>
  </si>
  <si>
    <t>Montana TRS CAFR 2010.pdf Pg.No 69</t>
  </si>
  <si>
    <t>Montana TRS CAFR 2011.pdf Pg.No 71</t>
  </si>
  <si>
    <t>Montana TRS CAFR 2012.pdf Pg.No 71</t>
  </si>
  <si>
    <t>Montana TRS CAFR 2013.pdf Pg.No 69</t>
  </si>
  <si>
    <t>Montana TRS CAFR 2014.pdf Pg.No 83</t>
  </si>
  <si>
    <t>Montana TRS CAFR 2015.pdf Pg.No 92</t>
  </si>
  <si>
    <t>Montana TRS CAFR 2016.pdf Pg.No 83</t>
  </si>
  <si>
    <t>Montana TRS CAFR 2017.PDF Pg.No 85</t>
  </si>
  <si>
    <t>Montana TRS CAFR 2018.pdf Pg.No 87</t>
  </si>
  <si>
    <t>Montana TRS CAFR 2019.pdf Pg.No 91</t>
  </si>
  <si>
    <t>Montana TRS CAFR 2020.pdf Pg.No 91</t>
  </si>
  <si>
    <t>Includes expenses like Withdrawals, OPEB expense, Loss on Intangible Assets and Pension Expense.</t>
  </si>
  <si>
    <t>1/60 of final compensation for each yr of service.</t>
  </si>
  <si>
    <t>Normal Cost of Employer = Employer Contribution Rates - UAAL Rate</t>
  </si>
  <si>
    <t>Employee Contribution Rates taken here, I.e. Normal Cost of Employee = Employee contribution</t>
  </si>
  <si>
    <t>Tier One Members: 1/60 of final compensation/yr of service. &amp; Tier Two Members - 185/100 of final compensation for members aged 60 with at least 30yrs of creditable service/yr of service. Otherwise 1/60 of final compensation/yr of service.</t>
  </si>
  <si>
    <t>Tier One Members: 1/60 of final compensation/yr of service. &amp; Tier Two Members - 1.85% of final compensation for members aged 60 with at least 30yrs of creditable service/yr of service. Otherwise 1/60 of final compensation/yr of service.</t>
  </si>
  <si>
    <t>Montana TRS Valuation 2005.pdf Pg.No 11</t>
  </si>
  <si>
    <t>Montana TRS Valuation 2017.pdf Pg.No 16</t>
  </si>
  <si>
    <t>Montana TRS Valuation 2016.pdf Pg.No 37</t>
  </si>
  <si>
    <t>Tier One: 1.50%; Tier Two: 0.50%</t>
  </si>
  <si>
    <t>Tier One &amp; Two: 1.50%</t>
  </si>
  <si>
    <t>Percentage</t>
  </si>
  <si>
    <t>General wage increases taken here.</t>
  </si>
  <si>
    <t>23.4 Years</t>
  </si>
  <si>
    <t>28.6 Years</t>
  </si>
  <si>
    <t>31.3 Years</t>
  </si>
  <si>
    <t>49.5 Years</t>
  </si>
  <si>
    <t>71 Years</t>
  </si>
  <si>
    <t>Pg.No 49</t>
  </si>
  <si>
    <t>General Members - 5.00% - 9.51%; University Members - 6.00%</t>
  </si>
  <si>
    <t>General Members - 4.50% - 9.01%; University Members - 5.50%</t>
  </si>
  <si>
    <t>General Members - 4.00% - 8.51%; University Members - 5.00%</t>
  </si>
  <si>
    <t>General Members - 3.25% - 7.76%; University Members - 4.25%</t>
  </si>
  <si>
    <t>Montana TRS Valuation 2002.pdf Pg.No 27</t>
  </si>
  <si>
    <t>Montana TRS Valuation 2004.pdf Pg.No 31</t>
  </si>
  <si>
    <t>Montana TRS Valuation 2005.pdf Pg.No 32</t>
  </si>
  <si>
    <t>Montana TRS Valuation 2006.pdf Pg.No 32</t>
  </si>
  <si>
    <t>Montana TRS Valuation 2007.pdf Pg.No 38</t>
  </si>
  <si>
    <t>Montana TRS Valuation 2008.pdf Pg.No 38</t>
  </si>
  <si>
    <t>Montana TRS Valuation 2009.pdf Pg.No 36</t>
  </si>
  <si>
    <t>Montana TRS Valuation 2010.pdf Pg.No 40</t>
  </si>
  <si>
    <t>Montana TRS Valuation 2011.pdf Pg.No 37</t>
  </si>
  <si>
    <t>Montana TRS Valuation 2012.pdf Pg.No 37</t>
  </si>
  <si>
    <t>Montana TRS Valuation 2013.pdf Pg.No 38</t>
  </si>
  <si>
    <t>Montana TRS Valuation 2014.pdf Pg.No 37</t>
  </si>
  <si>
    <t>Montana TRS Valuation 2015.pdf Pg.No 38</t>
  </si>
  <si>
    <t>Montana TRS Valuation 2017.pdf Pg.No 38</t>
  </si>
  <si>
    <t>Montana TRS Valuation 2018.pdf Pg.No 40</t>
  </si>
  <si>
    <t>Montana TRS Valuation 2019.pdf Pg.No 45</t>
  </si>
  <si>
    <t>Montana TRS Valuation 2020.pdf Pg.No 45</t>
  </si>
  <si>
    <t>Entry Age</t>
  </si>
  <si>
    <t>Montana TRS Valuation 2006.pdf Pg.No 28</t>
  </si>
  <si>
    <t>2002,2004-05</t>
  </si>
  <si>
    <t>Unfunded actuarial accrued liability funded by TRS contributions taken here</t>
  </si>
  <si>
    <t>Includes actuarial value of assets available for benefits and present value of future university supplemental contributions</t>
  </si>
  <si>
    <t>Montana TRS Valuation 2002.pdf Pg.No 35</t>
  </si>
  <si>
    <t>Montana TRS Valuation 2004.pdf Pg.No 39</t>
  </si>
  <si>
    <t>Montana TRS Valuation 2005.pdf Pg.No 40</t>
  </si>
  <si>
    <t xml:space="preserve">Amortization rates are based on the Statutory Funding Rate. </t>
  </si>
  <si>
    <t>Future Salaries Rates taken here.</t>
  </si>
  <si>
    <t>Terminated participants and beneficiaries entitled to benefits but not yet receiving benefits taken here.</t>
  </si>
  <si>
    <t>Inactive Participants considered here</t>
  </si>
  <si>
    <t>Includes Full-Time and Part-Time Active Participants</t>
  </si>
  <si>
    <t>Montana TRS GASB67 2020.pdf Pg.No 8</t>
  </si>
  <si>
    <t>Includes Misc Income and Others</t>
  </si>
  <si>
    <t>Includes Prior Period Adjustment</t>
  </si>
  <si>
    <t>Includes Contributions - Employer and Contributions - Non Employer Contributing Entites</t>
  </si>
  <si>
    <t>Includes Benefit payments and Refunds of Contributions</t>
  </si>
  <si>
    <t xml:space="preserve">Previous year rates taken here. </t>
  </si>
  <si>
    <t>Montana TRS GASB68 2020.pdf Pg.No 24</t>
  </si>
  <si>
    <t>Montana TRS Valuation 2017.pdf Pg.No 31</t>
  </si>
  <si>
    <t>Montana TRS Valuation 2018.pdf Pg.No 33</t>
  </si>
  <si>
    <t>Montana TRS Valuation 2019.pdf Pg.No 33</t>
  </si>
  <si>
    <t>Montana TRS Valuation 2020.pdf Pg.No 33</t>
  </si>
  <si>
    <t>Death After Retirement taken here</t>
  </si>
  <si>
    <t>Data Adjustments and Benefit Payment Timing and Other taken here.</t>
  </si>
  <si>
    <t>Montana TRS CAFR 2015.pdf Pg.No 35</t>
  </si>
  <si>
    <t>Montana TRS CAFR 2014.pdf Pg.No 34</t>
  </si>
  <si>
    <t>Montana TRS CAFR 2016.pdf Pg.No 31</t>
  </si>
  <si>
    <t>Montana TRS CAFR 2017.PDF Pg.No 29</t>
  </si>
  <si>
    <t>Montana TRS CAFR 2018.pdf Pg.No 30</t>
  </si>
  <si>
    <t>Montana TRS CAFR 2019.pdf Pg.No 31</t>
  </si>
  <si>
    <t>Montana TRS CAFR 2020.pdf Pg.No 30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</si>
  <si>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</si>
  <si>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</si>
  <si>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</si>
  <si>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</si>
  <si>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</si>
  <si>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</si>
  <si>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</si>
  <si>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</si>
  <si>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</si>
  <si>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</si>
  <si>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</si>
  <si>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</si>
  <si>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</si>
  <si>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</si>
  <si>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</si>
  <si>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</si>
  <si>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</si>
  <si>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</si>
  <si>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</si>
  <si>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</si>
  <si>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</si>
  <si>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</si>
  <si>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</si>
  <si>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</si>
  <si>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</si>
  <si>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</si>
  <si>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</si>
  <si>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</si>
  <si>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</si>
  <si>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</si>
  <si>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</si>
  <si>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Benefit Payments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</si>
  <si>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</si>
  <si>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</si>
  <si>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</si>
  <si>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</si>
  <si>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</si>
  <si>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</si>
  <si>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</si>
  <si>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</si>
  <si>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</si>
  <si>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</si>
  <si>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</si>
  <si>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</si>
  <si>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</si>
  <si>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</si>
  <si>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</si>
  <si>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</si>
  <si>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</si>
  <si>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</si>
  <si>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</si>
  <si>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</si>
  <si>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</si>
  <si>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</si>
  <si>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</si>
  <si>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</si>
  <si>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</si>
  <si>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</si>
  <si>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</si>
  <si>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</si>
  <si>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</si>
  <si>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</si>
  <si>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</si>
  <si>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</si>
  <si>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</si>
  <si>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</si>
  <si>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</si>
  <si>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</si>
  <si>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</si>
  <si>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</si>
  <si>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</si>
  <si>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</si>
  <si>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</si>
  <si>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</si>
  <si>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</si>
  <si>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</si>
  <si>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</si>
  <si>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</si>
  <si>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</si>
  <si>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</si>
  <si>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</si>
  <si>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</si>
  <si>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</si>
  <si>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</si>
  <si>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</si>
  <si>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</si>
  <si>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</si>
  <si>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</si>
  <si>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</si>
  <si>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</si>
  <si>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</si>
  <si>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</si>
  <si>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</si>
  <si>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</si>
  <si>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</si>
  <si>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</si>
  <si>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</si>
  <si>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</si>
  <si>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</si>
  <si>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</si>
  <si>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</si>
  <si>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</si>
  <si>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</si>
  <si>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</si>
  <si>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</si>
  <si>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</si>
  <si>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</si>
  <si>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</si>
  <si>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</si>
  <si>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</si>
  <si>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</si>
  <si>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</si>
  <si>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</si>
  <si>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</si>
  <si>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</si>
  <si>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</si>
  <si>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</si>
  <si>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</si>
  <si>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</si>
  <si>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</si>
  <si>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</si>
  <si>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</si>
  <si>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</si>
  <si>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</si>
  <si>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</si>
  <si>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</si>
  <si>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</si>
  <si>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</si>
  <si>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</si>
  <si>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</si>
  <si>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</si>
  <si>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</si>
  <si>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</si>
  <si>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</si>
  <si>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</si>
  <si>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</si>
  <si>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</si>
  <si>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</si>
  <si>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</si>
  <si>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</si>
  <si>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</si>
  <si>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</si>
  <si>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</si>
  <si>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</si>
  <si>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</si>
  <si>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</si>
  <si>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</si>
  <si>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</si>
  <si>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</si>
  <si>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</si>
  <si>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</si>
  <si>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</si>
  <si>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</si>
  <si>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</si>
  <si>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</si>
  <si>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</si>
  <si>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</si>
  <si>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</si>
  <si>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</si>
  <si>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</si>
  <si>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</si>
  <si>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</si>
  <si>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</si>
  <si>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</si>
  <si>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</si>
  <si>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</si>
  <si>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</si>
  <si>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</si>
  <si>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</si>
  <si>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</si>
  <si>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</si>
  <si>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</si>
  <si>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</si>
  <si>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</si>
  <si>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</si>
  <si>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</si>
  <si>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</si>
  <si>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</si>
  <si>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</si>
  <si>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</si>
  <si>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</si>
  <si>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</si>
  <si>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</si>
  <si>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</si>
  <si>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</si>
  <si>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</si>
  <si>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</si>
  <si>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</si>
  <si>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</si>
  <si>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</si>
  <si>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</si>
  <si>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</si>
  <si>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</si>
  <si>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</si>
  <si>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</si>
  <si>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</si>
  <si>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</si>
  <si>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</si>
  <si>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</si>
  <si>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</si>
  <si>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</si>
  <si>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</si>
  <si>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</si>
  <si>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</si>
  <si>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</si>
  <si>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</si>
  <si>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-</t>
  </si>
  <si>
    <t>Montana TRS GASB68 2021.pdf Pg.No 5</t>
  </si>
  <si>
    <t>Montana TRS GASB67 2021.pdf Pg.No 7</t>
  </si>
  <si>
    <t>Montana TRS GASB67 2021.pdf Pg.No 8</t>
  </si>
  <si>
    <t>Montana TRS GASB67 2021.pdf Pg.No 19</t>
  </si>
  <si>
    <t>Montana TRS GASB68 2021.pdf Pg.No 24</t>
  </si>
  <si>
    <t>Montana TRS GASB67 2021.pdf Pg.No 12</t>
  </si>
  <si>
    <t>Montana TRS GASB68 2021.pdf Pg.No 22</t>
  </si>
  <si>
    <t>Montana TRS GASB67 2021.pdf Pg.No 18</t>
  </si>
  <si>
    <t>Montana TRS CAFR 2021.pdf Pg.No 38</t>
  </si>
  <si>
    <t>Montana TRS CAFR 2021.pdf Pg.No 49</t>
  </si>
  <si>
    <t>Montana TRS CAFR 2021.pdf Pg.No 45</t>
  </si>
  <si>
    <t>Montana TRS CAFR 2021.pdf Pg.No 98</t>
  </si>
  <si>
    <t>Montana TRS CAFR 2021.pdf Pg.No 19</t>
  </si>
  <si>
    <t>Montana TRS CAFR 2021.pdf Pg.No 92</t>
  </si>
  <si>
    <t>Montana TRS Valuation 2021.pdf Pg.No 5</t>
  </si>
  <si>
    <t>Montana TRS Valuation 2021.pdf Pg.No 18</t>
  </si>
  <si>
    <t>Montana TRS Valuation 2021.pdf Pg.No 69</t>
  </si>
  <si>
    <t>Montana TRS Valuation 2021.pdf Pg.No 52</t>
  </si>
  <si>
    <t>Montana TRS Valuation 2021.pdf Pg.No 44</t>
  </si>
  <si>
    <t>Montana TRS Valuation 2021.pdf Pg.No 45</t>
  </si>
  <si>
    <t>Montana TRS Valuation 2021.pdf Pg.No 40</t>
  </si>
  <si>
    <t>Montana TRS CAFR 2021.pdf Pg.No 30</t>
  </si>
  <si>
    <t>Montana TRS Valuation 2021.pdf Pg.No 41</t>
  </si>
  <si>
    <t>Montana TRS Valuation 2021.pdf Pg.No 20</t>
  </si>
  <si>
    <t>Montana TRS Valuation 2021.pdf Pg.No 34</t>
  </si>
  <si>
    <t>Montana TRS Valuation 2021.pdf Pg.No 33</t>
  </si>
  <si>
    <t>Montana TRS Valuation 2016.pdf Pg.No 11</t>
  </si>
  <si>
    <t>Montana TRS Valuation 2015.pdf Pg.No 12</t>
  </si>
  <si>
    <t>Montana TRS Valuation 2014.pdf Pg.No 12</t>
  </si>
  <si>
    <t>Montana TRS Valuation 2013.pdf Pg.No 13</t>
  </si>
  <si>
    <t>Montana TRS Valuation 2012.pdf Pg.No 12</t>
  </si>
  <si>
    <t>Montana TRS Valuation 2011.pdf Pg.No 11</t>
  </si>
  <si>
    <t>Montana TRS Valuation 2010.pdf Pg.No 14</t>
  </si>
  <si>
    <t>Montana TRS Valuation 2009.pdf Pg.No 11</t>
  </si>
  <si>
    <t>Montana TRS Valuation 2008.pdf Pg.No 10</t>
  </si>
  <si>
    <t>Montana TRS Valuation 2007.pdf Pg.No 10</t>
  </si>
  <si>
    <t>Montana TRS Valuation 2006.pdf Pg.No 8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</si>
  <si>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</si>
  <si>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</si>
  <si>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</si>
  <si>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</si>
  <si>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</si>
  <si>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</si>
  <si>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</si>
  <si>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</si>
  <si>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</si>
  <si>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</si>
  <si>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</si>
  <si>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</si>
  <si>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</si>
  <si>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</si>
  <si>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</si>
  <si>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</si>
  <si>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</si>
  <si>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</si>
  <si>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</si>
  <si>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</si>
  <si>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</si>
  <si>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</si>
  <si>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</si>
  <si>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</si>
  <si>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</si>
  <si>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</si>
  <si>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</si>
  <si>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</si>
  <si>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</si>
  <si>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</si>
  <si>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</si>
  <si>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</si>
  <si>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</si>
  <si>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</si>
  <si>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</si>
  <si>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</si>
  <si>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</si>
  <si>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</si>
  <si>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</si>
  <si>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</si>
  <si>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</si>
  <si>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</si>
  <si>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</si>
  <si>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</si>
  <si>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</si>
  <si>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</si>
  <si>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</si>
  <si>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</si>
  <si>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</si>
  <si>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</si>
  <si>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</si>
  <si>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</si>
  <si>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</si>
  <si>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</si>
  <si>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</si>
  <si>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</si>
  <si>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</si>
  <si>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</si>
  <si>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</si>
  <si>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</si>
  <si>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</si>
  <si>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</si>
  <si>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</si>
  <si>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</si>
  <si>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</si>
  <si>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</si>
  <si>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</si>
  <si>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</si>
  <si>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</si>
  <si>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</si>
  <si>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</si>
  <si>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</si>
  <si>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</si>
  <si>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</si>
  <si>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</si>
  <si>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</si>
  <si>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</si>
  <si>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</si>
  <si>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</si>
  <si>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</si>
  <si>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</si>
  <si>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</si>
  <si>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</si>
  <si>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</si>
  <si>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</si>
  <si>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</si>
  <si>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</si>
  <si>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</si>
  <si>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</si>
  <si>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</si>
  <si>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</si>
  <si>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</si>
  <si>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</si>
  <si>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</si>
  <si>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</si>
  <si>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</si>
  <si>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</si>
  <si>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</si>
  <si>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</si>
  <si>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</si>
  <si>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</si>
  <si>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</si>
  <si>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</si>
  <si>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</si>
  <si>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</si>
  <si>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</si>
  <si>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</si>
  <si>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</si>
  <si>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</si>
  <si>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</si>
  <si>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</si>
  <si>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</si>
  <si>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</si>
  <si>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</si>
  <si>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</si>
  <si>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</si>
  <si>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</si>
  <si>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</si>
  <si>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</si>
  <si>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</si>
  <si>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</si>
  <si>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</si>
  <si>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</si>
  <si>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</si>
  <si>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</si>
  <si>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</si>
  <si>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</si>
  <si>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</si>
  <si>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</si>
  <si>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</si>
  <si>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</si>
  <si>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</si>
  <si>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</si>
  <si>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</si>
  <si>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</si>
  <si>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</si>
  <si>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</si>
  <si>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</si>
  <si>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</si>
  <si>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</si>
  <si>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</si>
  <si>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</si>
  <si>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</si>
  <si>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</si>
  <si>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</si>
  <si>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</si>
  <si>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</si>
  <si>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</si>
  <si>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</si>
  <si>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</si>
  <si>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</si>
  <si>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</si>
  <si>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</si>
  <si>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</si>
  <si>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</si>
  <si>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</si>
  <si>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</si>
  <si>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</si>
  <si>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</si>
  <si>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</si>
  <si>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</si>
  <si>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</si>
  <si>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</si>
  <si>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</si>
  <si>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</si>
  <si>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</si>
  <si>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</si>
  <si>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</si>
  <si>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</si>
  <si>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</si>
  <si>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</si>
  <si>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</si>
  <si>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</si>
  <si>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</si>
  <si>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</si>
  <si>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</si>
  <si>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</si>
  <si>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</si>
  <si>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Montana TRS GASB68 2022.pdf Pg.No 5</t>
  </si>
  <si>
    <t>Montana TRS GASB67 2022.pdf Pg.No 7</t>
  </si>
  <si>
    <t>Montana TRS GASB68 2022.pdf Pg.No 24</t>
  </si>
  <si>
    <t>Montana TRS GASB68 2022.pdf Pg.No 22</t>
  </si>
  <si>
    <t>General Members - 3.50% - 9.00%; University Members - 4.25%</t>
  </si>
  <si>
    <t>Pg.No 48</t>
  </si>
  <si>
    <t>MP-2021</t>
  </si>
  <si>
    <t>25 Years</t>
  </si>
  <si>
    <t>Total Contributions, Total $ Amount</t>
  </si>
  <si>
    <t>Tot_Total_Amt</t>
  </si>
  <si>
    <t>Montana TRS Valuation 2003.pdf Pg.No 15</t>
  </si>
  <si>
    <t>Montana TRS Valuation 2022.pdf Pg.No 18</t>
  </si>
  <si>
    <t>Montana TRS Valuation 2022.pdf Pg.No 5</t>
  </si>
  <si>
    <t>Montana TRS Valuation 2022.pdf Pg.No 67</t>
  </si>
  <si>
    <t>Montana TRS Valuation 2022.pdf Pg.No 50</t>
  </si>
  <si>
    <t>Montana TRS Valuation 2022.pdf Pg.No 44</t>
  </si>
  <si>
    <t>Montana TRS Valuation 2022.pdf Pg.No 45</t>
  </si>
  <si>
    <t>Montana TRS Valuation 2022.pdf Pg.No 40</t>
  </si>
  <si>
    <t>Montana TRS Valuation 2022.pdf Pg.No 41</t>
  </si>
  <si>
    <t>Montana TRS Valuation 2022.pdf Pg.No 20</t>
  </si>
  <si>
    <t>Montana TRS Valuation 2022.pdf Pg.No 34</t>
  </si>
  <si>
    <t>Montana TRS Valuation 2022.pdf Pg.No 33</t>
  </si>
  <si>
    <t>Montana TRS CAFR 2022.pdf Pg.No 55</t>
  </si>
  <si>
    <t>Montana TRS GASB67 2022.pdf Pg.No 8</t>
  </si>
  <si>
    <t>Montana TRS GASB67 2022.pdf Pg.No 19</t>
  </si>
  <si>
    <t>Montana TRS GASB67 2022.pdf Pg.No 20</t>
  </si>
  <si>
    <t>Montana TRS GASB67 2022.pdf Pg.No 12</t>
  </si>
  <si>
    <t>Montana TRS GASB67 2022.pdf Pg.No 18</t>
  </si>
  <si>
    <t>2015-2022</t>
  </si>
  <si>
    <t>2014-2022</t>
  </si>
  <si>
    <t>2002,2004-2022</t>
  </si>
  <si>
    <t>2007-2022</t>
  </si>
  <si>
    <t>2001-2022</t>
  </si>
  <si>
    <t>Montana TRS CAFR 2022.pdf Pg.No 40</t>
  </si>
  <si>
    <t>Montana TRS CAFR 2022.pdf Pg.No 51</t>
  </si>
  <si>
    <t>Montana TRS CAFR 2022.pdf Pg.No 92</t>
  </si>
  <si>
    <t>Montana TRS CAFR 2022.pdf Pg.No 21</t>
  </si>
  <si>
    <t>Montana TRS CAFR 2022.pdf Pg.No 88</t>
  </si>
  <si>
    <t>PUBT-2010</t>
  </si>
  <si>
    <t>Montana TRS CAFR 2022.pdf Pg.No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</si>
</sst>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mbria"/>
      <family val="2"/>
      <scheme val="major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  <font>
      <b/>
      <sz val="11"/>
      <name val="Calibri"/>
      <family val="2"/>
      <scheme val="minor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5B3D7"/>
        <bgColor rgb="FF95B3D7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80">
    <xf numFmtId="0" fontId="0" fillId="0" borderId="0" xfId="0"/>
    <xf numFmtId="9" fontId="1" fillId="0" borderId="0" xfId="8" applyFont="1" applyFill="1" applyBorder="1" applyAlignment="1">
      <alignment horizontal="center" vertical="center"/>
    </xf>
    <xf numFmtId="0" fontId="1" fillId="0" borderId="0" xfId="1" applyFont="1" applyAlignment="1">
      <alignment horizontal="center" vertical="center" wrapText="1"/>
    </xf>
    <xf numFmtId="0" fontId="1" fillId="0" borderId="0" xfId="0" applyFont="1"/>
    <xf numFmtId="10" fontId="5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1" fillId="0" borderId="0" xfId="8" applyNumberFormat="1" applyFont="1" applyFill="1" applyBorder="1" applyAlignment="1">
      <alignment horizontal="center" vertical="center" wrapText="1"/>
    </xf>
    <xf numFmtId="9" fontId="1" fillId="0" borderId="0" xfId="8" applyFont="1" applyFill="1" applyBorder="1" applyAlignment="1">
      <alignment horizontal="center" vertical="center" wrapText="1"/>
    </xf>
    <xf numFmtId="165" fontId="5" fillId="0" borderId="0" xfId="0" applyNumberFormat="1" applyFont="1"/>
    <xf numFmtId="165" fontId="5" fillId="0" borderId="0" xfId="9" applyNumberFormat="1" applyFont="1" applyFill="1" applyBorder="1"/>
    <xf numFmtId="10" fontId="5" fillId="0" borderId="0" xfId="9" applyNumberFormat="1" applyFont="1" applyFill="1" applyBorder="1"/>
    <xf numFmtId="0" fontId="1" fillId="2" borderId="0" xfId="0" applyFont="1" applyFill="1" applyAlignment="1">
      <alignment horizontal="center"/>
    </xf>
    <xf numFmtId="0" fontId="5" fillId="0" borderId="0" xfId="0" applyFont="1"/>
    <xf numFmtId="15" fontId="5" fillId="0" borderId="0" xfId="0" applyNumberFormat="1" applyFont="1"/>
    <xf numFmtId="165" fontId="5" fillId="3" borderId="0" xfId="0" applyNumberFormat="1" applyFont="1" applyFill="1"/>
    <xf numFmtId="10" fontId="5" fillId="3" borderId="0" xfId="0" applyNumberFormat="1" applyFont="1" applyFill="1"/>
    <xf numFmtId="43" fontId="5" fillId="0" borderId="0" xfId="9" applyFont="1" applyFill="1" applyBorder="1"/>
    <xf numFmtId="0" fontId="5" fillId="0" borderId="0" xfId="9" applyNumberFormat="1" applyFont="1" applyFill="1" applyBorder="1"/>
    <xf numFmtId="43" fontId="5" fillId="0" borderId="0" xfId="0" applyNumberFormat="1" applyFont="1"/>
    <xf numFmtId="2" fontId="5" fillId="0" borderId="0" xfId="0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9" fontId="5" fillId="0" borderId="0" xfId="0" applyNumberFormat="1" applyFont="1"/>
    <xf numFmtId="10" fontId="5" fillId="0" borderId="0" xfId="0" applyNumberFormat="1" applyFont="1" applyAlignment="1">
      <alignment vertical="center"/>
    </xf>
    <xf numFmtId="165" fontId="5" fillId="4" borderId="0" xfId="9" applyNumberFormat="1" applyFont="1" applyFill="1" applyBorder="1"/>
    <xf numFmtId="165" fontId="5" fillId="4" borderId="0" xfId="0" applyNumberFormat="1" applyFont="1" applyFill="1"/>
    <xf numFmtId="165" fontId="5" fillId="0" borderId="0" xfId="9" applyNumberFormat="1" applyFont="1"/>
    <xf numFmtId="0" fontId="5" fillId="0" borderId="0" xfId="0" applyFont="1" applyAlignment="1">
      <alignment vertical="top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5" fillId="6" borderId="0" xfId="0" applyNumberFormat="1" applyFont="1" applyFill="1"/>
    <xf numFmtId="165" fontId="5" fillId="6" borderId="0" xfId="0" applyNumberFormat="1" applyFont="1" applyFill="1"/>
    <xf numFmtId="165" fontId="5" fillId="0" borderId="0" xfId="9" applyNumberFormat="1" applyFont="1" applyFill="1"/>
    <xf numFmtId="165" fontId="5" fillId="4" borderId="0" xfId="9" applyNumberFormat="1" applyFont="1" applyFill="1"/>
    <xf numFmtId="165" fontId="5" fillId="0" borderId="0" xfId="9" applyNumberFormat="1" applyFont="1" applyAlignment="1">
      <alignment horizontal="right"/>
    </xf>
    <xf numFmtId="0" fontId="9" fillId="0" borderId="0" xfId="10" applyFont="1" applyAlignment="1">
      <alignment horizontal="center" vertical="center" wrapText="1"/>
    </xf>
    <xf numFmtId="0" fontId="10" fillId="0" borderId="0" xfId="10" applyFont="1" applyAlignment="1">
      <alignment horizontal="center" vertical="center" wrapText="1"/>
    </xf>
    <xf numFmtId="0" fontId="11" fillId="0" borderId="0" xfId="11" applyFont="1" applyAlignment="1">
      <alignment horizontal="center" vertical="center" wrapText="1"/>
    </xf>
    <xf numFmtId="0" fontId="11" fillId="7" borderId="0" xfId="11" applyFont="1" applyFill="1" applyAlignment="1">
      <alignment horizontal="center" vertical="center" wrapText="1"/>
    </xf>
    <xf numFmtId="0" fontId="11" fillId="0" borderId="0" xfId="10" applyFont="1" applyAlignment="1">
      <alignment horizontal="center" vertical="center" wrapText="1"/>
    </xf>
    <xf numFmtId="0" fontId="0" fillId="0" borderId="0" xfId="10" applyFont="1"/>
    <xf numFmtId="0" fontId="9" fillId="0" borderId="0" xfId="10" applyFont="1" applyAlignment="1">
      <alignment horizontal="center" vertical="center"/>
    </xf>
    <xf numFmtId="0" fontId="10" fillId="0" borderId="0" xfId="10" applyFont="1" applyAlignment="1">
      <alignment horizontal="center" vertical="center"/>
    </xf>
    <xf numFmtId="9" fontId="12" fillId="0" borderId="0" xfId="10" applyNumberFormat="1" applyFont="1" applyAlignment="1">
      <alignment horizontal="center" vertical="center"/>
    </xf>
    <xf numFmtId="0" fontId="12" fillId="0" borderId="0" xfId="10" applyFont="1" applyAlignment="1">
      <alignment horizontal="center" vertical="center"/>
    </xf>
    <xf numFmtId="9" fontId="13" fillId="7" borderId="0" xfId="10" applyNumberFormat="1" applyFont="1" applyFill="1" applyAlignment="1">
      <alignment horizontal="center" vertical="center"/>
    </xf>
    <xf numFmtId="9" fontId="13" fillId="0" borderId="0" xfId="10" applyNumberFormat="1" applyFont="1" applyAlignment="1">
      <alignment horizontal="center" vertical="center"/>
    </xf>
    <xf numFmtId="0" fontId="11" fillId="0" borderId="0" xfId="10" applyFont="1" applyAlignment="1">
      <alignment horizontal="center"/>
    </xf>
    <xf numFmtId="0" fontId="11" fillId="7" borderId="0" xfId="10" applyFont="1" applyFill="1" applyAlignment="1">
      <alignment horizontal="center"/>
    </xf>
    <xf numFmtId="0" fontId="14" fillId="0" borderId="0" xfId="11" applyFont="1"/>
    <xf numFmtId="0" fontId="15" fillId="0" borderId="0" xfId="10" applyFont="1"/>
    <xf numFmtId="10" fontId="16" fillId="8" borderId="0" xfId="10" applyNumberFormat="1" applyFont="1" applyFill="1"/>
    <xf numFmtId="10" fontId="16" fillId="7" borderId="0" xfId="10" applyNumberFormat="1" applyFont="1" applyFill="1"/>
    <xf numFmtId="10" fontId="5" fillId="0" borderId="0" xfId="10" applyNumberFormat="1" applyFont="1"/>
    <xf numFmtId="10" fontId="15" fillId="0" borderId="0" xfId="10" applyNumberFormat="1" applyFont="1"/>
    <xf numFmtId="10" fontId="15" fillId="7" borderId="0" xfId="10" applyNumberFormat="1" applyFont="1" applyFill="1"/>
    <xf numFmtId="10" fontId="17" fillId="0" borderId="0" xfId="10" applyNumberFormat="1" applyFont="1"/>
    <xf numFmtId="0" fontId="18" fillId="0" borderId="0" xfId="10" applyFont="1"/>
    <xf numFmtId="0" fontId="16" fillId="0" borderId="0" xfId="10" applyFont="1"/>
    <xf numFmtId="0" fontId="19" fillId="0" borderId="0" xfId="10" applyFont="1"/>
    <xf numFmtId="10" fontId="16" fillId="0" borderId="0" xfId="12" applyNumberFormat="1" applyFont="1" applyBorder="1"/>
    <xf numFmtId="0" fontId="9" fillId="0" borderId="0" xfId="10" applyFont="1"/>
    <xf numFmtId="0" fontId="0" fillId="5" borderId="0" xfId="0" applyFill="1"/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5" fillId="0" borderId="0" xfId="8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3" fontId="5" fillId="0" borderId="0" xfId="0" applyNumberFormat="1" applyFont="1"/>
    <xf numFmtId="0" fontId="20" fillId="0" borderId="0" xfId="14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1" fillId="0" borderId="0" xfId="0" applyFont="1" applyAlignment="1">
      <alignment horizontal="left" wrapText="1"/>
    </xf>
    <xf numFmtId="0" fontId="5" fillId="0" borderId="0" xfId="18"/>
    <xf numFmtId="0" fontId="1" fillId="0" borderId="0" xfId="0" applyFont="1" applyAlignment="1">
      <alignment horizontal="center" vertical="center"/>
    </xf>
  </cellXfs>
  <cellStyles count="26">
    <cellStyle name="Comma" xfId="9" builtinId="3"/>
    <cellStyle name="Comma 2" xfId="13" xr:uid="{00000000-0005-0000-0000-000001000000}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10" xfId="14" xr:uid="{00000000-0005-0000-0000-000009000000}"/>
    <cellStyle name="Normal 11" xfId="15" xr:uid="{00000000-0005-0000-0000-00000A000000}"/>
    <cellStyle name="Normal 12" xfId="16" xr:uid="{00000000-0005-0000-0000-00000B000000}"/>
    <cellStyle name="Normal 13" xfId="17" xr:uid="{00000000-0005-0000-0000-00000C000000}"/>
    <cellStyle name="Normal 14" xfId="11" xr:uid="{00000000-0005-0000-0000-00000D000000}"/>
    <cellStyle name="Normal 15" xfId="18" xr:uid="{00000000-0005-0000-0000-00000E000000}"/>
    <cellStyle name="Normal 2" xfId="1" xr:uid="{00000000-0005-0000-0000-00000F000000}"/>
    <cellStyle name="Normal 3" xfId="19" xr:uid="{00000000-0005-0000-0000-000010000000}"/>
    <cellStyle name="Normal 4" xfId="20" xr:uid="{00000000-0005-0000-0000-000011000000}"/>
    <cellStyle name="Normal 4 2" xfId="10" xr:uid="{00000000-0005-0000-0000-000012000000}"/>
    <cellStyle name="Normal 5" xfId="21" xr:uid="{00000000-0005-0000-0000-000013000000}"/>
    <cellStyle name="Normal 6" xfId="22" xr:uid="{00000000-0005-0000-0000-000014000000}"/>
    <cellStyle name="Normal 7" xfId="23" xr:uid="{00000000-0005-0000-0000-000015000000}"/>
    <cellStyle name="Normal 8" xfId="24" xr:uid="{00000000-0005-0000-0000-000016000000}"/>
    <cellStyle name="Normal 9" xfId="25" xr:uid="{00000000-0005-0000-0000-000017000000}"/>
    <cellStyle name="Percent" xfId="8" builtinId="5"/>
    <cellStyle name="Percent 2" xfId="12" xr:uid="{00000000-0005-0000-0000-000019000000}"/>
  </cellStyles>
  <dxfs count="0"/>
  <tableStyles count="0" defaultTableStyle="TableStyleMedium9" defaultPivotStyle="PivotStyleMedium4"/>
  <colors>
    <mruColors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7.bin"/><Relationship Id="rId3" Type="http://schemas.openxmlformats.org/officeDocument/2006/relationships/printerSettings" Target="../printerSettings/printerSettings12.bin"/><Relationship Id="rId7" Type="http://schemas.openxmlformats.org/officeDocument/2006/relationships/printerSettings" Target="../printerSettings/printerSettings16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6" Type="http://schemas.openxmlformats.org/officeDocument/2006/relationships/printerSettings" Target="../printerSettings/printerSettings15.bin"/><Relationship Id="rId5" Type="http://schemas.openxmlformats.org/officeDocument/2006/relationships/printerSettings" Target="../printerSettings/printerSettings14.bin"/><Relationship Id="rId4" Type="http://schemas.openxmlformats.org/officeDocument/2006/relationships/printerSettings" Target="../printerSettings/printerSettings13.bin"/><Relationship Id="rId9" Type="http://schemas.openxmlformats.org/officeDocument/2006/relationships/printerSettings" Target="../printerSettings/printerSettings18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5" Type="http://schemas.openxmlformats.org/officeDocument/2006/relationships/printerSettings" Target="../printerSettings/printerSettings23.bin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9.1796875" defaultRowHeight="14.5" x14ac:dyDescent="0.35"/>
  <cols>
    <col min="1" max="1" width="33.26953125" style="12" bestFit="1" customWidth="1"/>
    <col min="2" max="2" width="9.7265625" style="12" bestFit="1" customWidth="1"/>
    <col min="3" max="5" width="34.54296875" style="12" bestFit="1" customWidth="1"/>
    <col min="6" max="6" width="40" style="12" bestFit="1" customWidth="1"/>
    <col min="7" max="7" width="34.54296875" style="12" bestFit="1" customWidth="1"/>
    <col min="8" max="8" width="34.6328125" style="12" bestFit="1" customWidth="1"/>
    <col min="9" max="10" width="34.54296875" style="12" bestFit="1" customWidth="1"/>
    <col min="11" max="11" width="36.54296875" style="12" bestFit="1" customWidth="1"/>
    <col min="12" max="12" width="35.453125" style="12" bestFit="1" customWidth="1"/>
    <col min="13" max="13" width="37.81640625" style="12" bestFit="1" customWidth="1"/>
    <col min="14" max="14" width="38.7265625" style="12" bestFit="1" customWidth="1"/>
    <col min="15" max="20" width="34.54296875" style="12" bestFit="1" customWidth="1"/>
    <col min="21" max="21" width="35.54296875" style="12" bestFit="1" customWidth="1"/>
    <col min="22" max="24" width="35.08984375" style="12" bestFit="1" customWidth="1"/>
    <col min="25" max="25" width="29.7265625" style="12" bestFit="1" customWidth="1"/>
    <col min="26" max="26" width="35.54296875" style="12" bestFit="1" customWidth="1"/>
    <col min="27" max="27" width="41.453125" style="12" bestFit="1" customWidth="1"/>
    <col min="28" max="29" width="35.54296875" style="12" bestFit="1" customWidth="1"/>
    <col min="30" max="30" width="28.6328125" style="12" bestFit="1" customWidth="1"/>
    <col min="31" max="32" width="35.54296875" style="12" bestFit="1" customWidth="1"/>
    <col min="33" max="33" width="36.26953125" style="12" bestFit="1" customWidth="1"/>
    <col min="34" max="34" width="36.08984375" style="12" bestFit="1" customWidth="1"/>
    <col min="35" max="35" width="35.54296875" style="12" bestFit="1" customWidth="1"/>
    <col min="36" max="36" width="40.08984375" style="12" bestFit="1" customWidth="1"/>
    <col min="37" max="37" width="37.90625" style="12" bestFit="1" customWidth="1"/>
    <col min="38" max="38" width="36.54296875" style="12" bestFit="1" customWidth="1"/>
    <col min="39" max="39" width="35.54296875" style="12" bestFit="1" customWidth="1"/>
    <col min="40" max="40" width="45" style="12" bestFit="1" customWidth="1"/>
    <col min="41" max="41" width="43.54296875" style="12" bestFit="1" customWidth="1"/>
    <col min="42" max="44" width="35.54296875" style="12" bestFit="1" customWidth="1"/>
    <col min="45" max="45" width="43.54296875" style="12" bestFit="1" customWidth="1"/>
    <col min="46" max="46" width="35.54296875" style="12" bestFit="1" customWidth="1"/>
    <col min="47" max="47" width="36.36328125" style="12" bestFit="1" customWidth="1"/>
    <col min="48" max="48" width="44.6328125" style="12" bestFit="1" customWidth="1"/>
    <col min="49" max="49" width="35.81640625" style="12" bestFit="1" customWidth="1"/>
    <col min="50" max="54" width="35.54296875" style="12" bestFit="1" customWidth="1"/>
    <col min="55" max="55" width="37.26953125" style="12" bestFit="1" customWidth="1"/>
    <col min="56" max="57" width="35.54296875" style="12" bestFit="1" customWidth="1"/>
    <col min="58" max="58" width="47.36328125" style="12" bestFit="1" customWidth="1"/>
    <col min="59" max="59" width="50.6328125" style="12" bestFit="1" customWidth="1"/>
    <col min="60" max="60" width="36.90625" style="12" bestFit="1" customWidth="1"/>
    <col min="61" max="61" width="35.54296875" style="12" bestFit="1" customWidth="1"/>
    <col min="62" max="62" width="41.26953125" style="12" bestFit="1" customWidth="1"/>
    <col min="63" max="67" width="35.54296875" style="12" bestFit="1" customWidth="1"/>
    <col min="68" max="16384" width="9.1796875" style="12"/>
  </cols>
  <sheetData>
    <row r="1" spans="1:67" s="30" customFormat="1" ht="43.5" x14ac:dyDescent="0.35">
      <c r="A1" s="2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241</v>
      </c>
      <c r="AQ1" s="5" t="s">
        <v>39</v>
      </c>
      <c r="AR1" s="5" t="s">
        <v>40</v>
      </c>
      <c r="AS1" s="5" t="s">
        <v>41</v>
      </c>
      <c r="AT1" s="5" t="s">
        <v>42</v>
      </c>
      <c r="AU1" s="5" t="s">
        <v>43</v>
      </c>
      <c r="AV1" s="5" t="s">
        <v>44</v>
      </c>
      <c r="AW1" s="5" t="s">
        <v>45</v>
      </c>
      <c r="AX1" s="5" t="s">
        <v>46</v>
      </c>
      <c r="AY1" s="5" t="s">
        <v>47</v>
      </c>
      <c r="AZ1" s="5" t="s">
        <v>48</v>
      </c>
      <c r="BA1" s="5" t="s">
        <v>49</v>
      </c>
      <c r="BB1" s="5" t="s">
        <v>50</v>
      </c>
      <c r="BC1" s="5" t="s">
        <v>51</v>
      </c>
      <c r="BD1" s="5" t="s">
        <v>52</v>
      </c>
      <c r="BE1" s="5" t="s">
        <v>53</v>
      </c>
      <c r="BF1" s="5" t="s">
        <v>54</v>
      </c>
      <c r="BG1" s="5" t="s">
        <v>55</v>
      </c>
      <c r="BH1" s="5" t="s">
        <v>56</v>
      </c>
      <c r="BI1" s="5" t="s">
        <v>57</v>
      </c>
      <c r="BJ1" s="5" t="s">
        <v>58</v>
      </c>
      <c r="BK1" s="5" t="s">
        <v>59</v>
      </c>
      <c r="BL1" s="5" t="s">
        <v>60</v>
      </c>
      <c r="BM1" s="5" t="s">
        <v>61</v>
      </c>
      <c r="BN1" s="5" t="s">
        <v>47</v>
      </c>
      <c r="BO1" s="5" t="s">
        <v>62</v>
      </c>
    </row>
    <row r="2" spans="1:67" s="30" customFormat="1" x14ac:dyDescent="0.35">
      <c r="A2" s="30" t="s">
        <v>121</v>
      </c>
      <c r="B2" s="30" t="s">
        <v>122</v>
      </c>
      <c r="C2" s="30" t="s">
        <v>63</v>
      </c>
      <c r="D2" s="30" t="s">
        <v>64</v>
      </c>
      <c r="E2" s="30" t="s">
        <v>65</v>
      </c>
      <c r="F2" s="30" t="s">
        <v>66</v>
      </c>
      <c r="G2" s="30" t="s">
        <v>67</v>
      </c>
      <c r="H2" s="30" t="s">
        <v>68</v>
      </c>
      <c r="I2" s="30" t="s">
        <v>69</v>
      </c>
      <c r="J2" s="30" t="s">
        <v>70</v>
      </c>
      <c r="K2" s="30" t="s">
        <v>71</v>
      </c>
      <c r="L2" s="30" t="s">
        <v>72</v>
      </c>
      <c r="M2" s="30" t="s">
        <v>73</v>
      </c>
      <c r="N2" s="30" t="s">
        <v>74</v>
      </c>
      <c r="O2" s="30" t="s">
        <v>75</v>
      </c>
      <c r="P2" s="30" t="s">
        <v>76</v>
      </c>
      <c r="Q2" s="30" t="s">
        <v>77</v>
      </c>
      <c r="R2" s="30" t="s">
        <v>78</v>
      </c>
      <c r="S2" s="30" t="s">
        <v>79</v>
      </c>
      <c r="T2" s="30" t="s">
        <v>80</v>
      </c>
      <c r="U2" s="30" t="s">
        <v>81</v>
      </c>
      <c r="V2" s="30" t="s">
        <v>82</v>
      </c>
      <c r="W2" s="30" t="s">
        <v>83</v>
      </c>
      <c r="X2" s="30" t="s">
        <v>84</v>
      </c>
      <c r="Y2" s="30" t="s">
        <v>591</v>
      </c>
      <c r="Z2" s="30" t="s">
        <v>592</v>
      </c>
      <c r="AA2" s="30" t="s">
        <v>593</v>
      </c>
      <c r="AB2" s="30" t="s">
        <v>594</v>
      </c>
      <c r="AC2" s="30" t="s">
        <v>85</v>
      </c>
      <c r="AD2" s="30" t="s">
        <v>591</v>
      </c>
      <c r="AE2" s="30" t="s">
        <v>86</v>
      </c>
      <c r="AF2" s="30" t="s">
        <v>87</v>
      </c>
      <c r="AG2" s="30" t="s">
        <v>88</v>
      </c>
      <c r="AH2" s="30" t="s">
        <v>89</v>
      </c>
      <c r="AI2" s="30" t="s">
        <v>90</v>
      </c>
      <c r="AJ2" s="30" t="s">
        <v>91</v>
      </c>
      <c r="AK2" s="30" t="s">
        <v>92</v>
      </c>
      <c r="AL2" s="30" t="s">
        <v>93</v>
      </c>
      <c r="AM2" s="30" t="s">
        <v>94</v>
      </c>
      <c r="AN2" s="30" t="s">
        <v>95</v>
      </c>
      <c r="AO2" s="30" t="s">
        <v>96</v>
      </c>
      <c r="AP2" s="30" t="s">
        <v>595</v>
      </c>
      <c r="AQ2" s="30" t="s">
        <v>97</v>
      </c>
      <c r="AR2" s="30" t="s">
        <v>98</v>
      </c>
      <c r="AS2" s="30" t="s">
        <v>99</v>
      </c>
      <c r="AT2" s="30" t="s">
        <v>100</v>
      </c>
      <c r="AU2" s="30" t="s">
        <v>101</v>
      </c>
      <c r="AV2" s="30" t="s">
        <v>102</v>
      </c>
      <c r="AW2" s="30" t="s">
        <v>103</v>
      </c>
      <c r="AX2" s="30" t="s">
        <v>104</v>
      </c>
      <c r="AY2" s="30" t="s">
        <v>105</v>
      </c>
      <c r="AZ2" s="30" t="s">
        <v>106</v>
      </c>
      <c r="BA2" s="30" t="s">
        <v>107</v>
      </c>
      <c r="BB2" s="30" t="s">
        <v>108</v>
      </c>
      <c r="BC2" s="30" t="s">
        <v>109</v>
      </c>
      <c r="BD2" s="30" t="s">
        <v>110</v>
      </c>
      <c r="BE2" s="30" t="s">
        <v>111</v>
      </c>
      <c r="BF2" s="30" t="s">
        <v>112</v>
      </c>
      <c r="BG2" s="30" t="s">
        <v>113</v>
      </c>
      <c r="BH2" s="30" t="s">
        <v>114</v>
      </c>
      <c r="BI2" s="30" t="s">
        <v>115</v>
      </c>
      <c r="BJ2" s="30" t="s">
        <v>116</v>
      </c>
      <c r="BK2" s="30" t="s">
        <v>117</v>
      </c>
      <c r="BL2" s="30" t="s">
        <v>118</v>
      </c>
      <c r="BM2" s="30" t="s">
        <v>119</v>
      </c>
      <c r="BN2" s="30" t="s">
        <v>105</v>
      </c>
      <c r="BO2" s="30" t="s">
        <v>120</v>
      </c>
    </row>
    <row r="3" spans="1:67" x14ac:dyDescent="0.35">
      <c r="A3" s="12" t="s">
        <v>267</v>
      </c>
      <c r="B3" s="12">
        <v>2014</v>
      </c>
      <c r="F3" s="34">
        <v>14349</v>
      </c>
      <c r="G3" s="34">
        <v>1654</v>
      </c>
      <c r="H3" s="34">
        <v>12308</v>
      </c>
      <c r="I3" s="26">
        <f>12286+5986</f>
        <v>18272</v>
      </c>
      <c r="J3" s="34">
        <v>46583</v>
      </c>
      <c r="K3" s="4"/>
      <c r="L3" s="4"/>
      <c r="M3" s="4"/>
      <c r="N3" s="4"/>
      <c r="O3" s="4"/>
      <c r="P3" s="4"/>
      <c r="Q3" s="8">
        <v>5191069342</v>
      </c>
      <c r="R3" s="8">
        <v>3652220265</v>
      </c>
      <c r="S3" s="8">
        <v>1538849077</v>
      </c>
      <c r="T3" s="4">
        <v>0.7036</v>
      </c>
      <c r="U3" s="8">
        <v>750604063</v>
      </c>
      <c r="V3" s="8"/>
      <c r="W3" s="8"/>
      <c r="X3" s="8"/>
      <c r="Y3" s="15">
        <f t="shared" ref="Y3:Y11" si="0">AA3/U3</f>
        <v>0.19765804545078783</v>
      </c>
      <c r="Z3" s="15">
        <f t="shared" ref="Z3:Z11" si="1">AB3/U3</f>
        <v>0.19765804545078783</v>
      </c>
      <c r="AA3" s="8">
        <v>148362932</v>
      </c>
      <c r="AB3" s="8">
        <v>148362932</v>
      </c>
      <c r="AC3" s="14">
        <f t="shared" ref="AC3:AC11" si="2">AA3-AB3</f>
        <v>0</v>
      </c>
      <c r="AD3" s="15">
        <f t="shared" ref="AD3:AD11" si="3">AB3/AA3</f>
        <v>1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4">
        <v>6.7500000000000004E-2</v>
      </c>
      <c r="AS3" s="4">
        <v>7.7499999999999999E-2</v>
      </c>
      <c r="AT3" s="4">
        <v>8.7499999999999994E-2</v>
      </c>
      <c r="AU3" s="8">
        <v>2137950777</v>
      </c>
      <c r="AV3" s="8">
        <v>1538849077</v>
      </c>
      <c r="AW3" s="8">
        <v>1032700256</v>
      </c>
      <c r="AY3" s="8">
        <v>4963778322</v>
      </c>
      <c r="AZ3" s="8">
        <v>77006174</v>
      </c>
      <c r="BA3" s="8">
        <v>373456442</v>
      </c>
      <c r="BB3" s="8">
        <v>0</v>
      </c>
      <c r="BC3" s="8">
        <v>20297029</v>
      </c>
      <c r="BD3" s="8">
        <v>46502421</v>
      </c>
      <c r="BE3" s="25">
        <f>83439612+64923320</f>
        <v>148362932</v>
      </c>
      <c r="BF3" s="9">
        <v>70468354</v>
      </c>
      <c r="BG3" s="9">
        <v>540277362</v>
      </c>
      <c r="BH3" s="8">
        <v>-285182358</v>
      </c>
      <c r="BI3" s="8">
        <v>-4788688</v>
      </c>
      <c r="BJ3" s="25">
        <f>-285182358+-4788688</f>
        <v>-289971046</v>
      </c>
      <c r="BK3" s="9">
        <v>-2022636</v>
      </c>
      <c r="BL3" s="25">
        <f>-58073+6000</f>
        <v>-52073</v>
      </c>
      <c r="BM3" s="9">
        <f>92965</f>
        <v>92965</v>
      </c>
      <c r="BN3" s="9">
        <v>3185064406</v>
      </c>
      <c r="BO3" s="9">
        <v>1538849077</v>
      </c>
    </row>
    <row r="4" spans="1:67" x14ac:dyDescent="0.35">
      <c r="A4" s="12" t="s">
        <v>267</v>
      </c>
      <c r="B4" s="12">
        <f>B3+1</f>
        <v>2015</v>
      </c>
      <c r="C4" s="13">
        <v>41820</v>
      </c>
      <c r="D4" s="13"/>
      <c r="E4" s="13">
        <v>41820</v>
      </c>
      <c r="F4" s="34">
        <v>14839</v>
      </c>
      <c r="G4" s="34">
        <v>1664</v>
      </c>
      <c r="H4" s="34">
        <v>12839</v>
      </c>
      <c r="I4" s="26">
        <f>12468+5848</f>
        <v>18316</v>
      </c>
      <c r="J4" s="34">
        <v>47658</v>
      </c>
      <c r="K4" s="4">
        <v>7.7499999999999999E-2</v>
      </c>
      <c r="L4" s="4"/>
      <c r="M4" s="4" t="s">
        <v>262</v>
      </c>
      <c r="N4" s="4" t="s">
        <v>262</v>
      </c>
      <c r="O4" s="4">
        <v>7.7499999999999999E-2</v>
      </c>
      <c r="P4" s="4">
        <v>7.7499999999999999E-2</v>
      </c>
      <c r="Q4" s="8">
        <v>5351391599</v>
      </c>
      <c r="R4" s="8">
        <v>3708385838</v>
      </c>
      <c r="S4" s="8">
        <v>1643005761</v>
      </c>
      <c r="T4" s="4">
        <v>0.69299999999999995</v>
      </c>
      <c r="U4" s="8">
        <v>768718699</v>
      </c>
      <c r="V4" s="8">
        <v>96494852</v>
      </c>
      <c r="W4" s="8">
        <v>50099588</v>
      </c>
      <c r="X4" s="8">
        <v>238346238</v>
      </c>
      <c r="Y4" s="15">
        <f t="shared" si="0"/>
        <v>0.16999768207797947</v>
      </c>
      <c r="Z4" s="15">
        <f t="shared" si="1"/>
        <v>0.16999768207797947</v>
      </c>
      <c r="AA4" s="8">
        <v>130680397</v>
      </c>
      <c r="AB4" s="8">
        <v>130680397</v>
      </c>
      <c r="AC4" s="14">
        <f t="shared" si="2"/>
        <v>0</v>
      </c>
      <c r="AD4" s="15">
        <f t="shared" si="3"/>
        <v>1</v>
      </c>
      <c r="AE4" s="8">
        <v>77006174</v>
      </c>
      <c r="AF4" s="8">
        <v>373456442</v>
      </c>
      <c r="AG4" s="8">
        <v>0</v>
      </c>
      <c r="AH4" s="8">
        <v>5074257</v>
      </c>
      <c r="AI4" s="8">
        <v>11625605</v>
      </c>
      <c r="AJ4" s="8">
        <v>-70468354</v>
      </c>
      <c r="AK4" s="8">
        <v>-242344564</v>
      </c>
      <c r="AL4" s="8">
        <v>-59586560</v>
      </c>
      <c r="AM4" s="8">
        <v>2080709</v>
      </c>
      <c r="AN4" s="8">
        <v>0</v>
      </c>
      <c r="AO4" s="8">
        <v>0</v>
      </c>
      <c r="AP4" s="8">
        <v>-348857</v>
      </c>
      <c r="AQ4" s="8">
        <v>96494852</v>
      </c>
      <c r="AR4" s="4">
        <v>6.7500000000000004E-2</v>
      </c>
      <c r="AS4" s="4">
        <v>7.7499999999999999E-2</v>
      </c>
      <c r="AT4" s="4">
        <v>8.7499999999999994E-2</v>
      </c>
      <c r="AU4" s="8">
        <v>2257357650</v>
      </c>
      <c r="AV4" s="8">
        <v>1643005761</v>
      </c>
      <c r="AW4" s="8">
        <v>1126063873</v>
      </c>
      <c r="AX4" s="16">
        <v>4</v>
      </c>
      <c r="AY4" s="8">
        <v>5191069342</v>
      </c>
      <c r="AZ4" s="8">
        <v>73820438</v>
      </c>
      <c r="BA4" s="8">
        <v>390555879</v>
      </c>
      <c r="BB4" s="8">
        <v>0</v>
      </c>
      <c r="BC4" s="8">
        <v>9660152</v>
      </c>
      <c r="BD4" s="8">
        <v>-4670553</v>
      </c>
      <c r="BE4" s="25">
        <f>87290863+43389534</f>
        <v>130680397</v>
      </c>
      <c r="BF4" s="9">
        <v>72215797</v>
      </c>
      <c r="BG4" s="9">
        <v>165684953</v>
      </c>
      <c r="BH4" s="8">
        <v>-303675300</v>
      </c>
      <c r="BI4" s="8">
        <v>-5368359</v>
      </c>
      <c r="BJ4" s="25">
        <f>-303675300+-5368359</f>
        <v>-309043659</v>
      </c>
      <c r="BK4" s="9">
        <v>-2035081</v>
      </c>
      <c r="BL4" s="25">
        <f>-140631+27297</f>
        <v>-113334</v>
      </c>
      <c r="BM4" s="9">
        <f>-1223501</f>
        <v>-1223501</v>
      </c>
      <c r="BN4" s="9">
        <v>3652220265</v>
      </c>
      <c r="BO4" s="9">
        <v>1643005761</v>
      </c>
    </row>
    <row r="5" spans="1:67" x14ac:dyDescent="0.35">
      <c r="A5" s="12" t="s">
        <v>267</v>
      </c>
      <c r="B5" s="12">
        <f>B4+1</f>
        <v>2016</v>
      </c>
      <c r="C5" s="13">
        <v>42185</v>
      </c>
      <c r="D5" s="13">
        <v>41820</v>
      </c>
      <c r="E5" s="13">
        <v>42185</v>
      </c>
      <c r="F5" s="34">
        <v>15164</v>
      </c>
      <c r="G5" s="34">
        <v>1704</v>
      </c>
      <c r="H5" s="34">
        <v>12888</v>
      </c>
      <c r="I5" s="26">
        <f>12769+6279</f>
        <v>19048</v>
      </c>
      <c r="J5" s="34">
        <v>48804</v>
      </c>
      <c r="K5" s="4">
        <v>7.7499999999999999E-2</v>
      </c>
      <c r="L5" s="4" t="s">
        <v>262</v>
      </c>
      <c r="M5" s="4" t="s">
        <v>262</v>
      </c>
      <c r="N5" s="4" t="s">
        <v>262</v>
      </c>
      <c r="O5" s="4">
        <v>7.7499999999999999E-2</v>
      </c>
      <c r="P5" s="4">
        <v>7.7499999999999999E-2</v>
      </c>
      <c r="Q5" s="8">
        <v>5483673777</v>
      </c>
      <c r="R5" s="8">
        <v>3656830798</v>
      </c>
      <c r="S5" s="8">
        <v>1826842979</v>
      </c>
      <c r="T5" s="4">
        <v>0.66690000000000005</v>
      </c>
      <c r="U5" s="8">
        <v>795920906</v>
      </c>
      <c r="V5" s="8">
        <v>96696428</v>
      </c>
      <c r="W5" s="8">
        <v>40576548</v>
      </c>
      <c r="X5" s="8">
        <v>91697899</v>
      </c>
      <c r="Y5" s="15">
        <f t="shared" si="0"/>
        <v>0.16653193929297291</v>
      </c>
      <c r="Z5" s="15">
        <f t="shared" si="1"/>
        <v>0.16653193929297291</v>
      </c>
      <c r="AA5" s="8">
        <v>132546252</v>
      </c>
      <c r="AB5" s="8">
        <v>132546252</v>
      </c>
      <c r="AC5" s="14">
        <f t="shared" si="2"/>
        <v>0</v>
      </c>
      <c r="AD5" s="15">
        <f t="shared" si="3"/>
        <v>1</v>
      </c>
      <c r="AE5" s="8">
        <v>73820438</v>
      </c>
      <c r="AF5" s="8">
        <v>390555879</v>
      </c>
      <c r="AG5" s="8">
        <v>0</v>
      </c>
      <c r="AH5" s="8">
        <v>2483330</v>
      </c>
      <c r="AI5" s="8">
        <v>-1200656</v>
      </c>
      <c r="AJ5" s="8">
        <v>-72215797</v>
      </c>
      <c r="AK5" s="8">
        <v>-278849548</v>
      </c>
      <c r="AL5" s="8">
        <v>22632919</v>
      </c>
      <c r="AM5" s="8">
        <v>2035081</v>
      </c>
      <c r="AN5" s="8">
        <v>16699862</v>
      </c>
      <c r="AO5" s="8">
        <v>-59586560</v>
      </c>
      <c r="AP5" s="8">
        <v>321480</v>
      </c>
      <c r="AQ5" s="8">
        <v>96696428</v>
      </c>
      <c r="AR5" s="4">
        <v>6.7500000000000004E-2</v>
      </c>
      <c r="AS5" s="4">
        <v>7.7499999999999999E-2</v>
      </c>
      <c r="AT5" s="4">
        <v>8.7499999999999994E-2</v>
      </c>
      <c r="AU5" s="8">
        <v>2451115994</v>
      </c>
      <c r="AV5" s="8">
        <v>1826842979</v>
      </c>
      <c r="AW5" s="8">
        <v>1301274168</v>
      </c>
      <c r="AX5" s="16">
        <v>3.89</v>
      </c>
      <c r="AY5" s="8">
        <v>5351391599</v>
      </c>
      <c r="AZ5" s="8">
        <v>73530938</v>
      </c>
      <c r="BA5" s="8">
        <v>402339969</v>
      </c>
      <c r="BB5" s="8">
        <v>0</v>
      </c>
      <c r="BC5" s="8">
        <v>-5245998</v>
      </c>
      <c r="BD5" s="8">
        <v>-12445656</v>
      </c>
      <c r="BE5" s="25">
        <f>88643646+43902606</f>
        <v>132546252</v>
      </c>
      <c r="BF5" s="9">
        <v>72740665</v>
      </c>
      <c r="BG5" s="9">
        <v>71487661</v>
      </c>
      <c r="BH5" s="8">
        <v>-320810259</v>
      </c>
      <c r="BI5" s="8">
        <v>-5086816</v>
      </c>
      <c r="BJ5" s="25">
        <f>-320810259+-5086816</f>
        <v>-325897075</v>
      </c>
      <c r="BK5" s="9">
        <v>-2318818</v>
      </c>
      <c r="BL5" s="25">
        <f>-142849+29123</f>
        <v>-113726</v>
      </c>
      <c r="BM5" s="9">
        <v>0</v>
      </c>
      <c r="BN5" s="9">
        <v>3708385838</v>
      </c>
      <c r="BO5" s="9">
        <v>1826842979</v>
      </c>
    </row>
    <row r="6" spans="1:67" x14ac:dyDescent="0.35">
      <c r="A6" s="12" t="s">
        <v>267</v>
      </c>
      <c r="B6" s="12">
        <f>B5+1</f>
        <v>2017</v>
      </c>
      <c r="C6" s="13">
        <v>42551</v>
      </c>
      <c r="D6" s="13">
        <v>42185</v>
      </c>
      <c r="E6" s="13">
        <v>42551</v>
      </c>
      <c r="F6" s="34">
        <v>15566</v>
      </c>
      <c r="G6" s="34">
        <v>1779</v>
      </c>
      <c r="H6" s="34">
        <v>13712</v>
      </c>
      <c r="I6" s="26">
        <f>12808+6109</f>
        <v>18917</v>
      </c>
      <c r="J6" s="34">
        <v>49974</v>
      </c>
      <c r="K6" s="4">
        <v>7.7499999999999999E-2</v>
      </c>
      <c r="L6" s="4" t="s">
        <v>262</v>
      </c>
      <c r="M6" s="4" t="s">
        <v>262</v>
      </c>
      <c r="N6" s="4" t="s">
        <v>262</v>
      </c>
      <c r="O6" s="4">
        <v>7.7499999999999999E-2</v>
      </c>
      <c r="P6" s="4">
        <v>7.7499999999999999E-2</v>
      </c>
      <c r="Q6" s="8">
        <v>5636841900</v>
      </c>
      <c r="R6" s="8">
        <v>3950761443</v>
      </c>
      <c r="S6" s="8">
        <v>1686080457</v>
      </c>
      <c r="T6" s="4">
        <v>0.70089999999999997</v>
      </c>
      <c r="U6" s="8">
        <v>818122561</v>
      </c>
      <c r="V6" s="8">
        <v>141234051</v>
      </c>
      <c r="W6" s="8">
        <v>139033561</v>
      </c>
      <c r="X6" s="8">
        <v>15365660</v>
      </c>
      <c r="Y6" s="15">
        <f t="shared" si="0"/>
        <v>0.16656158074095698</v>
      </c>
      <c r="Z6" s="15">
        <f t="shared" si="1"/>
        <v>0.16656158074095698</v>
      </c>
      <c r="AA6" s="8">
        <v>136267787</v>
      </c>
      <c r="AB6" s="8">
        <v>136267787</v>
      </c>
      <c r="AC6" s="14">
        <f t="shared" si="2"/>
        <v>0</v>
      </c>
      <c r="AD6" s="15">
        <f t="shared" si="3"/>
        <v>1</v>
      </c>
      <c r="AE6" s="8">
        <v>73530938</v>
      </c>
      <c r="AF6" s="8">
        <v>402339969</v>
      </c>
      <c r="AG6" s="8">
        <v>0</v>
      </c>
      <c r="AH6" s="8">
        <v>-1362597</v>
      </c>
      <c r="AI6" s="8">
        <v>-3232638</v>
      </c>
      <c r="AJ6" s="8">
        <v>-72740665</v>
      </c>
      <c r="AK6" s="8">
        <v>-282630869</v>
      </c>
      <c r="AL6" s="8">
        <v>42228642</v>
      </c>
      <c r="AM6" s="8">
        <v>2318818</v>
      </c>
      <c r="AN6" s="8">
        <v>19183192</v>
      </c>
      <c r="AO6" s="8">
        <v>-38154297</v>
      </c>
      <c r="AP6" s="8">
        <v>-246442</v>
      </c>
      <c r="AQ6" s="8">
        <v>141234051</v>
      </c>
      <c r="AR6" s="4">
        <v>6.7500000000000004E-2</v>
      </c>
      <c r="AS6" s="4">
        <v>7.7499999999999999E-2</v>
      </c>
      <c r="AT6" s="4">
        <v>8.7499999999999994E-2</v>
      </c>
      <c r="AU6" s="8">
        <v>2323471405</v>
      </c>
      <c r="AV6" s="8">
        <v>1686080457</v>
      </c>
      <c r="AW6" s="8">
        <v>1149263524</v>
      </c>
      <c r="AX6" s="16">
        <v>3.85</v>
      </c>
      <c r="AY6" s="8">
        <v>5483673777</v>
      </c>
      <c r="AZ6" s="8">
        <v>71429117</v>
      </c>
      <c r="BA6" s="8">
        <v>417307148</v>
      </c>
      <c r="BB6" s="8">
        <v>0</v>
      </c>
      <c r="BC6" s="8">
        <v>5420919</v>
      </c>
      <c r="BD6" s="8">
        <v>0</v>
      </c>
      <c r="BE6" s="25">
        <f>91853678+44414109</f>
        <v>136267787</v>
      </c>
      <c r="BF6" s="9">
        <v>74253046</v>
      </c>
      <c r="BG6" s="9">
        <v>427042359</v>
      </c>
      <c r="BH6" s="8">
        <v>-333633717</v>
      </c>
      <c r="BI6" s="8">
        <v>-7355344</v>
      </c>
      <c r="BJ6" s="25">
        <f>-333633717+-7355344</f>
        <v>-340989061</v>
      </c>
      <c r="BK6" s="9">
        <v>-2459458</v>
      </c>
      <c r="BL6" s="25">
        <f>-211532+27504</f>
        <v>-184028</v>
      </c>
      <c r="BM6" s="9">
        <v>0</v>
      </c>
      <c r="BN6" s="9">
        <v>3656830798</v>
      </c>
      <c r="BO6" s="9">
        <v>1686080457</v>
      </c>
    </row>
    <row r="7" spans="1:67" x14ac:dyDescent="0.35">
      <c r="A7" s="12" t="s">
        <v>267</v>
      </c>
      <c r="B7" s="12">
        <f>B6+1</f>
        <v>2018</v>
      </c>
      <c r="C7" s="13">
        <v>42916</v>
      </c>
      <c r="D7" s="13">
        <v>42551</v>
      </c>
      <c r="E7" s="13">
        <v>42916</v>
      </c>
      <c r="F7" s="34">
        <v>15933</v>
      </c>
      <c r="G7" s="34">
        <v>1772</v>
      </c>
      <c r="H7" s="34">
        <v>13967</v>
      </c>
      <c r="I7" s="26">
        <f>13027+6240</f>
        <v>19267</v>
      </c>
      <c r="J7" s="34">
        <v>50939</v>
      </c>
      <c r="K7" s="4">
        <v>7.7499999999999999E-2</v>
      </c>
      <c r="L7" s="4" t="s">
        <v>262</v>
      </c>
      <c r="M7" s="4" t="s">
        <v>262</v>
      </c>
      <c r="N7" s="4" t="s">
        <v>262</v>
      </c>
      <c r="O7" s="4">
        <v>7.7499999999999999E-2</v>
      </c>
      <c r="P7" s="4">
        <v>7.7499999999999999E-2</v>
      </c>
      <c r="Q7" s="8">
        <v>6004434112</v>
      </c>
      <c r="R7" s="8">
        <v>4148324206</v>
      </c>
      <c r="S7" s="8">
        <v>1856109906</v>
      </c>
      <c r="T7" s="4">
        <v>0.69089999999999996</v>
      </c>
      <c r="U7" s="8">
        <v>829708595</v>
      </c>
      <c r="V7" s="8">
        <v>129110342</v>
      </c>
      <c r="W7" s="8">
        <v>6200759</v>
      </c>
      <c r="X7" s="8">
        <v>16242259</v>
      </c>
      <c r="Y7" s="15">
        <f t="shared" si="0"/>
        <v>0.16781692010795671</v>
      </c>
      <c r="Z7" s="15">
        <f t="shared" si="1"/>
        <v>0.16781692010795671</v>
      </c>
      <c r="AA7" s="8">
        <v>139239141</v>
      </c>
      <c r="AB7" s="8">
        <v>139239141</v>
      </c>
      <c r="AC7" s="14">
        <f t="shared" si="2"/>
        <v>0</v>
      </c>
      <c r="AD7" s="15">
        <f t="shared" si="3"/>
        <v>1</v>
      </c>
      <c r="AE7" s="8">
        <v>71429117</v>
      </c>
      <c r="AF7" s="8">
        <v>417307148</v>
      </c>
      <c r="AG7" s="8">
        <v>0</v>
      </c>
      <c r="AH7" s="8">
        <v>1430322</v>
      </c>
      <c r="AI7" s="8">
        <v>0</v>
      </c>
      <c r="AJ7" s="8">
        <v>-74253046</v>
      </c>
      <c r="AK7" s="8">
        <v>-278245242</v>
      </c>
      <c r="AL7" s="8">
        <v>-29759423</v>
      </c>
      <c r="AM7" s="8">
        <v>2459458</v>
      </c>
      <c r="AN7" s="8">
        <v>24458195</v>
      </c>
      <c r="AO7" s="8">
        <v>-5795891</v>
      </c>
      <c r="AP7" s="8">
        <v>79704</v>
      </c>
      <c r="AQ7" s="8">
        <v>129110342</v>
      </c>
      <c r="AR7" s="4">
        <v>6.5000000000000002E-2</v>
      </c>
      <c r="AS7" s="4">
        <v>7.4999999999999997E-2</v>
      </c>
      <c r="AT7" s="4">
        <v>8.5000000000000006E-2</v>
      </c>
      <c r="AU7" s="8">
        <v>2552207461</v>
      </c>
      <c r="AV7" s="8">
        <v>1856109906</v>
      </c>
      <c r="AW7" s="8">
        <v>1273072812</v>
      </c>
      <c r="AX7" s="16">
        <v>3.79</v>
      </c>
      <c r="AY7" s="8">
        <v>5636841900</v>
      </c>
      <c r="AZ7" s="8">
        <v>76009950</v>
      </c>
      <c r="BA7" s="8">
        <v>428866673</v>
      </c>
      <c r="BB7" s="8">
        <v>0</v>
      </c>
      <c r="BC7" s="8">
        <v>14571084</v>
      </c>
      <c r="BD7" s="8">
        <v>206321172</v>
      </c>
      <c r="BE7" s="25">
        <f>94233469+45005672</f>
        <v>139239141</v>
      </c>
      <c r="BF7" s="9">
        <v>75594333</v>
      </c>
      <c r="BG7" s="9">
        <v>343720833</v>
      </c>
      <c r="BH7" s="8">
        <v>-352854025</v>
      </c>
      <c r="BI7" s="8">
        <v>-5322642</v>
      </c>
      <c r="BJ7" s="25">
        <f>-352854025+-5322642</f>
        <v>-358176667</v>
      </c>
      <c r="BK7" s="9">
        <v>-2849527</v>
      </c>
      <c r="BL7" s="25">
        <f>-157777+31829</f>
        <v>-125948</v>
      </c>
      <c r="BM7" s="9">
        <f>160598</f>
        <v>160598</v>
      </c>
      <c r="BN7" s="9">
        <v>3950761443</v>
      </c>
      <c r="BO7" s="9">
        <v>1856109906</v>
      </c>
    </row>
    <row r="8" spans="1:67" x14ac:dyDescent="0.35">
      <c r="A8" s="12" t="s">
        <v>267</v>
      </c>
      <c r="B8" s="12">
        <v>2019</v>
      </c>
      <c r="C8" s="13">
        <v>43281</v>
      </c>
      <c r="D8" s="13">
        <v>42916</v>
      </c>
      <c r="E8" s="13">
        <v>43281</v>
      </c>
      <c r="F8" s="34">
        <v>16256</v>
      </c>
      <c r="G8" s="34">
        <v>1791</v>
      </c>
      <c r="H8" s="34">
        <v>14380</v>
      </c>
      <c r="I8" s="26">
        <f>13196+6490</f>
        <v>19686</v>
      </c>
      <c r="J8" s="34">
        <v>52113</v>
      </c>
      <c r="K8" s="4">
        <v>7.4999999999999997E-2</v>
      </c>
      <c r="L8" s="4" t="s">
        <v>262</v>
      </c>
      <c r="M8" s="4" t="s">
        <v>262</v>
      </c>
      <c r="N8" s="4" t="s">
        <v>262</v>
      </c>
      <c r="O8" s="4">
        <v>7.4999999999999997E-2</v>
      </c>
      <c r="P8" s="4">
        <v>7.4999999999999997E-2</v>
      </c>
      <c r="Q8" s="34">
        <v>6148556456</v>
      </c>
      <c r="R8" s="34">
        <v>4220285752</v>
      </c>
      <c r="S8" s="34">
        <v>1928270704</v>
      </c>
      <c r="T8" s="4">
        <v>0.68640000000000001</v>
      </c>
      <c r="U8" s="8">
        <v>857467932</v>
      </c>
      <c r="V8" s="8">
        <v>154717835</v>
      </c>
      <c r="W8" s="8">
        <v>164547930</v>
      </c>
      <c r="X8" s="8">
        <v>20660341</v>
      </c>
      <c r="Y8" s="15">
        <f t="shared" si="0"/>
        <v>0.16689524431101407</v>
      </c>
      <c r="Z8" s="15">
        <f t="shared" si="1"/>
        <v>0.16653495328615975</v>
      </c>
      <c r="AA8" s="8">
        <v>143107320</v>
      </c>
      <c r="AB8" s="8">
        <v>142798382</v>
      </c>
      <c r="AC8" s="14">
        <f t="shared" si="2"/>
        <v>308938</v>
      </c>
      <c r="AD8" s="15">
        <f t="shared" si="3"/>
        <v>0.99784121455142893</v>
      </c>
      <c r="AE8" s="8">
        <v>76009950</v>
      </c>
      <c r="AF8" s="8">
        <v>428866673</v>
      </c>
      <c r="AG8" s="8">
        <v>0</v>
      </c>
      <c r="AH8" s="8">
        <v>3885622</v>
      </c>
      <c r="AI8" s="8">
        <v>55018979</v>
      </c>
      <c r="AJ8" s="8">
        <v>-75594333</v>
      </c>
      <c r="AK8" s="8">
        <v>-300512930</v>
      </c>
      <c r="AL8" s="8">
        <v>-8641581</v>
      </c>
      <c r="AM8" s="8">
        <v>2849527</v>
      </c>
      <c r="AN8" s="8">
        <v>3640484</v>
      </c>
      <c r="AO8" s="8">
        <v>-30148240</v>
      </c>
      <c r="AP8" s="8">
        <v>-656316</v>
      </c>
      <c r="AQ8" s="8">
        <v>154717835</v>
      </c>
      <c r="AR8" s="4">
        <v>6.5000000000000002E-2</v>
      </c>
      <c r="AS8" s="4">
        <v>7.4999999999999997E-2</v>
      </c>
      <c r="AT8" s="4">
        <v>8.5000000000000006E-2</v>
      </c>
      <c r="AU8" s="8">
        <v>2637387167</v>
      </c>
      <c r="AV8" s="8">
        <v>1928270704</v>
      </c>
      <c r="AW8" s="8">
        <v>1334146801</v>
      </c>
      <c r="AX8" s="16">
        <v>3.75</v>
      </c>
      <c r="AY8" s="8">
        <v>6004434112</v>
      </c>
      <c r="AZ8" s="8">
        <v>75236616</v>
      </c>
      <c r="BA8" s="8">
        <v>441958241</v>
      </c>
      <c r="BB8" s="8">
        <v>0</v>
      </c>
      <c r="BC8" s="8">
        <v>6775269</v>
      </c>
      <c r="BD8" s="8">
        <v>-6059430</v>
      </c>
      <c r="BE8" s="26">
        <f>97303048+45495334</f>
        <v>142798382</v>
      </c>
      <c r="BF8" s="8">
        <v>78150923</v>
      </c>
      <c r="BG8" s="8">
        <v>227892287</v>
      </c>
      <c r="BH8" s="8">
        <v>-367779905</v>
      </c>
      <c r="BI8" s="8">
        <v>-6008447</v>
      </c>
      <c r="BJ8" s="25">
        <f>-367779905+-6008447</f>
        <v>-373788352</v>
      </c>
      <c r="BK8" s="8">
        <v>-2947109</v>
      </c>
      <c r="BL8" s="25">
        <f>-174476+31040</f>
        <v>-143436</v>
      </c>
      <c r="BM8" s="8">
        <v>-1149</v>
      </c>
      <c r="BN8" s="8">
        <v>4148324206</v>
      </c>
      <c r="BO8" s="8">
        <v>1928270704</v>
      </c>
    </row>
    <row r="9" spans="1:67" x14ac:dyDescent="0.35">
      <c r="A9" s="12" t="s">
        <v>267</v>
      </c>
      <c r="B9" s="12">
        <v>2020</v>
      </c>
      <c r="C9" s="13">
        <v>43646</v>
      </c>
      <c r="D9" s="13">
        <v>43281</v>
      </c>
      <c r="E9" s="13">
        <v>43646</v>
      </c>
      <c r="F9" s="34">
        <v>16605</v>
      </c>
      <c r="G9" s="34">
        <v>1828</v>
      </c>
      <c r="H9" s="34">
        <v>15119</v>
      </c>
      <c r="I9" s="26">
        <f>13515+6236</f>
        <v>19751</v>
      </c>
      <c r="J9" s="34">
        <v>53303</v>
      </c>
      <c r="K9" s="4">
        <v>7.4999999999999997E-2</v>
      </c>
      <c r="L9" s="4" t="s">
        <v>262</v>
      </c>
      <c r="M9" s="4">
        <v>3.5000000000000003E-2</v>
      </c>
      <c r="N9" s="4" t="s">
        <v>262</v>
      </c>
      <c r="O9" s="4">
        <v>7.4999999999999997E-2</v>
      </c>
      <c r="P9" s="4">
        <v>7.4999999999999997E-2</v>
      </c>
      <c r="Q9" s="34">
        <v>6417298230</v>
      </c>
      <c r="R9" s="34">
        <v>4167839558</v>
      </c>
      <c r="S9" s="34">
        <v>2249458672</v>
      </c>
      <c r="T9" s="4">
        <v>0.64949999999999997</v>
      </c>
      <c r="U9" s="9">
        <v>880667518</v>
      </c>
      <c r="V9" s="9">
        <v>235206333</v>
      </c>
      <c r="W9" s="9">
        <v>127738792</v>
      </c>
      <c r="X9" s="9">
        <v>4323204</v>
      </c>
      <c r="Y9" s="15">
        <f t="shared" si="0"/>
        <v>0.16847300822102082</v>
      </c>
      <c r="Z9" s="15">
        <f t="shared" si="1"/>
        <v>0.16847300822102082</v>
      </c>
      <c r="AA9" s="9">
        <v>148368706</v>
      </c>
      <c r="AB9" s="9">
        <v>148368706</v>
      </c>
      <c r="AC9" s="14">
        <f t="shared" si="2"/>
        <v>0</v>
      </c>
      <c r="AD9" s="15">
        <f t="shared" si="3"/>
        <v>1</v>
      </c>
      <c r="AE9" s="9">
        <v>75236616</v>
      </c>
      <c r="AF9" s="9">
        <v>441958241</v>
      </c>
      <c r="AG9" s="9">
        <v>0</v>
      </c>
      <c r="AH9" s="9">
        <v>1941338</v>
      </c>
      <c r="AI9" s="9">
        <v>-1736226</v>
      </c>
      <c r="AJ9" s="9">
        <v>-78150923</v>
      </c>
      <c r="AK9" s="9">
        <v>-305275791</v>
      </c>
      <c r="AL9" s="9">
        <v>15476701</v>
      </c>
      <c r="AM9" s="9">
        <v>2947109</v>
      </c>
      <c r="AN9" s="9">
        <v>86795480</v>
      </c>
      <c r="AO9" s="9">
        <v>-3905949</v>
      </c>
      <c r="AP9" s="9">
        <v>-80263</v>
      </c>
      <c r="AQ9" s="9">
        <v>235206333</v>
      </c>
      <c r="AR9" s="4">
        <v>6.3399999999999998E-2</v>
      </c>
      <c r="AS9" s="4">
        <v>7.3400000000000007E-2</v>
      </c>
      <c r="AT9" s="4">
        <v>8.3400000000000002E-2</v>
      </c>
      <c r="AU9" s="9">
        <v>2995086772</v>
      </c>
      <c r="AV9" s="9">
        <v>2249458672</v>
      </c>
      <c r="AW9" s="9">
        <v>1625618226</v>
      </c>
      <c r="AX9" s="16">
        <v>3.49</v>
      </c>
      <c r="AY9" s="9">
        <v>6148556456</v>
      </c>
      <c r="AZ9" s="9">
        <v>76334643</v>
      </c>
      <c r="BA9" s="9">
        <v>452258006</v>
      </c>
      <c r="BB9" s="9">
        <v>0</v>
      </c>
      <c r="BC9" s="9">
        <v>22424700</v>
      </c>
      <c r="BD9" s="9">
        <v>107293117</v>
      </c>
      <c r="BE9" s="25">
        <f>102420318+45948388</f>
        <v>148368706</v>
      </c>
      <c r="BF9" s="9">
        <v>80194548</v>
      </c>
      <c r="BG9" s="9">
        <v>112588645</v>
      </c>
      <c r="BH9" s="9">
        <v>-384396941</v>
      </c>
      <c r="BI9" s="9">
        <v>-5171751</v>
      </c>
      <c r="BJ9" s="25">
        <f>-384396941+-5171751</f>
        <v>-389568692</v>
      </c>
      <c r="BK9" s="9">
        <v>-3767693</v>
      </c>
      <c r="BL9" s="25">
        <f>-204156+51927</f>
        <v>-152229</v>
      </c>
      <c r="BM9" s="9">
        <v>-109479</v>
      </c>
      <c r="BN9" s="9">
        <v>4220285752</v>
      </c>
      <c r="BO9" s="9">
        <v>2249458672</v>
      </c>
    </row>
    <row r="10" spans="1:67" x14ac:dyDescent="0.35">
      <c r="A10" s="12" t="s">
        <v>267</v>
      </c>
      <c r="B10" s="12">
        <v>2021</v>
      </c>
      <c r="C10" s="13">
        <v>44012</v>
      </c>
      <c r="D10" s="13">
        <v>43646</v>
      </c>
      <c r="E10" s="13">
        <v>44012</v>
      </c>
      <c r="F10" s="27">
        <v>16985</v>
      </c>
      <c r="G10" s="27">
        <v>1955</v>
      </c>
      <c r="H10" s="27">
        <v>8212</v>
      </c>
      <c r="I10" s="26">
        <f>13803+5855</f>
        <v>19658</v>
      </c>
      <c r="J10" s="27">
        <v>46810</v>
      </c>
      <c r="K10" s="4">
        <v>7.3400000000000007E-2</v>
      </c>
      <c r="L10" s="4">
        <v>3.5000000000000003E-2</v>
      </c>
      <c r="M10" s="4">
        <v>2.1899999999999999E-2</v>
      </c>
      <c r="N10" s="4" t="s">
        <v>262</v>
      </c>
      <c r="O10" s="4">
        <v>7.4999999999999997E-2</v>
      </c>
      <c r="P10" s="4">
        <v>7.3400000000000007E-2</v>
      </c>
      <c r="Q10" s="27">
        <v>6773384361</v>
      </c>
      <c r="R10" s="27">
        <v>5116849108</v>
      </c>
      <c r="S10" s="27">
        <v>1656535253</v>
      </c>
      <c r="T10" s="4">
        <v>0.75539999999999996</v>
      </c>
      <c r="U10" s="27">
        <v>922764585</v>
      </c>
      <c r="V10" s="27">
        <v>298044378</v>
      </c>
      <c r="W10" s="27">
        <v>297204862</v>
      </c>
      <c r="X10" s="27">
        <v>2586978</v>
      </c>
      <c r="Y10" s="32">
        <f t="shared" si="0"/>
        <v>0.16281459154612007</v>
      </c>
      <c r="Z10" s="32">
        <f t="shared" si="1"/>
        <v>0.16281459154612007</v>
      </c>
      <c r="AA10" s="27">
        <v>150239539</v>
      </c>
      <c r="AB10" s="27">
        <v>150239539</v>
      </c>
      <c r="AC10" s="33">
        <f t="shared" si="2"/>
        <v>0</v>
      </c>
      <c r="AD10" s="32">
        <f t="shared" si="3"/>
        <v>1</v>
      </c>
      <c r="AE10" s="27">
        <v>76334643</v>
      </c>
      <c r="AF10" s="27">
        <v>452258006</v>
      </c>
      <c r="AG10" s="27">
        <v>0</v>
      </c>
      <c r="AH10" s="27">
        <v>6425415</v>
      </c>
      <c r="AI10" s="27">
        <v>30743013</v>
      </c>
      <c r="AJ10" s="27">
        <v>-80194548</v>
      </c>
      <c r="AK10" s="27">
        <v>-310334783</v>
      </c>
      <c r="AL10" s="27">
        <v>39549228</v>
      </c>
      <c r="AM10" s="27">
        <v>3767693</v>
      </c>
      <c r="AN10" s="27">
        <v>81280229</v>
      </c>
      <c r="AO10" s="27">
        <v>-1736226</v>
      </c>
      <c r="AP10" s="27">
        <v>-48292</v>
      </c>
      <c r="AQ10" s="27">
        <v>298044378</v>
      </c>
      <c r="AR10" s="4">
        <v>6.0600000000000001E-2</v>
      </c>
      <c r="AS10" s="4">
        <v>7.0599999999999996E-2</v>
      </c>
      <c r="AT10" s="4">
        <v>8.0600000000000005E-2</v>
      </c>
      <c r="AU10" s="27">
        <v>2461288724</v>
      </c>
      <c r="AV10" s="27">
        <v>1656535253</v>
      </c>
      <c r="AW10" s="27">
        <v>984981456</v>
      </c>
      <c r="AX10" s="16">
        <v>3.49</v>
      </c>
      <c r="AY10" s="27">
        <v>6417298230</v>
      </c>
      <c r="AZ10" s="27">
        <v>81016509</v>
      </c>
      <c r="BA10" s="27">
        <v>461973793</v>
      </c>
      <c r="BB10" s="27">
        <v>0</v>
      </c>
      <c r="BC10" s="27">
        <v>21712947</v>
      </c>
      <c r="BD10" s="27">
        <v>200170596</v>
      </c>
      <c r="BE10" s="35">
        <f>103219072+47020467</f>
        <v>150239539</v>
      </c>
      <c r="BF10" s="27">
        <v>81120904</v>
      </c>
      <c r="BG10" s="27">
        <v>1129751837</v>
      </c>
      <c r="BH10" s="27">
        <v>-399897777</v>
      </c>
      <c r="BI10" s="27">
        <v>-8889937</v>
      </c>
      <c r="BJ10" s="25">
        <f>-399897777+-8889937</f>
        <v>-408787714</v>
      </c>
      <c r="BK10" s="27">
        <v>-3936633</v>
      </c>
      <c r="BL10" s="25">
        <f>-353364+974981</f>
        <v>621617</v>
      </c>
      <c r="BM10" s="36" t="s">
        <v>1005</v>
      </c>
      <c r="BN10" s="27">
        <v>4167839558</v>
      </c>
      <c r="BO10" s="27">
        <v>1656535253</v>
      </c>
    </row>
    <row r="11" spans="1:67" x14ac:dyDescent="0.35">
      <c r="A11" s="12" t="s">
        <v>267</v>
      </c>
      <c r="B11" s="12">
        <v>2022</v>
      </c>
      <c r="C11" s="13">
        <v>44377</v>
      </c>
      <c r="D11" s="13">
        <v>44012</v>
      </c>
      <c r="E11" s="13">
        <v>44377</v>
      </c>
      <c r="F11" s="27">
        <v>17369</v>
      </c>
      <c r="G11" s="27">
        <v>2015</v>
      </c>
      <c r="H11" s="27">
        <v>6063</v>
      </c>
      <c r="I11" s="26">
        <f>13765+6210</f>
        <v>19975</v>
      </c>
      <c r="J11" s="27">
        <v>45422</v>
      </c>
      <c r="K11" s="4">
        <v>7.0599999999999996E-2</v>
      </c>
      <c r="L11" s="4">
        <v>2.1899999999999999E-2</v>
      </c>
      <c r="M11" s="4">
        <v>2.1299999999999999E-2</v>
      </c>
      <c r="N11" s="4" t="s">
        <v>262</v>
      </c>
      <c r="O11" s="4">
        <v>7.3400000000000007E-2</v>
      </c>
      <c r="P11" s="4">
        <v>7.0599999999999996E-2</v>
      </c>
      <c r="Q11" s="27">
        <v>6691274850</v>
      </c>
      <c r="R11" s="27">
        <v>4724449484</v>
      </c>
      <c r="S11" s="27">
        <v>1966825366</v>
      </c>
      <c r="T11" s="4">
        <v>0.70609999999999995</v>
      </c>
      <c r="U11" s="27">
        <v>960836370</v>
      </c>
      <c r="V11" s="27">
        <v>161384274</v>
      </c>
      <c r="W11" s="27">
        <v>214638812</v>
      </c>
      <c r="X11" s="27">
        <v>524292398</v>
      </c>
      <c r="Y11" s="32">
        <f t="shared" si="0"/>
        <v>0.16409836047317816</v>
      </c>
      <c r="Z11" s="32">
        <f t="shared" si="1"/>
        <v>0.16409836047317816</v>
      </c>
      <c r="AA11" s="27">
        <v>157671673</v>
      </c>
      <c r="AB11" s="27">
        <v>157671673</v>
      </c>
      <c r="AC11" s="33">
        <f t="shared" si="2"/>
        <v>0</v>
      </c>
      <c r="AD11" s="32">
        <f t="shared" si="3"/>
        <v>1</v>
      </c>
      <c r="AE11" s="27">
        <v>81016509</v>
      </c>
      <c r="AF11" s="27">
        <v>461973793</v>
      </c>
      <c r="AG11" s="27">
        <v>0</v>
      </c>
      <c r="AH11" s="27">
        <v>6221475</v>
      </c>
      <c r="AI11" s="27">
        <v>57355472</v>
      </c>
      <c r="AJ11" s="27">
        <v>-81120904</v>
      </c>
      <c r="AK11" s="27">
        <v>-299250400</v>
      </c>
      <c r="AL11" s="27">
        <v>-166100287</v>
      </c>
      <c r="AM11" s="27">
        <v>3936633</v>
      </c>
      <c r="AN11" s="27">
        <v>99913142</v>
      </c>
      <c r="AO11" s="27">
        <v>-1736226</v>
      </c>
      <c r="AP11" s="27">
        <v>-824933</v>
      </c>
      <c r="AQ11" s="27">
        <v>161384274</v>
      </c>
      <c r="AR11" s="4">
        <v>6.3E-2</v>
      </c>
      <c r="AS11" s="4">
        <v>7.2999999999999995E-2</v>
      </c>
      <c r="AT11" s="4">
        <v>8.3000000000000004E-2</v>
      </c>
      <c r="AU11" s="34">
        <v>2747352933</v>
      </c>
      <c r="AV11" s="34">
        <v>1966825366</v>
      </c>
      <c r="AW11" s="34">
        <v>1313622251</v>
      </c>
      <c r="AX11" s="16">
        <v>3.49</v>
      </c>
      <c r="AY11" s="27">
        <v>6773384361</v>
      </c>
      <c r="AZ11" s="27">
        <v>96144734</v>
      </c>
      <c r="BA11" s="27">
        <v>463209558</v>
      </c>
      <c r="BB11" s="27">
        <v>0</v>
      </c>
      <c r="BC11" s="27">
        <v>21772825</v>
      </c>
      <c r="BD11" s="27">
        <v>-238551692</v>
      </c>
      <c r="BE11" s="35">
        <f>109672148+47999525</f>
        <v>157671673</v>
      </c>
      <c r="BF11" s="27">
        <v>85736884</v>
      </c>
      <c r="BG11" s="27">
        <v>-207441090</v>
      </c>
      <c r="BH11" s="27">
        <v>-414346628</v>
      </c>
      <c r="BI11" s="27">
        <v>-10338308</v>
      </c>
      <c r="BJ11" s="25">
        <f>-414346628+-10338308</f>
        <v>-424684936</v>
      </c>
      <c r="BK11" s="27">
        <v>-3555107</v>
      </c>
      <c r="BL11" s="25">
        <f>-163969+36921</f>
        <v>-127048</v>
      </c>
      <c r="BM11" s="36" t="s">
        <v>1005</v>
      </c>
      <c r="BN11" s="27">
        <v>5116849108</v>
      </c>
      <c r="BO11" s="27">
        <v>1966825366</v>
      </c>
    </row>
    <row r="12" spans="1:67" x14ac:dyDescent="0.35">
      <c r="J12" s="8"/>
      <c r="AQ12" s="8"/>
      <c r="BO12" s="8"/>
    </row>
    <row r="13" spans="1:67" x14ac:dyDescent="0.35">
      <c r="A13" s="3" t="s">
        <v>261</v>
      </c>
    </row>
    <row r="14" spans="1:67" x14ac:dyDescent="0.35">
      <c r="A14" s="12" t="s">
        <v>267</v>
      </c>
      <c r="B14" s="12">
        <v>2014</v>
      </c>
      <c r="F14" s="12" t="s">
        <v>537</v>
      </c>
      <c r="G14" s="12" t="s">
        <v>537</v>
      </c>
      <c r="H14" s="12" t="s">
        <v>537</v>
      </c>
      <c r="I14" s="12" t="s">
        <v>537</v>
      </c>
      <c r="J14" s="12" t="s">
        <v>537</v>
      </c>
      <c r="Q14" s="12" t="s">
        <v>336</v>
      </c>
      <c r="R14" s="12" t="s">
        <v>336</v>
      </c>
      <c r="S14" s="12" t="s">
        <v>336</v>
      </c>
      <c r="T14" s="12" t="s">
        <v>336</v>
      </c>
      <c r="U14" s="12" t="s">
        <v>357</v>
      </c>
      <c r="Z14" s="12" t="s">
        <v>357</v>
      </c>
      <c r="AA14" s="12" t="s">
        <v>357</v>
      </c>
      <c r="AB14" s="12" t="s">
        <v>357</v>
      </c>
      <c r="AC14" s="12" t="s">
        <v>357</v>
      </c>
      <c r="AR14" s="12" t="s">
        <v>368</v>
      </c>
      <c r="AS14" s="12" t="s">
        <v>368</v>
      </c>
      <c r="AT14" s="12" t="s">
        <v>368</v>
      </c>
      <c r="AU14" s="12" t="s">
        <v>368</v>
      </c>
      <c r="AV14" s="12" t="s">
        <v>368</v>
      </c>
      <c r="AW14" s="12" t="s">
        <v>368</v>
      </c>
      <c r="AY14" s="12" t="s">
        <v>389</v>
      </c>
      <c r="AZ14" s="12" t="s">
        <v>389</v>
      </c>
      <c r="BA14" s="12" t="s">
        <v>389</v>
      </c>
      <c r="BB14" s="12" t="s">
        <v>389</v>
      </c>
      <c r="BC14" s="12" t="s">
        <v>389</v>
      </c>
      <c r="BD14" s="12" t="s">
        <v>389</v>
      </c>
      <c r="BE14" s="12" t="s">
        <v>389</v>
      </c>
      <c r="BF14" s="12" t="s">
        <v>389</v>
      </c>
      <c r="BG14" s="12" t="s">
        <v>389</v>
      </c>
      <c r="BH14" s="12" t="s">
        <v>389</v>
      </c>
      <c r="BI14" s="12" t="s">
        <v>389</v>
      </c>
      <c r="BJ14" s="12" t="s">
        <v>389</v>
      </c>
      <c r="BK14" s="12" t="s">
        <v>389</v>
      </c>
      <c r="BL14" s="12" t="s">
        <v>389</v>
      </c>
      <c r="BM14" s="12" t="s">
        <v>389</v>
      </c>
      <c r="BN14" s="12" t="s">
        <v>389</v>
      </c>
      <c r="BO14" s="12" t="s">
        <v>389</v>
      </c>
    </row>
    <row r="15" spans="1:67" x14ac:dyDescent="0.35">
      <c r="A15" s="12" t="s">
        <v>267</v>
      </c>
      <c r="B15" s="12">
        <f>B14+1</f>
        <v>2015</v>
      </c>
      <c r="C15" s="12" t="s">
        <v>332</v>
      </c>
      <c r="E15" s="12" t="s">
        <v>332</v>
      </c>
      <c r="F15" s="12" t="s">
        <v>538</v>
      </c>
      <c r="G15" s="12" t="s">
        <v>538</v>
      </c>
      <c r="H15" s="12" t="s">
        <v>538</v>
      </c>
      <c r="I15" s="12" t="s">
        <v>538</v>
      </c>
      <c r="J15" s="12" t="s">
        <v>538</v>
      </c>
      <c r="K15" s="12" t="s">
        <v>332</v>
      </c>
      <c r="L15" s="12" t="s">
        <v>332</v>
      </c>
      <c r="M15" s="12" t="s">
        <v>332</v>
      </c>
      <c r="N15" s="12" t="s">
        <v>332</v>
      </c>
      <c r="P15" s="12" t="s">
        <v>332</v>
      </c>
      <c r="Q15" s="12" t="s">
        <v>337</v>
      </c>
      <c r="R15" s="12" t="s">
        <v>337</v>
      </c>
      <c r="S15" s="12" t="s">
        <v>337</v>
      </c>
      <c r="T15" s="12" t="s">
        <v>337</v>
      </c>
      <c r="U15" s="12" t="s">
        <v>358</v>
      </c>
      <c r="V15" s="12" t="s">
        <v>332</v>
      </c>
      <c r="W15" s="12" t="s">
        <v>332</v>
      </c>
      <c r="X15" s="12" t="s">
        <v>332</v>
      </c>
      <c r="Z15" s="12" t="s">
        <v>358</v>
      </c>
      <c r="AA15" s="12" t="s">
        <v>358</v>
      </c>
      <c r="AB15" s="12" t="s">
        <v>358</v>
      </c>
      <c r="AC15" s="12" t="s">
        <v>358</v>
      </c>
      <c r="AE15" s="12" t="s">
        <v>363</v>
      </c>
      <c r="AF15" s="12" t="s">
        <v>363</v>
      </c>
      <c r="AG15" s="12" t="s">
        <v>363</v>
      </c>
      <c r="AH15" s="12" t="s">
        <v>363</v>
      </c>
      <c r="AI15" s="12" t="s">
        <v>363</v>
      </c>
      <c r="AJ15" s="12" t="s">
        <v>363</v>
      </c>
      <c r="AK15" s="12" t="s">
        <v>363</v>
      </c>
      <c r="AL15" s="12" t="s">
        <v>363</v>
      </c>
      <c r="AM15" s="12" t="s">
        <v>363</v>
      </c>
      <c r="AN15" s="12" t="s">
        <v>363</v>
      </c>
      <c r="AO15" s="12" t="s">
        <v>363</v>
      </c>
      <c r="AP15" s="12" t="s">
        <v>363</v>
      </c>
      <c r="AQ15" s="12" t="s">
        <v>363</v>
      </c>
      <c r="AR15" s="12" t="s">
        <v>369</v>
      </c>
      <c r="AS15" s="12" t="s">
        <v>369</v>
      </c>
      <c r="AT15" s="12" t="s">
        <v>369</v>
      </c>
      <c r="AU15" s="12" t="s">
        <v>369</v>
      </c>
      <c r="AV15" s="12" t="s">
        <v>369</v>
      </c>
      <c r="AW15" s="12" t="s">
        <v>369</v>
      </c>
      <c r="AX15" s="12" t="s">
        <v>545</v>
      </c>
      <c r="AY15" s="12" t="s">
        <v>390</v>
      </c>
      <c r="AZ15" s="12" t="s">
        <v>390</v>
      </c>
      <c r="BA15" s="12" t="s">
        <v>390</v>
      </c>
      <c r="BB15" s="12" t="s">
        <v>390</v>
      </c>
      <c r="BC15" s="12" t="s">
        <v>390</v>
      </c>
      <c r="BD15" s="12" t="s">
        <v>390</v>
      </c>
      <c r="BE15" s="12" t="s">
        <v>390</v>
      </c>
      <c r="BF15" s="12" t="s">
        <v>390</v>
      </c>
      <c r="BG15" s="12" t="s">
        <v>390</v>
      </c>
      <c r="BH15" s="12" t="s">
        <v>390</v>
      </c>
      <c r="BI15" s="12" t="s">
        <v>390</v>
      </c>
      <c r="BJ15" s="12" t="s">
        <v>390</v>
      </c>
      <c r="BK15" s="12" t="s">
        <v>390</v>
      </c>
      <c r="BL15" s="12" t="s">
        <v>390</v>
      </c>
      <c r="BM15" s="12" t="s">
        <v>390</v>
      </c>
      <c r="BN15" s="12" t="s">
        <v>390</v>
      </c>
      <c r="BO15" s="12" t="s">
        <v>390</v>
      </c>
    </row>
    <row r="16" spans="1:67" x14ac:dyDescent="0.35">
      <c r="A16" s="12" t="s">
        <v>267</v>
      </c>
      <c r="B16" s="12">
        <f>B15+1</f>
        <v>2016</v>
      </c>
      <c r="C16" s="12" t="s">
        <v>333</v>
      </c>
      <c r="D16" s="12" t="s">
        <v>332</v>
      </c>
      <c r="E16" s="12" t="s">
        <v>333</v>
      </c>
      <c r="F16" s="12" t="s">
        <v>539</v>
      </c>
      <c r="G16" s="12" t="s">
        <v>539</v>
      </c>
      <c r="H16" s="12" t="s">
        <v>539</v>
      </c>
      <c r="I16" s="12" t="s">
        <v>539</v>
      </c>
      <c r="J16" s="12" t="s">
        <v>539</v>
      </c>
      <c r="K16" s="12" t="s">
        <v>333</v>
      </c>
      <c r="L16" s="12" t="s">
        <v>333</v>
      </c>
      <c r="M16" s="12" t="s">
        <v>333</v>
      </c>
      <c r="N16" s="12" t="s">
        <v>333</v>
      </c>
      <c r="O16" s="12" t="s">
        <v>332</v>
      </c>
      <c r="P16" s="12" t="s">
        <v>333</v>
      </c>
      <c r="Q16" s="12" t="s">
        <v>338</v>
      </c>
      <c r="R16" s="12" t="s">
        <v>338</v>
      </c>
      <c r="S16" s="12" t="s">
        <v>338</v>
      </c>
      <c r="T16" s="12" t="s">
        <v>338</v>
      </c>
      <c r="U16" s="12" t="s">
        <v>359</v>
      </c>
      <c r="V16" s="12" t="s">
        <v>333</v>
      </c>
      <c r="W16" s="12" t="s">
        <v>333</v>
      </c>
      <c r="X16" s="12" t="s">
        <v>333</v>
      </c>
      <c r="Z16" s="12" t="s">
        <v>359</v>
      </c>
      <c r="AA16" s="12" t="s">
        <v>359</v>
      </c>
      <c r="AB16" s="12" t="s">
        <v>359</v>
      </c>
      <c r="AC16" s="12" t="s">
        <v>359</v>
      </c>
      <c r="AE16" s="12" t="s">
        <v>364</v>
      </c>
      <c r="AF16" s="12" t="s">
        <v>364</v>
      </c>
      <c r="AG16" s="12" t="s">
        <v>364</v>
      </c>
      <c r="AH16" s="12" t="s">
        <v>364</v>
      </c>
      <c r="AI16" s="12" t="s">
        <v>364</v>
      </c>
      <c r="AJ16" s="12" t="s">
        <v>364</v>
      </c>
      <c r="AK16" s="12" t="s">
        <v>364</v>
      </c>
      <c r="AL16" s="12" t="s">
        <v>364</v>
      </c>
      <c r="AM16" s="12" t="s">
        <v>364</v>
      </c>
      <c r="AN16" s="12" t="s">
        <v>364</v>
      </c>
      <c r="AO16" s="12" t="s">
        <v>364</v>
      </c>
      <c r="AP16" s="12" t="s">
        <v>364</v>
      </c>
      <c r="AQ16" s="12" t="s">
        <v>364</v>
      </c>
      <c r="AR16" s="12" t="s">
        <v>370</v>
      </c>
      <c r="AS16" s="12" t="s">
        <v>370</v>
      </c>
      <c r="AT16" s="12" t="s">
        <v>370</v>
      </c>
      <c r="AU16" s="12" t="s">
        <v>370</v>
      </c>
      <c r="AV16" s="12" t="s">
        <v>370</v>
      </c>
      <c r="AW16" s="12" t="s">
        <v>370</v>
      </c>
      <c r="AX16" s="12" t="s">
        <v>546</v>
      </c>
      <c r="AY16" s="12" t="s">
        <v>391</v>
      </c>
      <c r="AZ16" s="12" t="s">
        <v>391</v>
      </c>
      <c r="BA16" s="12" t="s">
        <v>391</v>
      </c>
      <c r="BB16" s="12" t="s">
        <v>391</v>
      </c>
      <c r="BC16" s="12" t="s">
        <v>391</v>
      </c>
      <c r="BD16" s="12" t="s">
        <v>391</v>
      </c>
      <c r="BE16" s="12" t="s">
        <v>391</v>
      </c>
      <c r="BF16" s="12" t="s">
        <v>391</v>
      </c>
      <c r="BG16" s="12" t="s">
        <v>391</v>
      </c>
      <c r="BH16" s="12" t="s">
        <v>391</v>
      </c>
      <c r="BI16" s="12" t="s">
        <v>391</v>
      </c>
      <c r="BJ16" s="12" t="s">
        <v>391</v>
      </c>
      <c r="BK16" s="12" t="s">
        <v>391</v>
      </c>
      <c r="BL16" s="12" t="s">
        <v>391</v>
      </c>
      <c r="BM16" s="12" t="s">
        <v>391</v>
      </c>
      <c r="BN16" s="12" t="s">
        <v>391</v>
      </c>
      <c r="BO16" s="12" t="s">
        <v>391</v>
      </c>
    </row>
    <row r="17" spans="1:67" x14ac:dyDescent="0.35">
      <c r="A17" s="12" t="s">
        <v>267</v>
      </c>
      <c r="B17" s="12">
        <f>B16+1</f>
        <v>2017</v>
      </c>
      <c r="C17" s="12" t="s">
        <v>334</v>
      </c>
      <c r="D17" s="12" t="s">
        <v>333</v>
      </c>
      <c r="E17" s="12" t="s">
        <v>334</v>
      </c>
      <c r="F17" s="12" t="s">
        <v>540</v>
      </c>
      <c r="G17" s="12" t="s">
        <v>540</v>
      </c>
      <c r="H17" s="12" t="s">
        <v>540</v>
      </c>
      <c r="I17" s="12" t="s">
        <v>540</v>
      </c>
      <c r="J17" s="12" t="s">
        <v>540</v>
      </c>
      <c r="K17" s="12" t="s">
        <v>334</v>
      </c>
      <c r="L17" s="12" t="s">
        <v>334</v>
      </c>
      <c r="M17" s="12" t="s">
        <v>334</v>
      </c>
      <c r="N17" s="12" t="s">
        <v>334</v>
      </c>
      <c r="O17" s="12" t="s">
        <v>333</v>
      </c>
      <c r="P17" s="12" t="s">
        <v>334</v>
      </c>
      <c r="Q17" s="12" t="s">
        <v>339</v>
      </c>
      <c r="R17" s="12" t="s">
        <v>339</v>
      </c>
      <c r="S17" s="12" t="s">
        <v>339</v>
      </c>
      <c r="T17" s="12" t="s">
        <v>339</v>
      </c>
      <c r="U17" s="12" t="s">
        <v>360</v>
      </c>
      <c r="V17" s="12" t="s">
        <v>334</v>
      </c>
      <c r="W17" s="12" t="s">
        <v>334</v>
      </c>
      <c r="X17" s="12" t="s">
        <v>334</v>
      </c>
      <c r="Z17" s="12" t="s">
        <v>360</v>
      </c>
      <c r="AA17" s="12" t="s">
        <v>360</v>
      </c>
      <c r="AB17" s="12" t="s">
        <v>360</v>
      </c>
      <c r="AC17" s="12" t="s">
        <v>360</v>
      </c>
      <c r="AE17" s="12" t="s">
        <v>365</v>
      </c>
      <c r="AF17" s="12" t="s">
        <v>365</v>
      </c>
      <c r="AG17" s="12" t="s">
        <v>365</v>
      </c>
      <c r="AH17" s="12" t="s">
        <v>365</v>
      </c>
      <c r="AI17" s="12" t="s">
        <v>365</v>
      </c>
      <c r="AJ17" s="12" t="s">
        <v>365</v>
      </c>
      <c r="AK17" s="12" t="s">
        <v>365</v>
      </c>
      <c r="AL17" s="12" t="s">
        <v>365</v>
      </c>
      <c r="AM17" s="12" t="s">
        <v>365</v>
      </c>
      <c r="AN17" s="12" t="s">
        <v>365</v>
      </c>
      <c r="AO17" s="12" t="s">
        <v>365</v>
      </c>
      <c r="AP17" s="12" t="s">
        <v>365</v>
      </c>
      <c r="AQ17" s="12" t="s">
        <v>365</v>
      </c>
      <c r="AR17" s="12" t="s">
        <v>371</v>
      </c>
      <c r="AS17" s="12" t="s">
        <v>371</v>
      </c>
      <c r="AT17" s="12" t="s">
        <v>371</v>
      </c>
      <c r="AU17" s="12" t="s">
        <v>371</v>
      </c>
      <c r="AV17" s="12" t="s">
        <v>371</v>
      </c>
      <c r="AW17" s="12" t="s">
        <v>371</v>
      </c>
      <c r="AX17" s="12" t="s">
        <v>547</v>
      </c>
      <c r="AY17" s="12" t="s">
        <v>392</v>
      </c>
      <c r="AZ17" s="12" t="s">
        <v>392</v>
      </c>
      <c r="BA17" s="12" t="s">
        <v>392</v>
      </c>
      <c r="BB17" s="12" t="s">
        <v>392</v>
      </c>
      <c r="BC17" s="12" t="s">
        <v>392</v>
      </c>
      <c r="BD17" s="12" t="s">
        <v>392</v>
      </c>
      <c r="BE17" s="12" t="s">
        <v>392</v>
      </c>
      <c r="BF17" s="12" t="s">
        <v>392</v>
      </c>
      <c r="BG17" s="12" t="s">
        <v>392</v>
      </c>
      <c r="BH17" s="12" t="s">
        <v>392</v>
      </c>
      <c r="BI17" s="12" t="s">
        <v>392</v>
      </c>
      <c r="BJ17" s="12" t="s">
        <v>392</v>
      </c>
      <c r="BK17" s="12" t="s">
        <v>392</v>
      </c>
      <c r="BL17" s="12" t="s">
        <v>392</v>
      </c>
      <c r="BM17" s="12" t="s">
        <v>392</v>
      </c>
      <c r="BN17" s="12" t="s">
        <v>392</v>
      </c>
      <c r="BO17" s="12" t="s">
        <v>392</v>
      </c>
    </row>
    <row r="18" spans="1:67" x14ac:dyDescent="0.35">
      <c r="A18" s="12" t="s">
        <v>267</v>
      </c>
      <c r="B18" s="12">
        <f>B17+1</f>
        <v>2018</v>
      </c>
      <c r="C18" s="12" t="s">
        <v>335</v>
      </c>
      <c r="D18" s="12" t="s">
        <v>334</v>
      </c>
      <c r="E18" s="12" t="s">
        <v>335</v>
      </c>
      <c r="F18" s="12" t="s">
        <v>541</v>
      </c>
      <c r="G18" s="12" t="s">
        <v>541</v>
      </c>
      <c r="H18" s="12" t="s">
        <v>541</v>
      </c>
      <c r="I18" s="12" t="s">
        <v>541</v>
      </c>
      <c r="J18" s="12" t="s">
        <v>541</v>
      </c>
      <c r="K18" s="12" t="s">
        <v>335</v>
      </c>
      <c r="L18" s="12" t="s">
        <v>335</v>
      </c>
      <c r="M18" s="12" t="s">
        <v>335</v>
      </c>
      <c r="N18" s="12" t="s">
        <v>335</v>
      </c>
      <c r="O18" s="12" t="s">
        <v>334</v>
      </c>
      <c r="P18" s="12" t="s">
        <v>335</v>
      </c>
      <c r="Q18" s="12" t="s">
        <v>340</v>
      </c>
      <c r="R18" s="12" t="s">
        <v>340</v>
      </c>
      <c r="S18" s="12" t="s">
        <v>340</v>
      </c>
      <c r="T18" s="12" t="s">
        <v>340</v>
      </c>
      <c r="U18" s="12" t="s">
        <v>542</v>
      </c>
      <c r="V18" s="12" t="s">
        <v>335</v>
      </c>
      <c r="W18" s="12" t="s">
        <v>335</v>
      </c>
      <c r="X18" s="12" t="s">
        <v>335</v>
      </c>
      <c r="Z18" s="12" t="s">
        <v>361</v>
      </c>
      <c r="AA18" s="12" t="s">
        <v>361</v>
      </c>
      <c r="AB18" s="12" t="s">
        <v>361</v>
      </c>
      <c r="AC18" s="12" t="s">
        <v>361</v>
      </c>
      <c r="AE18" s="12" t="s">
        <v>366</v>
      </c>
      <c r="AF18" s="12" t="s">
        <v>366</v>
      </c>
      <c r="AG18" s="12" t="s">
        <v>366</v>
      </c>
      <c r="AH18" s="12" t="s">
        <v>366</v>
      </c>
      <c r="AI18" s="12" t="s">
        <v>366</v>
      </c>
      <c r="AJ18" s="12" t="s">
        <v>366</v>
      </c>
      <c r="AK18" s="12" t="s">
        <v>366</v>
      </c>
      <c r="AL18" s="12" t="s">
        <v>366</v>
      </c>
      <c r="AM18" s="12" t="s">
        <v>366</v>
      </c>
      <c r="AN18" s="12" t="s">
        <v>366</v>
      </c>
      <c r="AO18" s="12" t="s">
        <v>366</v>
      </c>
      <c r="AP18" s="12" t="s">
        <v>366</v>
      </c>
      <c r="AQ18" s="12" t="s">
        <v>366</v>
      </c>
      <c r="AR18" s="12" t="s">
        <v>372</v>
      </c>
      <c r="AS18" s="12" t="s">
        <v>372</v>
      </c>
      <c r="AT18" s="12" t="s">
        <v>372</v>
      </c>
      <c r="AU18" s="12" t="s">
        <v>372</v>
      </c>
      <c r="AV18" s="12" t="s">
        <v>372</v>
      </c>
      <c r="AW18" s="12" t="s">
        <v>372</v>
      </c>
      <c r="AX18" s="12" t="s">
        <v>544</v>
      </c>
      <c r="AY18" s="12" t="s">
        <v>361</v>
      </c>
      <c r="AZ18" s="12" t="s">
        <v>361</v>
      </c>
      <c r="BA18" s="12" t="s">
        <v>361</v>
      </c>
      <c r="BB18" s="12" t="s">
        <v>361</v>
      </c>
      <c r="BC18" s="12" t="s">
        <v>361</v>
      </c>
      <c r="BD18" s="12" t="s">
        <v>361</v>
      </c>
      <c r="BE18" s="12" t="s">
        <v>361</v>
      </c>
      <c r="BF18" s="12" t="s">
        <v>361</v>
      </c>
      <c r="BG18" s="12" t="s">
        <v>361</v>
      </c>
      <c r="BH18" s="12" t="s">
        <v>361</v>
      </c>
      <c r="BI18" s="12" t="s">
        <v>361</v>
      </c>
      <c r="BJ18" s="12" t="s">
        <v>361</v>
      </c>
      <c r="BK18" s="12" t="s">
        <v>361</v>
      </c>
      <c r="BL18" s="12" t="s">
        <v>361</v>
      </c>
      <c r="BM18" s="12" t="s">
        <v>361</v>
      </c>
      <c r="BN18" s="12" t="s">
        <v>361</v>
      </c>
      <c r="BO18" s="12" t="s">
        <v>361</v>
      </c>
    </row>
    <row r="19" spans="1:67" x14ac:dyDescent="0.35">
      <c r="A19" s="12" t="s">
        <v>267</v>
      </c>
      <c r="B19" s="12">
        <v>2019</v>
      </c>
      <c r="C19" s="12" t="s">
        <v>536</v>
      </c>
      <c r="D19" s="12" t="s">
        <v>335</v>
      </c>
      <c r="E19" s="12" t="s">
        <v>536</v>
      </c>
      <c r="F19" s="12" t="s">
        <v>668</v>
      </c>
      <c r="G19" s="12" t="s">
        <v>668</v>
      </c>
      <c r="H19" s="12" t="s">
        <v>668</v>
      </c>
      <c r="I19" s="12" t="s">
        <v>668</v>
      </c>
      <c r="J19" s="12" t="s">
        <v>668</v>
      </c>
      <c r="K19" s="12" t="s">
        <v>536</v>
      </c>
      <c r="L19" s="12" t="s">
        <v>536</v>
      </c>
      <c r="M19" s="12" t="s">
        <v>536</v>
      </c>
      <c r="N19" s="12" t="s">
        <v>536</v>
      </c>
      <c r="O19" s="12" t="s">
        <v>335</v>
      </c>
      <c r="P19" s="12" t="s">
        <v>536</v>
      </c>
      <c r="Q19" s="12" t="s">
        <v>670</v>
      </c>
      <c r="R19" s="12" t="s">
        <v>670</v>
      </c>
      <c r="S19" s="12" t="s">
        <v>670</v>
      </c>
      <c r="T19" s="12" t="s">
        <v>670</v>
      </c>
      <c r="U19" s="12" t="s">
        <v>671</v>
      </c>
      <c r="V19" s="12" t="s">
        <v>536</v>
      </c>
      <c r="W19" s="12" t="s">
        <v>536</v>
      </c>
      <c r="X19" s="12" t="s">
        <v>536</v>
      </c>
      <c r="Z19" s="12" t="s">
        <v>672</v>
      </c>
      <c r="AA19" s="12" t="s">
        <v>672</v>
      </c>
      <c r="AB19" s="12" t="s">
        <v>672</v>
      </c>
      <c r="AC19" s="12" t="s">
        <v>672</v>
      </c>
      <c r="AE19" s="12" t="s">
        <v>367</v>
      </c>
      <c r="AF19" s="12" t="s">
        <v>367</v>
      </c>
      <c r="AG19" s="12" t="s">
        <v>367</v>
      </c>
      <c r="AH19" s="12" t="s">
        <v>367</v>
      </c>
      <c r="AI19" s="12" t="s">
        <v>367</v>
      </c>
      <c r="AJ19" s="12" t="s">
        <v>367</v>
      </c>
      <c r="AK19" s="12" t="s">
        <v>367</v>
      </c>
      <c r="AL19" s="12" t="s">
        <v>367</v>
      </c>
      <c r="AM19" s="12" t="s">
        <v>367</v>
      </c>
      <c r="AN19" s="12" t="s">
        <v>367</v>
      </c>
      <c r="AO19" s="12" t="s">
        <v>367</v>
      </c>
      <c r="AP19" s="12" t="s">
        <v>367</v>
      </c>
      <c r="AQ19" s="12" t="s">
        <v>367</v>
      </c>
      <c r="AR19" s="12" t="s">
        <v>701</v>
      </c>
      <c r="AS19" s="12" t="s">
        <v>701</v>
      </c>
      <c r="AT19" s="12" t="s">
        <v>701</v>
      </c>
      <c r="AU19" s="12" t="s">
        <v>701</v>
      </c>
      <c r="AV19" s="12" t="s">
        <v>701</v>
      </c>
      <c r="AW19" s="12" t="s">
        <v>701</v>
      </c>
      <c r="AX19" s="12" t="s">
        <v>543</v>
      </c>
      <c r="AY19" s="12" t="s">
        <v>703</v>
      </c>
      <c r="AZ19" s="12" t="s">
        <v>703</v>
      </c>
      <c r="BA19" s="12" t="s">
        <v>703</v>
      </c>
      <c r="BB19" s="12" t="s">
        <v>703</v>
      </c>
      <c r="BC19" s="12" t="s">
        <v>703</v>
      </c>
      <c r="BD19" s="12" t="s">
        <v>703</v>
      </c>
      <c r="BE19" s="12" t="s">
        <v>703</v>
      </c>
      <c r="BF19" s="12" t="s">
        <v>703</v>
      </c>
      <c r="BG19" s="12" t="s">
        <v>703</v>
      </c>
      <c r="BH19" s="12" t="s">
        <v>703</v>
      </c>
      <c r="BI19" s="12" t="s">
        <v>703</v>
      </c>
      <c r="BJ19" s="12" t="s">
        <v>703</v>
      </c>
      <c r="BK19" s="12" t="s">
        <v>703</v>
      </c>
      <c r="BL19" s="12" t="s">
        <v>703</v>
      </c>
      <c r="BM19" s="12" t="s">
        <v>703</v>
      </c>
      <c r="BN19" s="12" t="s">
        <v>703</v>
      </c>
      <c r="BO19" s="12" t="s">
        <v>703</v>
      </c>
    </row>
    <row r="20" spans="1:67" x14ac:dyDescent="0.35">
      <c r="A20" s="12" t="s">
        <v>267</v>
      </c>
      <c r="B20" s="12">
        <v>2020</v>
      </c>
      <c r="C20" s="12" t="s">
        <v>699</v>
      </c>
      <c r="D20" s="12" t="s">
        <v>536</v>
      </c>
      <c r="E20" s="12" t="s">
        <v>699</v>
      </c>
      <c r="F20" s="12" t="s">
        <v>669</v>
      </c>
      <c r="G20" s="12" t="s">
        <v>669</v>
      </c>
      <c r="H20" s="12" t="s">
        <v>669</v>
      </c>
      <c r="I20" s="12" t="s">
        <v>669</v>
      </c>
      <c r="J20" s="12" t="s">
        <v>669</v>
      </c>
      <c r="K20" s="12" t="s">
        <v>699</v>
      </c>
      <c r="L20" s="12" t="s">
        <v>536</v>
      </c>
      <c r="M20" s="12" t="s">
        <v>699</v>
      </c>
      <c r="N20" s="12" t="s">
        <v>699</v>
      </c>
      <c r="O20" s="12" t="s">
        <v>536</v>
      </c>
      <c r="P20" s="12" t="s">
        <v>699</v>
      </c>
      <c r="Q20" s="12" t="s">
        <v>779</v>
      </c>
      <c r="R20" s="12" t="s">
        <v>779</v>
      </c>
      <c r="S20" s="12" t="s">
        <v>779</v>
      </c>
      <c r="T20" s="12" t="s">
        <v>779</v>
      </c>
      <c r="U20" s="12" t="s">
        <v>671</v>
      </c>
      <c r="V20" s="12" t="s">
        <v>700</v>
      </c>
      <c r="W20" s="12" t="s">
        <v>700</v>
      </c>
      <c r="X20" s="12" t="s">
        <v>700</v>
      </c>
      <c r="Z20" s="12" t="s">
        <v>671</v>
      </c>
      <c r="AA20" s="12" t="s">
        <v>671</v>
      </c>
      <c r="AB20" s="12" t="s">
        <v>671</v>
      </c>
      <c r="AC20" s="12" t="s">
        <v>671</v>
      </c>
      <c r="AE20" s="12" t="s">
        <v>785</v>
      </c>
      <c r="AF20" s="12" t="s">
        <v>785</v>
      </c>
      <c r="AG20" s="12" t="s">
        <v>785</v>
      </c>
      <c r="AH20" s="12" t="s">
        <v>785</v>
      </c>
      <c r="AI20" s="12" t="s">
        <v>785</v>
      </c>
      <c r="AJ20" s="12" t="s">
        <v>785</v>
      </c>
      <c r="AK20" s="12" t="s">
        <v>785</v>
      </c>
      <c r="AL20" s="12" t="s">
        <v>785</v>
      </c>
      <c r="AM20" s="12" t="s">
        <v>785</v>
      </c>
      <c r="AN20" s="12" t="s">
        <v>785</v>
      </c>
      <c r="AO20" s="12" t="s">
        <v>785</v>
      </c>
      <c r="AP20" s="12" t="s">
        <v>785</v>
      </c>
      <c r="AQ20" s="12" t="s">
        <v>785</v>
      </c>
      <c r="AR20" s="12" t="s">
        <v>674</v>
      </c>
      <c r="AS20" s="12" t="s">
        <v>674</v>
      </c>
      <c r="AT20" s="12" t="s">
        <v>674</v>
      </c>
      <c r="AU20" s="12" t="s">
        <v>674</v>
      </c>
      <c r="AV20" s="12" t="s">
        <v>674</v>
      </c>
      <c r="AW20" s="12" t="s">
        <v>674</v>
      </c>
      <c r="AX20" s="12" t="s">
        <v>702</v>
      </c>
      <c r="AY20" s="12" t="s">
        <v>673</v>
      </c>
      <c r="AZ20" s="12" t="s">
        <v>673</v>
      </c>
      <c r="BA20" s="12" t="s">
        <v>673</v>
      </c>
      <c r="BB20" s="12" t="s">
        <v>673</v>
      </c>
      <c r="BC20" s="12" t="s">
        <v>673</v>
      </c>
      <c r="BD20" s="12" t="s">
        <v>673</v>
      </c>
      <c r="BE20" s="12" t="s">
        <v>673</v>
      </c>
      <c r="BF20" s="12" t="s">
        <v>673</v>
      </c>
      <c r="BG20" s="12" t="s">
        <v>673</v>
      </c>
      <c r="BH20" s="12" t="s">
        <v>673</v>
      </c>
      <c r="BI20" s="12" t="s">
        <v>673</v>
      </c>
      <c r="BJ20" s="12" t="s">
        <v>673</v>
      </c>
      <c r="BK20" s="12" t="s">
        <v>673</v>
      </c>
      <c r="BL20" s="12" t="s">
        <v>673</v>
      </c>
      <c r="BM20" s="12" t="s">
        <v>673</v>
      </c>
      <c r="BN20" s="12" t="s">
        <v>673</v>
      </c>
      <c r="BO20" s="12" t="s">
        <v>673</v>
      </c>
    </row>
    <row r="21" spans="1:67" x14ac:dyDescent="0.35">
      <c r="A21" s="12" t="s">
        <v>267</v>
      </c>
      <c r="B21" s="12">
        <v>2021</v>
      </c>
      <c r="C21" s="12" t="s">
        <v>1006</v>
      </c>
      <c r="D21" s="12" t="s">
        <v>699</v>
      </c>
      <c r="E21" s="12" t="s">
        <v>1006</v>
      </c>
      <c r="F21" s="12" t="s">
        <v>1007</v>
      </c>
      <c r="G21" s="12" t="s">
        <v>1007</v>
      </c>
      <c r="H21" s="12" t="s">
        <v>1007</v>
      </c>
      <c r="I21" s="12" t="s">
        <v>1007</v>
      </c>
      <c r="J21" s="12" t="s">
        <v>1007</v>
      </c>
      <c r="K21" s="12" t="s">
        <v>1006</v>
      </c>
      <c r="L21" s="12" t="s">
        <v>699</v>
      </c>
      <c r="M21" s="12" t="s">
        <v>1006</v>
      </c>
      <c r="N21" s="12" t="s">
        <v>1006</v>
      </c>
      <c r="O21" s="12" t="s">
        <v>699</v>
      </c>
      <c r="P21" s="12" t="s">
        <v>1006</v>
      </c>
      <c r="Q21" s="12" t="s">
        <v>1008</v>
      </c>
      <c r="R21" s="12" t="s">
        <v>1008</v>
      </c>
      <c r="S21" s="12" t="s">
        <v>1008</v>
      </c>
      <c r="T21" s="12" t="s">
        <v>1008</v>
      </c>
      <c r="U21" s="12" t="s">
        <v>1009</v>
      </c>
      <c r="V21" s="12" t="s">
        <v>1006</v>
      </c>
      <c r="W21" s="12" t="s">
        <v>1006</v>
      </c>
      <c r="X21" s="12" t="s">
        <v>1006</v>
      </c>
      <c r="Z21" s="12" t="s">
        <v>1009</v>
      </c>
      <c r="AA21" s="12" t="s">
        <v>1009</v>
      </c>
      <c r="AB21" s="12" t="s">
        <v>1009</v>
      </c>
      <c r="AC21" s="12" t="s">
        <v>1009</v>
      </c>
      <c r="AE21" s="12" t="s">
        <v>1010</v>
      </c>
      <c r="AF21" s="12" t="s">
        <v>1010</v>
      </c>
      <c r="AG21" s="12" t="s">
        <v>1010</v>
      </c>
      <c r="AH21" s="12" t="s">
        <v>1010</v>
      </c>
      <c r="AI21" s="12" t="s">
        <v>1010</v>
      </c>
      <c r="AJ21" s="12" t="s">
        <v>1010</v>
      </c>
      <c r="AK21" s="12" t="s">
        <v>1010</v>
      </c>
      <c r="AL21" s="12" t="s">
        <v>1010</v>
      </c>
      <c r="AM21" s="12" t="s">
        <v>1010</v>
      </c>
      <c r="AN21" s="12" t="s">
        <v>1010</v>
      </c>
      <c r="AO21" s="12" t="s">
        <v>1010</v>
      </c>
      <c r="AP21" s="12" t="s">
        <v>1010</v>
      </c>
      <c r="AQ21" s="12" t="s">
        <v>1010</v>
      </c>
      <c r="AR21" s="12" t="s">
        <v>1011</v>
      </c>
      <c r="AS21" s="12" t="s">
        <v>1011</v>
      </c>
      <c r="AT21" s="12" t="s">
        <v>1011</v>
      </c>
      <c r="AU21" s="12" t="s">
        <v>1011</v>
      </c>
      <c r="AV21" s="12" t="s">
        <v>1011</v>
      </c>
      <c r="AW21" s="12" t="s">
        <v>1011</v>
      </c>
      <c r="AX21" s="12" t="s">
        <v>1012</v>
      </c>
      <c r="AY21" s="12" t="s">
        <v>1013</v>
      </c>
      <c r="AZ21" s="12" t="s">
        <v>1013</v>
      </c>
      <c r="BA21" s="12" t="s">
        <v>1013</v>
      </c>
      <c r="BB21" s="12" t="s">
        <v>1013</v>
      </c>
      <c r="BC21" s="12" t="s">
        <v>1013</v>
      </c>
      <c r="BD21" s="12" t="s">
        <v>1013</v>
      </c>
      <c r="BE21" s="12" t="s">
        <v>1013</v>
      </c>
      <c r="BF21" s="12" t="s">
        <v>1013</v>
      </c>
      <c r="BG21" s="12" t="s">
        <v>1013</v>
      </c>
      <c r="BH21" s="12" t="s">
        <v>1013</v>
      </c>
      <c r="BI21" s="12" t="s">
        <v>1013</v>
      </c>
      <c r="BJ21" s="12" t="s">
        <v>1013</v>
      </c>
      <c r="BK21" s="12" t="s">
        <v>1013</v>
      </c>
      <c r="BL21" s="12" t="s">
        <v>1013</v>
      </c>
      <c r="BM21" s="12" t="s">
        <v>1013</v>
      </c>
      <c r="BN21" s="12" t="s">
        <v>1013</v>
      </c>
      <c r="BO21" s="12" t="s">
        <v>1013</v>
      </c>
    </row>
    <row r="22" spans="1:67" x14ac:dyDescent="0.35">
      <c r="A22" s="12" t="s">
        <v>267</v>
      </c>
      <c r="B22" s="12">
        <v>2022</v>
      </c>
      <c r="C22" s="12" t="s">
        <v>1221</v>
      </c>
      <c r="D22" s="12" t="s">
        <v>1006</v>
      </c>
      <c r="E22" s="12" t="s">
        <v>1221</v>
      </c>
      <c r="F22" s="12" t="s">
        <v>1222</v>
      </c>
      <c r="G22" s="12" t="s">
        <v>1222</v>
      </c>
      <c r="H22" s="12" t="s">
        <v>1222</v>
      </c>
      <c r="I22" s="12" t="s">
        <v>1222</v>
      </c>
      <c r="J22" s="12" t="s">
        <v>1222</v>
      </c>
      <c r="K22" s="12" t="s">
        <v>1221</v>
      </c>
      <c r="L22" s="12" t="s">
        <v>1006</v>
      </c>
      <c r="M22" s="12" t="s">
        <v>1221</v>
      </c>
      <c r="N22" s="12" t="s">
        <v>1221</v>
      </c>
      <c r="O22" s="12" t="s">
        <v>1006</v>
      </c>
      <c r="P22" s="12" t="s">
        <v>1221</v>
      </c>
      <c r="Q22" s="12" t="s">
        <v>1244</v>
      </c>
      <c r="R22" s="12" t="s">
        <v>1244</v>
      </c>
      <c r="S22" s="12" t="s">
        <v>1244</v>
      </c>
      <c r="T22" s="12" t="s">
        <v>1244</v>
      </c>
      <c r="U22" s="12" t="s">
        <v>1245</v>
      </c>
      <c r="V22" s="12" t="s">
        <v>1221</v>
      </c>
      <c r="W22" s="12" t="s">
        <v>1221</v>
      </c>
      <c r="X22" s="12" t="s">
        <v>1221</v>
      </c>
      <c r="Z22" s="12" t="s">
        <v>1246</v>
      </c>
      <c r="AA22" s="12" t="s">
        <v>1246</v>
      </c>
      <c r="AB22" s="12" t="s">
        <v>1246</v>
      </c>
      <c r="AC22" s="12" t="s">
        <v>1246</v>
      </c>
      <c r="AE22" s="12" t="s">
        <v>1223</v>
      </c>
      <c r="AF22" s="12" t="s">
        <v>1223</v>
      </c>
      <c r="AG22" s="12" t="s">
        <v>1223</v>
      </c>
      <c r="AH22" s="12" t="s">
        <v>1223</v>
      </c>
      <c r="AI22" s="12" t="s">
        <v>1223</v>
      </c>
      <c r="AJ22" s="12" t="s">
        <v>1223</v>
      </c>
      <c r="AK22" s="12" t="s">
        <v>1223</v>
      </c>
      <c r="AL22" s="12" t="s">
        <v>1223</v>
      </c>
      <c r="AM22" s="12" t="s">
        <v>1223</v>
      </c>
      <c r="AN22" s="12" t="s">
        <v>1223</v>
      </c>
      <c r="AO22" s="12" t="s">
        <v>1223</v>
      </c>
      <c r="AP22" s="12" t="s">
        <v>1223</v>
      </c>
      <c r="AQ22" s="12" t="s">
        <v>1223</v>
      </c>
      <c r="AR22" s="12" t="s">
        <v>1247</v>
      </c>
      <c r="AS22" s="12" t="s">
        <v>1247</v>
      </c>
      <c r="AT22" s="12" t="s">
        <v>1247</v>
      </c>
      <c r="AU22" s="12" t="s">
        <v>1247</v>
      </c>
      <c r="AV22" s="12" t="s">
        <v>1247</v>
      </c>
      <c r="AW22" s="12" t="s">
        <v>1247</v>
      </c>
      <c r="AX22" s="12" t="s">
        <v>1224</v>
      </c>
      <c r="AY22" s="12" t="s">
        <v>1248</v>
      </c>
      <c r="AZ22" s="12" t="s">
        <v>1248</v>
      </c>
      <c r="BA22" s="12" t="s">
        <v>1248</v>
      </c>
      <c r="BB22" s="12" t="s">
        <v>1248</v>
      </c>
      <c r="BC22" s="12" t="s">
        <v>1248</v>
      </c>
      <c r="BD22" s="12" t="s">
        <v>1248</v>
      </c>
      <c r="BE22" s="12" t="s">
        <v>1248</v>
      </c>
      <c r="BF22" s="12" t="s">
        <v>1248</v>
      </c>
      <c r="BG22" s="12" t="s">
        <v>1248</v>
      </c>
      <c r="BH22" s="12" t="s">
        <v>1248</v>
      </c>
      <c r="BI22" s="12" t="s">
        <v>1248</v>
      </c>
      <c r="BJ22" s="12" t="s">
        <v>1248</v>
      </c>
      <c r="BK22" s="12" t="s">
        <v>1248</v>
      </c>
      <c r="BL22" s="12" t="s">
        <v>1248</v>
      </c>
      <c r="BM22" s="12" t="s">
        <v>1248</v>
      </c>
      <c r="BN22" s="12" t="s">
        <v>1248</v>
      </c>
      <c r="BO22" s="12" t="s">
        <v>1248</v>
      </c>
    </row>
  </sheetData>
  <customSheetViews>
    <customSheetView guid="{F8D51DE5-E332-4CF1-8ED7-B4E68D899133}">
      <pane xSplit="2" ySplit="1" topLeftCell="C2" activePane="bottomRight" state="frozen"/>
      <selection pane="bottomRight" activeCell="C1" sqref="C1"/>
      <pageMargins left="0.7" right="0.7" top="0.75" bottom="0.75" header="0.3" footer="0.3"/>
      <pageSetup orientation="portrait" r:id="rId1"/>
    </customSheetView>
    <customSheetView guid="{AFD31E09-48A8-41DA-8774-44CF3D9406AF}">
      <pane xSplit="2" ySplit="1" topLeftCell="C2" activePane="bottomRight" state="frozen"/>
      <selection pane="bottomRight"/>
      <pageMargins left="0.7" right="0.7" top="0.75" bottom="0.75" header="0.3" footer="0.3"/>
      <pageSetup orientation="portrait" r:id="rId2"/>
    </customSheetView>
    <customSheetView guid="{76A6A726-C254-4BE6-AA48-F572182746E9}">
      <pane xSplit="2" ySplit="2" topLeftCell="C3" activePane="bottomRight" state="frozen"/>
      <selection pane="bottomRight" activeCell="A3" sqref="A3"/>
      <pageMargins left="0.7" right="0.7" top="0.75" bottom="0.75" header="0.3" footer="0.3"/>
      <pageSetup orientation="portrait" r:id="rId3"/>
    </customSheetView>
    <customSheetView guid="{2B2829BA-8282-48A5-9A22-5C82DB4E416D}">
      <pane xSplit="2" ySplit="1" topLeftCell="C2" activePane="bottomRight" state="frozen"/>
      <selection pane="bottomRight" activeCell="A8" sqref="A8:XFD8"/>
      <pageMargins left="0.7" right="0.7" top="0.75" bottom="0.75" header="0.3" footer="0.3"/>
      <pageSetup orientation="portrait" r:id="rId4"/>
    </customSheetView>
    <customSheetView guid="{67EE8CD3-860B-4AA5-B7D9-BFBEB20B70C3}">
      <pane xSplit="2" ySplit="1" topLeftCell="AD2" activePane="bottomRight" state="frozen"/>
      <selection pane="bottomRight" activeCell="AE12" sqref="AE12:AF14"/>
      <pageMargins left="0.7" right="0.7" top="0.75" bottom="0.75" header="0.3" footer="0.3"/>
      <pageSetup orientation="portrait" r:id="rId5"/>
    </customSheetView>
    <customSheetView guid="{EF713A9B-717B-4C7C-9B7F-B77BCF2F8B43}">
      <pane xSplit="2" ySplit="1" topLeftCell="C2" activePane="bottomRight" state="frozen"/>
      <selection pane="bottomRight"/>
      <pageMargins left="0.7" right="0.7" top="0.75" bottom="0.75" header="0.3" footer="0.3"/>
      <pageSetup orientation="portrait" r:id="rId6"/>
    </customSheetView>
    <customSheetView guid="{DF8B7A19-5F05-441A-9C79-E717E6E64EB0}">
      <pane xSplit="2" ySplit="1" topLeftCell="C2" activePane="bottomRight" state="frozen"/>
      <selection pane="bottomRight"/>
      <pageMargins left="0.7" right="0.7" top="0.75" bottom="0.75" header="0.3" footer="0.3"/>
      <pageSetup orientation="portrait" r:id="rId7"/>
    </customSheetView>
    <customSheetView guid="{B264BC6E-C00E-41FC-9B7F-FF0FABB37F62}">
      <pane xSplit="2" ySplit="1" topLeftCell="C2" activePane="bottomRight" state="frozen"/>
      <selection pane="bottomRight" activeCell="A2" sqref="A2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49"/>
  <sheetViews>
    <sheetView zoomScale="80" zoomScaleNormal="80" workbookViewId="0"/>
  </sheetViews>
  <sheetFormatPr defaultColWidth="9.1796875" defaultRowHeight="14.5" x14ac:dyDescent="0.35"/>
  <cols>
    <col min="1" max="1" width="32.90625" style="12" bestFit="1" customWidth="1"/>
    <col min="2" max="2" width="8.26953125" style="12" bestFit="1" customWidth="1"/>
    <col min="3" max="3" width="27.08984375" style="12" bestFit="1" customWidth="1"/>
    <col min="4" max="4" width="33.90625" style="12" bestFit="1" customWidth="1"/>
    <col min="5" max="5" width="37.08984375" style="12" bestFit="1" customWidth="1"/>
    <col min="6" max="7" width="36" style="12" bestFit="1" customWidth="1"/>
    <col min="8" max="8" width="34.36328125" style="12" bestFit="1" customWidth="1"/>
    <col min="9" max="9" width="37.08984375" style="12" bestFit="1" customWidth="1"/>
    <col min="10" max="10" width="29.1796875" style="12" bestFit="1" customWidth="1"/>
    <col min="11" max="11" width="29.453125" style="12" bestFit="1" customWidth="1"/>
    <col min="12" max="15" width="37.08984375" style="12" bestFit="1" customWidth="1"/>
    <col min="16" max="16" width="37.36328125" style="12" bestFit="1" customWidth="1"/>
    <col min="17" max="17" width="37.6328125" style="12" bestFit="1" customWidth="1"/>
    <col min="18" max="18" width="36" style="12" bestFit="1" customWidth="1"/>
    <col min="19" max="20" width="37.08984375" style="12" bestFit="1" customWidth="1"/>
    <col min="21" max="21" width="22.26953125" style="12" bestFit="1" customWidth="1"/>
    <col min="22" max="22" width="21.54296875" style="12" bestFit="1" customWidth="1"/>
    <col min="23" max="23" width="208.90625" style="12" bestFit="1" customWidth="1"/>
    <col min="24" max="26" width="37.08984375" style="12" bestFit="1" customWidth="1"/>
    <col min="27" max="27" width="14.1796875" style="12" bestFit="1" customWidth="1"/>
    <col min="28" max="28" width="20.7265625" style="12" bestFit="1" customWidth="1"/>
    <col min="29" max="29" width="32.54296875" style="12" bestFit="1" customWidth="1"/>
    <col min="30" max="30" width="27.08984375" style="12" bestFit="1" customWidth="1"/>
    <col min="31" max="31" width="48.453125" style="12" bestFit="1" customWidth="1"/>
    <col min="32" max="32" width="45.54296875" style="12" bestFit="1" customWidth="1"/>
    <col min="33" max="33" width="32.90625" style="12" bestFit="1" customWidth="1"/>
    <col min="34" max="34" width="70.08984375" style="12" bestFit="1" customWidth="1"/>
    <col min="35" max="35" width="30" style="12" bestFit="1" customWidth="1"/>
    <col min="36" max="38" width="37.08984375" style="12" bestFit="1" customWidth="1"/>
    <col min="39" max="39" width="54.36328125" style="12" bestFit="1" customWidth="1"/>
    <col min="40" max="40" width="26.6328125" style="12" bestFit="1" customWidth="1"/>
    <col min="41" max="41" width="25.7265625" style="12" bestFit="1" customWidth="1"/>
    <col min="42" max="42" width="116.1796875" style="12" bestFit="1" customWidth="1"/>
    <col min="43" max="45" width="37.08984375" style="12" bestFit="1" customWidth="1"/>
    <col min="46" max="46" width="31.81640625" style="12" bestFit="1" customWidth="1"/>
    <col min="47" max="47" width="80.26953125" style="12" bestFit="1" customWidth="1"/>
    <col min="48" max="48" width="47.1796875" style="12" bestFit="1" customWidth="1"/>
    <col min="49" max="49" width="48.453125" style="12" bestFit="1" customWidth="1"/>
    <col min="50" max="50" width="37.08984375" style="12" bestFit="1" customWidth="1"/>
    <col min="51" max="51" width="56" style="12" bestFit="1" customWidth="1"/>
    <col min="52" max="52" width="37.08984375" style="12" bestFit="1" customWidth="1"/>
    <col min="53" max="53" width="47.08984375" style="12" bestFit="1" customWidth="1"/>
    <col min="54" max="55" width="37.08984375" style="12" bestFit="1" customWidth="1"/>
    <col min="56" max="56" width="49.81640625" style="12" bestFit="1" customWidth="1"/>
    <col min="57" max="57" width="37.36328125" style="12" bestFit="1" customWidth="1"/>
    <col min="58" max="62" width="37.08984375" style="12" bestFit="1" customWidth="1"/>
    <col min="63" max="63" width="52.36328125" style="12" bestFit="1" customWidth="1"/>
    <col min="64" max="64" width="51.26953125" style="12" bestFit="1" customWidth="1"/>
    <col min="65" max="65" width="52.54296875" style="12" bestFit="1" customWidth="1"/>
    <col min="66" max="66" width="32.1796875" style="12" bestFit="1" customWidth="1"/>
    <col min="67" max="67" width="31.7265625" style="12" bestFit="1" customWidth="1"/>
    <col min="68" max="68" width="37.08984375" style="12" bestFit="1" customWidth="1"/>
    <col min="69" max="69" width="56.453125" style="12" bestFit="1" customWidth="1"/>
    <col min="70" max="70" width="31.54296875" style="12" bestFit="1" customWidth="1"/>
    <col min="71" max="72" width="37.08984375" style="12" bestFit="1" customWidth="1"/>
    <col min="73" max="73" width="51.453125" style="12" bestFit="1" customWidth="1"/>
    <col min="74" max="74" width="31.36328125" style="12" bestFit="1" customWidth="1"/>
    <col min="75" max="75" width="31" style="12" bestFit="1" customWidth="1"/>
    <col min="76" max="76" width="37.08984375" style="12" bestFit="1" customWidth="1"/>
    <col min="77" max="77" width="56.90625" style="12" bestFit="1" customWidth="1"/>
    <col min="78" max="78" width="52.08984375" style="12" bestFit="1" customWidth="1"/>
    <col min="79" max="79" width="53" style="12" bestFit="1" customWidth="1"/>
    <col min="80" max="80" width="60.36328125" style="12" bestFit="1" customWidth="1"/>
    <col min="81" max="81" width="17.6328125" style="12" bestFit="1" customWidth="1"/>
    <col min="82" max="82" width="54.36328125" style="12" bestFit="1" customWidth="1"/>
    <col min="83" max="83" width="17.6328125" style="12" bestFit="1" customWidth="1"/>
    <col min="84" max="84" width="53" style="12" bestFit="1" customWidth="1"/>
    <col min="85" max="85" width="50.36328125" style="12" bestFit="1" customWidth="1"/>
    <col min="86" max="86" width="53.7265625" style="12" bestFit="1" customWidth="1"/>
    <col min="87" max="87" width="37.08984375" style="12" bestFit="1" customWidth="1"/>
    <col min="88" max="88" width="40.1796875" style="12" bestFit="1" customWidth="1"/>
    <col min="89" max="89" width="48.453125" style="12" bestFit="1" customWidth="1"/>
    <col min="90" max="90" width="60.54296875" style="12" bestFit="1" customWidth="1"/>
    <col min="91" max="91" width="53.1796875" style="12" bestFit="1" customWidth="1"/>
    <col min="92" max="92" width="53.6328125" style="12" bestFit="1" customWidth="1"/>
    <col min="93" max="93" width="51.1796875" style="12" bestFit="1" customWidth="1"/>
    <col min="94" max="94" width="48.453125" style="12" bestFit="1" customWidth="1"/>
    <col min="95" max="16384" width="9.1796875" style="12"/>
  </cols>
  <sheetData>
    <row r="1" spans="1:99" s="30" customFormat="1" ht="29" x14ac:dyDescent="0.35">
      <c r="A1" s="2" t="s">
        <v>0</v>
      </c>
      <c r="B1" s="2" t="s">
        <v>1</v>
      </c>
      <c r="C1" s="5" t="s">
        <v>606</v>
      </c>
      <c r="D1" s="2" t="s">
        <v>234</v>
      </c>
      <c r="E1" s="5" t="s">
        <v>163</v>
      </c>
      <c r="F1" s="5" t="s">
        <v>164</v>
      </c>
      <c r="G1" s="5" t="s">
        <v>165</v>
      </c>
      <c r="H1" s="5" t="s">
        <v>608</v>
      </c>
      <c r="I1" s="5" t="s">
        <v>166</v>
      </c>
      <c r="J1" s="5" t="s">
        <v>167</v>
      </c>
      <c r="K1" s="5" t="s">
        <v>168</v>
      </c>
      <c r="L1" s="72" t="s">
        <v>1229</v>
      </c>
      <c r="M1" s="5" t="s">
        <v>610</v>
      </c>
      <c r="N1" s="5" t="s">
        <v>612</v>
      </c>
      <c r="O1" s="5" t="s">
        <v>613</v>
      </c>
      <c r="P1" s="5" t="s">
        <v>169</v>
      </c>
      <c r="Q1" s="5" t="s">
        <v>170</v>
      </c>
      <c r="R1" s="5" t="s">
        <v>171</v>
      </c>
      <c r="S1" s="5" t="s">
        <v>172</v>
      </c>
      <c r="T1" s="5" t="s">
        <v>173</v>
      </c>
      <c r="U1" s="5" t="s">
        <v>174</v>
      </c>
      <c r="V1" s="5" t="s">
        <v>175</v>
      </c>
      <c r="W1" s="5" t="s">
        <v>176</v>
      </c>
      <c r="X1" s="5" t="s">
        <v>177</v>
      </c>
      <c r="Y1" s="5" t="s">
        <v>178</v>
      </c>
      <c r="Z1" s="29" t="s">
        <v>616</v>
      </c>
      <c r="AA1" s="29" t="s">
        <v>617</v>
      </c>
      <c r="AB1" s="5" t="s">
        <v>179</v>
      </c>
      <c r="AC1" s="5" t="s">
        <v>180</v>
      </c>
      <c r="AD1" s="5" t="s">
        <v>181</v>
      </c>
      <c r="AE1" s="5" t="s">
        <v>182</v>
      </c>
      <c r="AF1" s="5" t="s">
        <v>183</v>
      </c>
      <c r="AG1" s="5" t="s">
        <v>184</v>
      </c>
      <c r="AH1" s="5" t="s">
        <v>185</v>
      </c>
      <c r="AI1" s="5" t="s">
        <v>186</v>
      </c>
      <c r="AJ1" s="5" t="s">
        <v>187</v>
      </c>
      <c r="AK1" s="5" t="s">
        <v>188</v>
      </c>
      <c r="AL1" s="5" t="s">
        <v>189</v>
      </c>
      <c r="AM1" s="5" t="s">
        <v>190</v>
      </c>
      <c r="AN1" s="5" t="s">
        <v>191</v>
      </c>
      <c r="AO1" s="5" t="s">
        <v>192</v>
      </c>
      <c r="AP1" s="5" t="s">
        <v>571</v>
      </c>
      <c r="AQ1" s="5" t="s">
        <v>572</v>
      </c>
      <c r="AR1" s="5" t="s">
        <v>603</v>
      </c>
      <c r="AS1" s="5" t="s">
        <v>799</v>
      </c>
      <c r="AT1" s="5" t="s">
        <v>800</v>
      </c>
      <c r="AU1" s="5" t="s">
        <v>193</v>
      </c>
      <c r="AV1" s="5" t="s">
        <v>194</v>
      </c>
      <c r="AW1" s="5" t="s">
        <v>195</v>
      </c>
      <c r="AX1" s="5" t="s">
        <v>196</v>
      </c>
      <c r="AY1" s="5" t="s">
        <v>197</v>
      </c>
      <c r="AZ1" s="5" t="s">
        <v>198</v>
      </c>
      <c r="BA1" s="5" t="s">
        <v>199</v>
      </c>
      <c r="BB1" s="5" t="s">
        <v>200</v>
      </c>
      <c r="BC1" s="5" t="s">
        <v>201</v>
      </c>
      <c r="BD1" s="5" t="s">
        <v>620</v>
      </c>
      <c r="BE1" s="5" t="s">
        <v>202</v>
      </c>
      <c r="BF1" s="5" t="s">
        <v>209</v>
      </c>
      <c r="BG1" s="5" t="s">
        <v>210</v>
      </c>
      <c r="BH1" s="5" t="s">
        <v>211</v>
      </c>
      <c r="BI1" s="5" t="s">
        <v>212</v>
      </c>
      <c r="BJ1" s="5" t="s">
        <v>20</v>
      </c>
      <c r="BL1" s="79" t="s">
        <v>253</v>
      </c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O1" s="29"/>
    </row>
    <row r="2" spans="1:99" s="1" customFormat="1" x14ac:dyDescent="0.35">
      <c r="A2" s="1" t="s">
        <v>121</v>
      </c>
      <c r="B2" s="1" t="s">
        <v>122</v>
      </c>
      <c r="C2" s="31" t="s">
        <v>607</v>
      </c>
      <c r="D2" s="1" t="s">
        <v>596</v>
      </c>
      <c r="E2" s="1" t="s">
        <v>123</v>
      </c>
      <c r="F2" s="1" t="s">
        <v>124</v>
      </c>
      <c r="G2" s="1" t="s">
        <v>125</v>
      </c>
      <c r="H2" s="31" t="s">
        <v>609</v>
      </c>
      <c r="I2" s="1" t="s">
        <v>126</v>
      </c>
      <c r="J2" s="1" t="s">
        <v>127</v>
      </c>
      <c r="K2" s="1" t="s">
        <v>128</v>
      </c>
      <c r="L2" s="72" t="s">
        <v>1230</v>
      </c>
      <c r="M2" s="31" t="s">
        <v>611</v>
      </c>
      <c r="N2" s="5" t="s">
        <v>614</v>
      </c>
      <c r="O2" s="5" t="s">
        <v>615</v>
      </c>
      <c r="P2" s="30" t="s">
        <v>129</v>
      </c>
      <c r="Q2" s="30" t="s">
        <v>130</v>
      </c>
      <c r="R2" s="1" t="s">
        <v>131</v>
      </c>
      <c r="S2" s="1" t="s">
        <v>132</v>
      </c>
      <c r="T2" s="1" t="s">
        <v>133</v>
      </c>
      <c r="U2" s="1" t="s">
        <v>597</v>
      </c>
      <c r="V2" s="1" t="s">
        <v>598</v>
      </c>
      <c r="W2" s="1" t="s">
        <v>599</v>
      </c>
      <c r="X2" s="1" t="s">
        <v>134</v>
      </c>
      <c r="Y2" s="1" t="s">
        <v>135</v>
      </c>
      <c r="Z2" s="31" t="s">
        <v>618</v>
      </c>
      <c r="AA2" s="31" t="s">
        <v>619</v>
      </c>
      <c r="AB2" s="1" t="s">
        <v>136</v>
      </c>
      <c r="AC2" s="1" t="s">
        <v>137</v>
      </c>
      <c r="AD2" s="1" t="s">
        <v>138</v>
      </c>
      <c r="AE2" s="1" t="s">
        <v>139</v>
      </c>
      <c r="AF2" s="1" t="s">
        <v>600</v>
      </c>
      <c r="AG2" s="1" t="s">
        <v>140</v>
      </c>
      <c r="AH2" s="1" t="s">
        <v>601</v>
      </c>
      <c r="AI2" s="1" t="s">
        <v>602</v>
      </c>
      <c r="AJ2" s="1" t="s">
        <v>141</v>
      </c>
      <c r="AK2" s="1" t="s">
        <v>142</v>
      </c>
      <c r="AL2" s="1" t="s">
        <v>143</v>
      </c>
      <c r="AM2" s="1" t="s">
        <v>144</v>
      </c>
      <c r="AN2" s="1" t="s">
        <v>145</v>
      </c>
      <c r="AO2" s="1" t="s">
        <v>146</v>
      </c>
      <c r="AP2" s="1" t="s">
        <v>147</v>
      </c>
      <c r="AQ2" s="1" t="s">
        <v>148</v>
      </c>
      <c r="AR2" s="1" t="s">
        <v>149</v>
      </c>
      <c r="AS2" s="1" t="s">
        <v>150</v>
      </c>
      <c r="AT2" s="1" t="s">
        <v>151</v>
      </c>
      <c r="AU2" s="1" t="s">
        <v>152</v>
      </c>
      <c r="AV2" s="1" t="s">
        <v>153</v>
      </c>
      <c r="AW2" s="1" t="s">
        <v>154</v>
      </c>
      <c r="AX2" s="1" t="s">
        <v>155</v>
      </c>
      <c r="AY2" s="1" t="s">
        <v>156</v>
      </c>
      <c r="AZ2" s="1" t="s">
        <v>157</v>
      </c>
      <c r="BA2" s="1" t="s">
        <v>158</v>
      </c>
      <c r="BB2" s="1" t="s">
        <v>159</v>
      </c>
      <c r="BC2" s="1" t="s">
        <v>160</v>
      </c>
      <c r="BD2" s="31" t="s">
        <v>621</v>
      </c>
      <c r="BE2" s="1" t="s">
        <v>161</v>
      </c>
      <c r="BF2" s="1" t="s">
        <v>223</v>
      </c>
      <c r="BG2" s="1" t="s">
        <v>224</v>
      </c>
      <c r="BH2" s="1" t="s">
        <v>225</v>
      </c>
      <c r="BI2" s="1" t="s">
        <v>226</v>
      </c>
      <c r="BJ2" s="1" t="s">
        <v>227</v>
      </c>
      <c r="BK2" s="6" t="s">
        <v>801</v>
      </c>
      <c r="BL2" s="6" t="s">
        <v>802</v>
      </c>
      <c r="BM2" s="6" t="s">
        <v>803</v>
      </c>
      <c r="BN2" s="6" t="s">
        <v>804</v>
      </c>
      <c r="BO2" s="6" t="s">
        <v>805</v>
      </c>
      <c r="BP2" s="6" t="s">
        <v>806</v>
      </c>
      <c r="BQ2" s="6" t="s">
        <v>807</v>
      </c>
      <c r="BR2" s="6" t="s">
        <v>808</v>
      </c>
      <c r="BS2" s="6" t="s">
        <v>809</v>
      </c>
      <c r="BT2" s="6" t="s">
        <v>810</v>
      </c>
      <c r="BU2" s="6" t="s">
        <v>811</v>
      </c>
      <c r="BV2" s="6" t="s">
        <v>812</v>
      </c>
      <c r="BW2" s="6" t="s">
        <v>813</v>
      </c>
      <c r="BX2" s="6" t="s">
        <v>814</v>
      </c>
      <c r="BY2" s="6" t="s">
        <v>815</v>
      </c>
      <c r="BZ2" s="6" t="s">
        <v>816</v>
      </c>
      <c r="CA2" s="6" t="s">
        <v>817</v>
      </c>
      <c r="CB2" s="6" t="s">
        <v>818</v>
      </c>
      <c r="CC2" s="6" t="s">
        <v>819</v>
      </c>
      <c r="CD2" s="6" t="s">
        <v>820</v>
      </c>
      <c r="CE2" s="6" t="s">
        <v>821</v>
      </c>
      <c r="CF2" s="6" t="s">
        <v>822</v>
      </c>
      <c r="CG2" s="5" t="s">
        <v>622</v>
      </c>
      <c r="CH2" s="5" t="s">
        <v>823</v>
      </c>
      <c r="CI2" s="5" t="s">
        <v>624</v>
      </c>
      <c r="CJ2" s="5" t="s">
        <v>625</v>
      </c>
      <c r="CK2" s="5" t="s">
        <v>626</v>
      </c>
      <c r="CL2" s="6" t="s">
        <v>824</v>
      </c>
      <c r="CM2" s="6" t="s">
        <v>825</v>
      </c>
      <c r="CN2" s="6" t="s">
        <v>826</v>
      </c>
      <c r="CO2" s="5" t="s">
        <v>630</v>
      </c>
      <c r="CP2" s="6" t="s">
        <v>827</v>
      </c>
    </row>
    <row r="3" spans="1:99" s="1" customFormat="1" ht="29" x14ac:dyDescent="0.35">
      <c r="F3" s="31"/>
      <c r="G3" s="31"/>
      <c r="H3" s="31"/>
      <c r="M3" s="31"/>
      <c r="N3" s="31"/>
      <c r="O3" s="31"/>
      <c r="BK3" s="6" t="s">
        <v>242</v>
      </c>
      <c r="BL3" s="6" t="s">
        <v>243</v>
      </c>
      <c r="BM3" s="7" t="s">
        <v>244</v>
      </c>
      <c r="BN3" s="7"/>
      <c r="BO3" s="7"/>
      <c r="BP3" s="7"/>
      <c r="BQ3" s="7" t="s">
        <v>245</v>
      </c>
      <c r="BR3" s="7"/>
      <c r="BS3" s="7"/>
      <c r="BT3" s="7"/>
      <c r="BU3" s="7" t="s">
        <v>247</v>
      </c>
      <c r="BV3" s="7"/>
      <c r="BW3" s="7"/>
      <c r="BX3" s="7"/>
      <c r="BY3" s="6" t="s">
        <v>248</v>
      </c>
      <c r="BZ3" s="6" t="s">
        <v>249</v>
      </c>
      <c r="CA3" s="6" t="s">
        <v>250</v>
      </c>
      <c r="CB3" s="6" t="s">
        <v>251</v>
      </c>
      <c r="CC3" s="6"/>
      <c r="CD3" s="6" t="s">
        <v>252</v>
      </c>
      <c r="CE3" s="6"/>
      <c r="CF3" s="6" t="s">
        <v>254</v>
      </c>
      <c r="CG3" s="5" t="s">
        <v>623</v>
      </c>
      <c r="CH3" s="5" t="s">
        <v>255</v>
      </c>
      <c r="CI3" s="5" t="s">
        <v>627</v>
      </c>
      <c r="CJ3" s="5" t="s">
        <v>628</v>
      </c>
      <c r="CK3" s="5" t="s">
        <v>629</v>
      </c>
      <c r="CL3" s="6" t="s">
        <v>256</v>
      </c>
      <c r="CM3" s="6" t="s">
        <v>257</v>
      </c>
      <c r="CN3" s="6" t="s">
        <v>258</v>
      </c>
      <c r="CO3" s="5" t="s">
        <v>631</v>
      </c>
      <c r="CP3" s="6" t="s">
        <v>259</v>
      </c>
    </row>
    <row r="4" spans="1:99" x14ac:dyDescent="0.35">
      <c r="A4" s="12" t="s">
        <v>267</v>
      </c>
      <c r="B4" s="12">
        <v>2001</v>
      </c>
      <c r="C4" s="1"/>
      <c r="E4" s="4"/>
      <c r="F4" s="4"/>
      <c r="G4" s="4"/>
      <c r="H4" s="19"/>
      <c r="I4" s="4"/>
      <c r="J4" s="4"/>
      <c r="K4" s="4"/>
      <c r="L4" s="27">
        <v>99878990</v>
      </c>
      <c r="M4" s="27">
        <v>48277894</v>
      </c>
      <c r="N4" s="27">
        <v>50989948</v>
      </c>
      <c r="O4" s="4"/>
      <c r="P4" s="4"/>
      <c r="Q4" s="4"/>
      <c r="R4" s="4"/>
      <c r="S4" s="4"/>
      <c r="U4" s="4"/>
      <c r="V4" s="4"/>
      <c r="AB4" s="4"/>
      <c r="AJ4" s="4"/>
      <c r="AK4" s="4"/>
      <c r="AL4" s="4"/>
      <c r="AX4" s="4"/>
      <c r="AZ4" s="4"/>
      <c r="BB4" s="4">
        <v>9.1999999999999998E-2</v>
      </c>
      <c r="BC4" s="4">
        <v>-5.0999999999999997E-2</v>
      </c>
      <c r="BD4" s="4">
        <f>1715782/2239208114</f>
        <v>7.6624499048238081E-4</v>
      </c>
      <c r="BE4" s="4"/>
      <c r="BF4" s="9"/>
      <c r="BG4" s="9"/>
      <c r="BH4" s="9"/>
      <c r="BI4" s="10"/>
      <c r="BJ4" s="9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</row>
    <row r="5" spans="1:99" x14ac:dyDescent="0.35">
      <c r="A5" s="12" t="s">
        <v>267</v>
      </c>
      <c r="B5" s="12">
        <v>2002</v>
      </c>
      <c r="C5" s="1"/>
      <c r="D5" s="12" t="s">
        <v>266</v>
      </c>
      <c r="E5" s="4">
        <v>0.1033</v>
      </c>
      <c r="F5" s="4"/>
      <c r="G5" s="4"/>
      <c r="H5" s="19"/>
      <c r="I5" s="4">
        <v>4.3999999999999997E-2</v>
      </c>
      <c r="J5" s="4"/>
      <c r="K5" s="4"/>
      <c r="L5" s="27">
        <v>100153392</v>
      </c>
      <c r="M5" s="27">
        <v>47872258</v>
      </c>
      <c r="N5" s="27">
        <v>51518712</v>
      </c>
      <c r="O5" s="4">
        <v>7.5800000000000006E-2</v>
      </c>
      <c r="P5" s="4"/>
      <c r="Q5" s="4"/>
      <c r="R5" s="4"/>
      <c r="S5" s="4">
        <v>7.1499999999999994E-2</v>
      </c>
      <c r="T5" s="12" t="s">
        <v>362</v>
      </c>
      <c r="U5" s="4"/>
      <c r="V5" s="4"/>
      <c r="W5" s="12" t="s">
        <v>727</v>
      </c>
      <c r="X5" s="12" t="s">
        <v>134</v>
      </c>
      <c r="Y5" s="12" t="s">
        <v>737</v>
      </c>
      <c r="Z5" s="4">
        <v>1.4999999999999999E-2</v>
      </c>
      <c r="AB5" s="4"/>
      <c r="AC5" s="12" t="s">
        <v>260</v>
      </c>
      <c r="AD5" s="12" t="s">
        <v>260</v>
      </c>
      <c r="AF5" s="12" t="s">
        <v>260</v>
      </c>
      <c r="AG5" s="12" t="s">
        <v>260</v>
      </c>
      <c r="AH5" s="12" t="s">
        <v>260</v>
      </c>
      <c r="AI5" s="12" t="s">
        <v>260</v>
      </c>
      <c r="AJ5" s="4">
        <v>0.04</v>
      </c>
      <c r="AK5" s="4">
        <v>0.08</v>
      </c>
      <c r="AL5" s="4">
        <v>0.05</v>
      </c>
      <c r="AM5" s="4" t="s">
        <v>745</v>
      </c>
      <c r="AN5" s="12" t="s">
        <v>489</v>
      </c>
      <c r="AO5" s="12" t="s">
        <v>490</v>
      </c>
      <c r="AP5" s="12" t="s">
        <v>555</v>
      </c>
      <c r="AQ5" s="12">
        <v>1994</v>
      </c>
      <c r="AS5" s="12" t="s">
        <v>556</v>
      </c>
      <c r="AU5" s="12" t="s">
        <v>495</v>
      </c>
      <c r="AV5" s="12" t="s">
        <v>739</v>
      </c>
      <c r="AW5" s="12" t="s">
        <v>766</v>
      </c>
      <c r="AX5" s="4">
        <v>0.08</v>
      </c>
      <c r="AY5" s="12" t="s">
        <v>260</v>
      </c>
      <c r="AZ5" s="4">
        <v>0.08</v>
      </c>
      <c r="BA5" s="12" t="s">
        <v>264</v>
      </c>
      <c r="BB5" s="4">
        <v>3.7999999999999999E-2</v>
      </c>
      <c r="BC5" s="4">
        <v>-7.2999999999999995E-2</v>
      </c>
      <c r="BD5" s="4">
        <f>1606737/2041682520</f>
        <v>7.8696711377046025E-4</v>
      </c>
      <c r="BE5" s="4" t="s">
        <v>260</v>
      </c>
      <c r="BF5" s="25">
        <f>(2484.8+111.8)*1000000</f>
        <v>2596600000.0000005</v>
      </c>
      <c r="BG5" s="9">
        <v>2980100000</v>
      </c>
      <c r="BH5" s="9">
        <v>383500000</v>
      </c>
      <c r="BI5" s="10"/>
      <c r="BJ5" s="9">
        <v>538900000</v>
      </c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</row>
    <row r="6" spans="1:99" x14ac:dyDescent="0.35">
      <c r="A6" s="12" t="s">
        <v>267</v>
      </c>
      <c r="B6" s="12">
        <v>2003</v>
      </c>
      <c r="C6" s="1"/>
      <c r="E6" s="4"/>
      <c r="F6" s="4"/>
      <c r="G6" s="4"/>
      <c r="H6" s="19"/>
      <c r="I6" s="4"/>
      <c r="J6" s="4"/>
      <c r="K6" s="4"/>
      <c r="L6" s="27">
        <v>104252279</v>
      </c>
      <c r="M6" s="27">
        <v>50221491</v>
      </c>
      <c r="N6" s="27">
        <v>53276950</v>
      </c>
      <c r="O6" s="4"/>
      <c r="P6" s="4"/>
      <c r="Q6" s="4"/>
      <c r="R6" s="4"/>
      <c r="S6" s="4"/>
      <c r="U6" s="4"/>
      <c r="V6" s="4"/>
      <c r="AB6" s="4"/>
      <c r="AJ6" s="4"/>
      <c r="AK6" s="4"/>
      <c r="AL6" s="4"/>
      <c r="AM6" s="4"/>
      <c r="AX6" s="4"/>
      <c r="AZ6" s="4"/>
      <c r="BB6" s="4">
        <v>1.6E-2</v>
      </c>
      <c r="BC6" s="4">
        <v>6.2E-2</v>
      </c>
      <c r="BD6" s="4">
        <f>1860967/2123634260</f>
        <v>8.7631238347040037E-4</v>
      </c>
      <c r="BF6" s="9"/>
      <c r="BG6" s="9"/>
      <c r="BH6" s="9"/>
      <c r="BI6" s="10"/>
      <c r="BJ6" s="17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</row>
    <row r="7" spans="1:99" x14ac:dyDescent="0.35">
      <c r="A7" s="12" t="s">
        <v>267</v>
      </c>
      <c r="B7" s="12">
        <v>2004</v>
      </c>
      <c r="C7" s="1"/>
      <c r="D7" s="12" t="s">
        <v>266</v>
      </c>
      <c r="E7" s="4">
        <v>0.10340000000000001</v>
      </c>
      <c r="F7" s="4"/>
      <c r="G7" s="4"/>
      <c r="H7" s="19"/>
      <c r="I7" s="4">
        <v>4.3900000000000002E-2</v>
      </c>
      <c r="J7" s="4"/>
      <c r="K7" s="4"/>
      <c r="L7" s="27">
        <v>107927036</v>
      </c>
      <c r="M7" s="27">
        <v>51382941</v>
      </c>
      <c r="N7" s="27">
        <v>55773716</v>
      </c>
      <c r="O7" s="4">
        <v>7.5800000000000006E-2</v>
      </c>
      <c r="P7" s="4"/>
      <c r="Q7" s="4"/>
      <c r="R7" s="4"/>
      <c r="S7" s="4">
        <v>7.1499999999999994E-2</v>
      </c>
      <c r="T7" s="12" t="s">
        <v>362</v>
      </c>
      <c r="U7" s="4"/>
      <c r="V7" s="4"/>
      <c r="W7" s="12" t="s">
        <v>727</v>
      </c>
      <c r="X7" s="12" t="s">
        <v>134</v>
      </c>
      <c r="Y7" s="12" t="s">
        <v>737</v>
      </c>
      <c r="Z7" s="4">
        <v>1.4999999999999999E-2</v>
      </c>
      <c r="AB7" s="4"/>
      <c r="AC7" s="12" t="s">
        <v>260</v>
      </c>
      <c r="AD7" s="12" t="s">
        <v>260</v>
      </c>
      <c r="AF7" s="12" t="s">
        <v>260</v>
      </c>
      <c r="AG7" s="12" t="s">
        <v>260</v>
      </c>
      <c r="AH7" s="12" t="s">
        <v>260</v>
      </c>
      <c r="AI7" s="12" t="s">
        <v>260</v>
      </c>
      <c r="AJ7" s="4">
        <v>3.5000000000000003E-2</v>
      </c>
      <c r="AK7" s="4">
        <v>7.7499999999999999E-2</v>
      </c>
      <c r="AL7" s="4">
        <v>4.4999999999999998E-2</v>
      </c>
      <c r="AM7" s="4" t="s">
        <v>746</v>
      </c>
      <c r="AN7" s="12" t="s">
        <v>491</v>
      </c>
      <c r="AO7" s="12" t="s">
        <v>492</v>
      </c>
      <c r="AP7" s="12" t="s">
        <v>555</v>
      </c>
      <c r="AQ7" s="12">
        <v>1994</v>
      </c>
      <c r="AS7" s="12" t="s">
        <v>556</v>
      </c>
      <c r="AU7" s="12" t="s">
        <v>495</v>
      </c>
      <c r="AV7" s="12" t="s">
        <v>262</v>
      </c>
      <c r="AW7" s="12" t="s">
        <v>766</v>
      </c>
      <c r="AX7" s="4">
        <v>7.7499999999999999E-2</v>
      </c>
      <c r="AY7" s="12" t="s">
        <v>260</v>
      </c>
      <c r="AZ7" s="4">
        <v>7.7499999999999999E-2</v>
      </c>
      <c r="BA7" s="12" t="s">
        <v>264</v>
      </c>
      <c r="BB7" s="4">
        <v>2.1000000000000001E-2</v>
      </c>
      <c r="BC7" s="4">
        <v>0.13300000000000001</v>
      </c>
      <c r="BD7" s="4">
        <f>1506694/2354844199</f>
        <v>6.3982746741369449E-4</v>
      </c>
      <c r="BE7" s="12" t="s">
        <v>260</v>
      </c>
      <c r="BF7" s="25">
        <f>(2485.7+115.7)*1000000</f>
        <v>2601399999.9999995</v>
      </c>
      <c r="BG7" s="9">
        <v>3359200000</v>
      </c>
      <c r="BH7" s="9">
        <v>757800000</v>
      </c>
      <c r="BI7" s="10"/>
      <c r="BJ7" s="9">
        <v>571200000</v>
      </c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</row>
    <row r="8" spans="1:99" x14ac:dyDescent="0.35">
      <c r="A8" s="12" t="s">
        <v>267</v>
      </c>
      <c r="B8" s="12">
        <v>2005</v>
      </c>
      <c r="C8" s="1"/>
      <c r="D8" s="12" t="s">
        <v>266</v>
      </c>
      <c r="E8" s="4">
        <v>0.10349999999999999</v>
      </c>
      <c r="F8" s="4"/>
      <c r="G8" s="4"/>
      <c r="H8" s="19"/>
      <c r="I8" s="4">
        <v>4.3799999999999999E-2</v>
      </c>
      <c r="J8" s="4"/>
      <c r="K8" s="4"/>
      <c r="L8" s="27">
        <v>110706438</v>
      </c>
      <c r="M8" s="27">
        <v>52900262</v>
      </c>
      <c r="N8" s="27">
        <v>57150364</v>
      </c>
      <c r="O8" s="4">
        <v>7.5800000000000006E-2</v>
      </c>
      <c r="P8" s="4"/>
      <c r="Q8" s="4"/>
      <c r="R8" s="4"/>
      <c r="S8" s="4">
        <v>7.1499999999999994E-2</v>
      </c>
      <c r="T8" s="12" t="s">
        <v>362</v>
      </c>
      <c r="U8" s="4"/>
      <c r="V8" s="4"/>
      <c r="W8" s="12" t="s">
        <v>727</v>
      </c>
      <c r="X8" s="12" t="s">
        <v>134</v>
      </c>
      <c r="Y8" s="12" t="s">
        <v>737</v>
      </c>
      <c r="Z8" s="4">
        <v>1.4999999999999999E-2</v>
      </c>
      <c r="AB8" s="4"/>
      <c r="AC8" s="12" t="s">
        <v>260</v>
      </c>
      <c r="AD8" s="12" t="s">
        <v>260</v>
      </c>
      <c r="AF8" s="12" t="s">
        <v>260</v>
      </c>
      <c r="AG8" s="12" t="s">
        <v>260</v>
      </c>
      <c r="AH8" s="12" t="s">
        <v>260</v>
      </c>
      <c r="AI8" s="12" t="s">
        <v>260</v>
      </c>
      <c r="AJ8" s="4">
        <v>3.5000000000000003E-2</v>
      </c>
      <c r="AK8" s="4">
        <v>7.7499999999999999E-2</v>
      </c>
      <c r="AL8" s="4">
        <v>4.4999999999999998E-2</v>
      </c>
      <c r="AM8" s="4" t="s">
        <v>746</v>
      </c>
      <c r="AN8" s="12" t="s">
        <v>493</v>
      </c>
      <c r="AO8" s="12" t="s">
        <v>494</v>
      </c>
      <c r="AP8" s="12" t="s">
        <v>555</v>
      </c>
      <c r="AQ8" s="12">
        <v>1994</v>
      </c>
      <c r="AS8" s="12" t="s">
        <v>556</v>
      </c>
      <c r="AU8" s="12" t="s">
        <v>495</v>
      </c>
      <c r="AV8" s="12" t="s">
        <v>262</v>
      </c>
      <c r="AW8" s="12" t="s">
        <v>766</v>
      </c>
      <c r="AX8" s="4">
        <v>7.7499999999999999E-2</v>
      </c>
      <c r="AY8" s="12" t="s">
        <v>260</v>
      </c>
      <c r="AZ8" s="4">
        <v>7.7499999999999999E-2</v>
      </c>
      <c r="BA8" s="12" t="s">
        <v>264</v>
      </c>
      <c r="BB8" s="4">
        <v>2.7099999999999999E-2</v>
      </c>
      <c r="BC8" s="4">
        <v>8.0399999999999999E-2</v>
      </c>
      <c r="BD8" s="4">
        <f>1560820/2487136540</f>
        <v>6.2755702185936279E-4</v>
      </c>
      <c r="BE8" s="12" t="s">
        <v>260</v>
      </c>
      <c r="BF8" s="25">
        <f>(2497.5+126.2)*1000000</f>
        <v>2623700000</v>
      </c>
      <c r="BG8" s="9">
        <v>3527000000</v>
      </c>
      <c r="BH8" s="9">
        <v>903300000</v>
      </c>
      <c r="BI8" s="10"/>
      <c r="BJ8" s="9">
        <v>585900000</v>
      </c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</row>
    <row r="9" spans="1:99" x14ac:dyDescent="0.35">
      <c r="A9" s="12" t="s">
        <v>267</v>
      </c>
      <c r="B9" s="12">
        <v>2006</v>
      </c>
      <c r="C9" s="1"/>
      <c r="D9" s="12" t="s">
        <v>266</v>
      </c>
      <c r="E9" s="4">
        <v>0.1037</v>
      </c>
      <c r="F9" s="4"/>
      <c r="G9" s="4"/>
      <c r="H9" s="19"/>
      <c r="I9" s="4">
        <v>4.36E-2</v>
      </c>
      <c r="J9" s="4"/>
      <c r="K9" s="4"/>
      <c r="L9" s="27">
        <v>112255088</v>
      </c>
      <c r="M9" s="27">
        <v>53292921</v>
      </c>
      <c r="N9" s="27">
        <v>58268941</v>
      </c>
      <c r="O9" s="4">
        <v>7.5800000000000006E-2</v>
      </c>
      <c r="P9" s="4"/>
      <c r="Q9" s="4"/>
      <c r="R9" s="4"/>
      <c r="S9" s="4">
        <v>7.1499999999999994E-2</v>
      </c>
      <c r="T9" s="12" t="s">
        <v>362</v>
      </c>
      <c r="U9" s="4"/>
      <c r="V9" s="4"/>
      <c r="W9" s="12" t="s">
        <v>727</v>
      </c>
      <c r="X9" s="12" t="s">
        <v>134</v>
      </c>
      <c r="Y9" s="12" t="s">
        <v>737</v>
      </c>
      <c r="Z9" s="4">
        <v>1.4999999999999999E-2</v>
      </c>
      <c r="AB9" s="4"/>
      <c r="AC9" s="12" t="s">
        <v>260</v>
      </c>
      <c r="AD9" s="12" t="s">
        <v>260</v>
      </c>
      <c r="AF9" s="12" t="s">
        <v>260</v>
      </c>
      <c r="AG9" s="12" t="s">
        <v>260</v>
      </c>
      <c r="AH9" s="12" t="s">
        <v>260</v>
      </c>
      <c r="AI9" s="12" t="s">
        <v>260</v>
      </c>
      <c r="AJ9" s="4">
        <v>3.5000000000000003E-2</v>
      </c>
      <c r="AK9" s="4">
        <v>7.7499999999999999E-2</v>
      </c>
      <c r="AL9" s="4">
        <v>4.4999999999999998E-2</v>
      </c>
      <c r="AM9" s="4" t="s">
        <v>746</v>
      </c>
      <c r="AN9" s="12" t="s">
        <v>493</v>
      </c>
      <c r="AO9" s="12" t="s">
        <v>494</v>
      </c>
      <c r="AP9" s="12" t="s">
        <v>523</v>
      </c>
      <c r="AQ9" s="12">
        <v>2000</v>
      </c>
      <c r="AR9" s="12" t="s">
        <v>557</v>
      </c>
      <c r="AS9" s="12" t="s">
        <v>558</v>
      </c>
      <c r="AU9" s="12" t="s">
        <v>495</v>
      </c>
      <c r="AV9" s="12" t="s">
        <v>262</v>
      </c>
      <c r="AW9" s="12" t="s">
        <v>766</v>
      </c>
      <c r="AX9" s="4">
        <v>7.7499999999999999E-2</v>
      </c>
      <c r="AY9" s="12" t="s">
        <v>260</v>
      </c>
      <c r="AZ9" s="4">
        <v>7.7499999999999999E-2</v>
      </c>
      <c r="BB9" s="4">
        <v>8.4599999999999995E-2</v>
      </c>
      <c r="BC9" s="4">
        <v>8.9099999999999999E-2</v>
      </c>
      <c r="BD9" s="4">
        <f>1579155/2745771047</f>
        <v>5.7512260598907832E-4</v>
      </c>
      <c r="BE9" s="12" t="s">
        <v>260</v>
      </c>
      <c r="BF9" s="9">
        <v>2745800000</v>
      </c>
      <c r="BG9" s="9">
        <v>3608900000</v>
      </c>
      <c r="BH9" s="9">
        <v>863100000</v>
      </c>
      <c r="BI9" s="10">
        <v>0.76100000000000001</v>
      </c>
      <c r="BJ9" s="9">
        <v>606989000</v>
      </c>
      <c r="BK9" s="8">
        <v>-17900000</v>
      </c>
      <c r="BL9" s="8">
        <v>-4099999.9999999995</v>
      </c>
      <c r="BM9" s="8"/>
      <c r="BN9" s="8"/>
      <c r="BO9" s="8"/>
      <c r="BP9" s="8">
        <v>300000</v>
      </c>
      <c r="BQ9" s="8"/>
      <c r="BR9" s="8"/>
      <c r="BS9" s="8"/>
      <c r="BT9" s="8">
        <v>-6200000</v>
      </c>
      <c r="BU9" s="8"/>
      <c r="BV9" s="8"/>
      <c r="BW9" s="8"/>
      <c r="BX9" s="8">
        <v>-200000</v>
      </c>
      <c r="BY9" s="8">
        <v>6500000</v>
      </c>
      <c r="CA9" s="8">
        <v>-1300000</v>
      </c>
      <c r="CB9" s="8"/>
      <c r="CC9" s="8"/>
      <c r="CD9" s="8">
        <v>17600000</v>
      </c>
      <c r="CE9" s="8"/>
      <c r="CF9" s="8"/>
      <c r="CG9" s="8"/>
      <c r="CH9" s="8">
        <f>863100000-903300000</f>
        <v>-40200000</v>
      </c>
      <c r="CI9" s="8">
        <v>0</v>
      </c>
      <c r="CJ9" s="8"/>
      <c r="CK9" s="8"/>
      <c r="CL9" s="8"/>
      <c r="CM9" s="8">
        <v>24000000</v>
      </c>
      <c r="CN9" s="8"/>
      <c r="CO9" s="8"/>
      <c r="CP9" s="8"/>
      <c r="CQ9" s="18"/>
      <c r="CR9" s="18"/>
      <c r="CS9" s="18"/>
      <c r="CT9" s="18"/>
      <c r="CU9" s="18"/>
    </row>
    <row r="10" spans="1:99" x14ac:dyDescent="0.35">
      <c r="A10" s="12" t="s">
        <v>267</v>
      </c>
      <c r="B10" s="12">
        <v>2007</v>
      </c>
      <c r="C10" s="1"/>
      <c r="D10" s="12" t="s">
        <v>266</v>
      </c>
      <c r="E10" s="4">
        <v>0.104</v>
      </c>
      <c r="F10" s="4"/>
      <c r="G10" s="4"/>
      <c r="H10" s="19"/>
      <c r="I10" s="4">
        <v>6.7100000000000007E-2</v>
      </c>
      <c r="J10" s="4"/>
      <c r="K10" s="4"/>
      <c r="L10" s="27">
        <v>119156622</v>
      </c>
      <c r="M10" s="27">
        <v>56500655</v>
      </c>
      <c r="N10" s="27">
        <v>61935701</v>
      </c>
      <c r="O10" s="4">
        <v>9.5799999999999996E-2</v>
      </c>
      <c r="P10" s="4"/>
      <c r="Q10" s="4"/>
      <c r="R10" s="4"/>
      <c r="S10" s="4">
        <v>7.1499999999999994E-2</v>
      </c>
      <c r="T10" s="12" t="s">
        <v>362</v>
      </c>
      <c r="U10" s="4"/>
      <c r="V10" s="4"/>
      <c r="W10" s="12" t="s">
        <v>727</v>
      </c>
      <c r="X10" s="12" t="s">
        <v>134</v>
      </c>
      <c r="Y10" s="12" t="s">
        <v>737</v>
      </c>
      <c r="Z10" s="4">
        <v>1.4999999999999999E-2</v>
      </c>
      <c r="AB10" s="4"/>
      <c r="AC10" s="12" t="s">
        <v>260</v>
      </c>
      <c r="AD10" s="12" t="s">
        <v>260</v>
      </c>
      <c r="AF10" s="12" t="s">
        <v>260</v>
      </c>
      <c r="AG10" s="12" t="s">
        <v>260</v>
      </c>
      <c r="AH10" s="12" t="s">
        <v>260</v>
      </c>
      <c r="AI10" s="12" t="s">
        <v>260</v>
      </c>
      <c r="AJ10" s="4">
        <v>3.5000000000000003E-2</v>
      </c>
      <c r="AK10" s="4">
        <v>7.7499999999999999E-2</v>
      </c>
      <c r="AL10" s="4">
        <v>4.4999999999999998E-2</v>
      </c>
      <c r="AM10" s="4" t="s">
        <v>746</v>
      </c>
      <c r="AN10" s="12" t="s">
        <v>512</v>
      </c>
      <c r="AO10" s="12" t="s">
        <v>513</v>
      </c>
      <c r="AP10" s="12" t="s">
        <v>523</v>
      </c>
      <c r="AQ10" s="12">
        <v>2000</v>
      </c>
      <c r="AR10" s="12" t="s">
        <v>557</v>
      </c>
      <c r="AS10" s="12" t="s">
        <v>558</v>
      </c>
      <c r="AU10" s="12" t="s">
        <v>495</v>
      </c>
      <c r="AV10" s="12" t="s">
        <v>740</v>
      </c>
      <c r="AW10" s="12" t="s">
        <v>766</v>
      </c>
      <c r="AX10" s="4">
        <v>7.7499999999999999E-2</v>
      </c>
      <c r="AY10" s="12" t="s">
        <v>260</v>
      </c>
      <c r="AZ10" s="4">
        <v>7.7499999999999999E-2</v>
      </c>
      <c r="BA10" s="12" t="s">
        <v>496</v>
      </c>
      <c r="BB10" s="4">
        <v>0.1022</v>
      </c>
      <c r="BC10" s="4">
        <v>0.1764</v>
      </c>
      <c r="BD10" s="4">
        <f>1434103/3209259107</f>
        <v>4.4686419892739436E-4</v>
      </c>
      <c r="BE10" s="12" t="s">
        <v>260</v>
      </c>
      <c r="BF10" s="9">
        <v>3006200000</v>
      </c>
      <c r="BG10" s="9">
        <v>3775100000</v>
      </c>
      <c r="BH10" s="9">
        <v>768900000</v>
      </c>
      <c r="BI10" s="10">
        <v>0.79600000000000004</v>
      </c>
      <c r="BJ10" s="9">
        <v>629501000</v>
      </c>
      <c r="BK10" s="8">
        <v>-67700000</v>
      </c>
      <c r="BL10" s="8">
        <v>-900000</v>
      </c>
      <c r="BM10" s="8"/>
      <c r="BN10" s="8"/>
      <c r="BO10" s="8"/>
      <c r="BP10" s="8">
        <v>200000</v>
      </c>
      <c r="BQ10" s="8"/>
      <c r="BR10" s="8"/>
      <c r="BS10" s="8"/>
      <c r="BT10" s="8">
        <v>500000</v>
      </c>
      <c r="BU10" s="8"/>
      <c r="BV10" s="8"/>
      <c r="BW10" s="8"/>
      <c r="BX10" s="8">
        <v>-1000000</v>
      </c>
      <c r="BY10" s="8">
        <v>7200000</v>
      </c>
      <c r="CA10" s="8">
        <v>2500000</v>
      </c>
      <c r="CB10" s="8"/>
      <c r="CC10" s="8"/>
      <c r="CD10" s="8">
        <v>-1600000</v>
      </c>
      <c r="CE10" s="8"/>
      <c r="CF10" s="8"/>
      <c r="CG10" s="8"/>
      <c r="CH10" s="8">
        <f>768900000-863100000</f>
        <v>-94200000</v>
      </c>
      <c r="CI10" s="8">
        <v>0</v>
      </c>
      <c r="CJ10" s="8"/>
      <c r="CK10" s="8"/>
      <c r="CL10" s="8"/>
      <c r="CM10" s="8">
        <v>0</v>
      </c>
      <c r="CN10" s="8"/>
      <c r="CO10" s="8"/>
      <c r="CP10" s="8"/>
      <c r="CQ10" s="18"/>
      <c r="CR10" s="18"/>
      <c r="CS10" s="18"/>
      <c r="CT10" s="18"/>
      <c r="CU10" s="18"/>
    </row>
    <row r="11" spans="1:99" x14ac:dyDescent="0.35">
      <c r="A11" s="12" t="s">
        <v>267</v>
      </c>
      <c r="B11" s="12">
        <v>2008</v>
      </c>
      <c r="C11" s="1"/>
      <c r="D11" s="12" t="s">
        <v>266</v>
      </c>
      <c r="E11" s="4">
        <v>0.1087</v>
      </c>
      <c r="F11" s="4"/>
      <c r="G11" s="4"/>
      <c r="H11" s="19"/>
      <c r="I11" s="4">
        <v>6.2399999999999997E-2</v>
      </c>
      <c r="J11" s="4"/>
      <c r="K11" s="4"/>
      <c r="L11" s="27">
        <v>140983159</v>
      </c>
      <c r="M11" s="27">
        <v>59560549</v>
      </c>
      <c r="N11" s="27">
        <v>67930235</v>
      </c>
      <c r="O11" s="4">
        <v>9.5799999999999996E-2</v>
      </c>
      <c r="P11" s="4"/>
      <c r="Q11" s="4"/>
      <c r="R11" s="4"/>
      <c r="S11" s="4">
        <v>7.1499999999999994E-2</v>
      </c>
      <c r="T11" s="12" t="s">
        <v>362</v>
      </c>
      <c r="U11" s="4"/>
      <c r="V11" s="4"/>
      <c r="W11" s="12" t="s">
        <v>727</v>
      </c>
      <c r="X11" s="12" t="s">
        <v>134</v>
      </c>
      <c r="Y11" s="12" t="s">
        <v>737</v>
      </c>
      <c r="Z11" s="4">
        <v>1.4999999999999999E-2</v>
      </c>
      <c r="AB11" s="4"/>
      <c r="AC11" s="12" t="s">
        <v>260</v>
      </c>
      <c r="AD11" s="12" t="s">
        <v>260</v>
      </c>
      <c r="AF11" s="12" t="s">
        <v>260</v>
      </c>
      <c r="AG11" s="12" t="s">
        <v>260</v>
      </c>
      <c r="AH11" s="12" t="s">
        <v>260</v>
      </c>
      <c r="AI11" s="12" t="s">
        <v>260</v>
      </c>
      <c r="AJ11" s="4">
        <v>3.5000000000000003E-2</v>
      </c>
      <c r="AK11" s="4">
        <v>7.7499999999999999E-2</v>
      </c>
      <c r="AL11" s="4">
        <v>4.4999999999999998E-2</v>
      </c>
      <c r="AM11" s="4" t="s">
        <v>746</v>
      </c>
      <c r="AN11" s="12" t="s">
        <v>512</v>
      </c>
      <c r="AO11" s="12" t="s">
        <v>513</v>
      </c>
      <c r="AP11" s="12" t="s">
        <v>523</v>
      </c>
      <c r="AQ11" s="12">
        <v>2000</v>
      </c>
      <c r="AR11" s="12" t="s">
        <v>557</v>
      </c>
      <c r="AS11" s="12" t="s">
        <v>558</v>
      </c>
      <c r="AU11" s="12" t="s">
        <v>495</v>
      </c>
      <c r="AV11" s="12" t="s">
        <v>741</v>
      </c>
      <c r="AW11" s="12" t="s">
        <v>766</v>
      </c>
      <c r="AX11" s="4">
        <v>7.7499999999999999E-2</v>
      </c>
      <c r="AY11" s="12" t="s">
        <v>260</v>
      </c>
      <c r="AZ11" s="4">
        <v>7.7499999999999999E-2</v>
      </c>
      <c r="BA11" s="12" t="s">
        <v>496</v>
      </c>
      <c r="BB11" s="4">
        <v>7.1800000000000003E-2</v>
      </c>
      <c r="BC11" s="4">
        <v>-4.8800000000000003E-2</v>
      </c>
      <c r="BD11" s="4">
        <f>1750765/2993392632</f>
        <v>5.8487649808580135E-4</v>
      </c>
      <c r="BE11" s="12" t="s">
        <v>260</v>
      </c>
      <c r="BF11" s="9">
        <v>3159100000</v>
      </c>
      <c r="BG11" s="9">
        <v>3953700000</v>
      </c>
      <c r="BH11" s="9">
        <v>794600000</v>
      </c>
      <c r="BI11" s="10">
        <v>0.79900000000000004</v>
      </c>
      <c r="BJ11" s="9">
        <v>657435000</v>
      </c>
      <c r="BK11" s="8">
        <v>17000000</v>
      </c>
      <c r="BL11" s="8">
        <v>-1000000</v>
      </c>
      <c r="BM11" s="8"/>
      <c r="BN11" s="8"/>
      <c r="BO11" s="8"/>
      <c r="BP11" s="8">
        <v>200000</v>
      </c>
      <c r="BQ11" s="8"/>
      <c r="BR11" s="8"/>
      <c r="BS11" s="8"/>
      <c r="BT11" s="8">
        <v>-6300000</v>
      </c>
      <c r="BU11" s="8"/>
      <c r="BV11" s="8"/>
      <c r="BW11" s="8"/>
      <c r="BX11" s="8">
        <v>300000</v>
      </c>
      <c r="BY11" s="8">
        <v>1700000</v>
      </c>
      <c r="CA11" s="8">
        <v>4800000</v>
      </c>
      <c r="CB11" s="8"/>
      <c r="CC11" s="8"/>
      <c r="CD11" s="8">
        <v>2500000</v>
      </c>
      <c r="CE11" s="8"/>
      <c r="CF11" s="8"/>
      <c r="CG11" s="8"/>
      <c r="CH11" s="8">
        <f>794600000-768900000</f>
        <v>25700000</v>
      </c>
      <c r="CI11" s="8">
        <v>0</v>
      </c>
      <c r="CJ11" s="8"/>
      <c r="CK11" s="8"/>
      <c r="CL11" s="8"/>
      <c r="CM11" s="8">
        <v>-10600000</v>
      </c>
      <c r="CN11" s="8"/>
      <c r="CO11" s="8"/>
      <c r="CP11" s="8"/>
      <c r="CQ11" s="18"/>
      <c r="CR11" s="18"/>
      <c r="CS11" s="18"/>
      <c r="CT11" s="18"/>
      <c r="CU11" s="18"/>
    </row>
    <row r="12" spans="1:99" x14ac:dyDescent="0.35">
      <c r="A12" s="12" t="s">
        <v>267</v>
      </c>
      <c r="B12" s="12">
        <v>2009</v>
      </c>
      <c r="C12" s="1"/>
      <c r="D12" s="12" t="s">
        <v>265</v>
      </c>
      <c r="E12" s="4">
        <v>0.1069</v>
      </c>
      <c r="F12" s="4">
        <v>3.5400000000000001E-2</v>
      </c>
      <c r="G12" s="4">
        <v>7.1499999999999994E-2</v>
      </c>
      <c r="H12" s="19"/>
      <c r="I12" s="4">
        <v>6.4199999999999993E-2</v>
      </c>
      <c r="J12" s="4"/>
      <c r="K12" s="4"/>
      <c r="L12" s="27">
        <v>138254333</v>
      </c>
      <c r="M12" s="27">
        <v>57256365</v>
      </c>
      <c r="N12" s="27">
        <v>66850644</v>
      </c>
      <c r="O12" s="4">
        <v>9.9599999999999994E-2</v>
      </c>
      <c r="P12" s="4"/>
      <c r="Q12" s="4"/>
      <c r="R12" s="4">
        <v>0.14069999999999999</v>
      </c>
      <c r="S12" s="4">
        <v>7.1499999999999994E-2</v>
      </c>
      <c r="T12" s="12" t="s">
        <v>362</v>
      </c>
      <c r="U12" s="4"/>
      <c r="V12" s="4"/>
      <c r="W12" s="12" t="s">
        <v>727</v>
      </c>
      <c r="X12" s="12" t="s">
        <v>134</v>
      </c>
      <c r="Y12" s="12" t="s">
        <v>737</v>
      </c>
      <c r="Z12" s="4">
        <v>1.4999999999999999E-2</v>
      </c>
      <c r="AB12" s="4"/>
      <c r="AC12" s="12" t="s">
        <v>260</v>
      </c>
      <c r="AD12" s="12" t="s">
        <v>260</v>
      </c>
      <c r="AF12" s="12" t="s">
        <v>260</v>
      </c>
      <c r="AG12" s="12" t="s">
        <v>260</v>
      </c>
      <c r="AH12" s="12" t="s">
        <v>260</v>
      </c>
      <c r="AI12" s="12" t="s">
        <v>260</v>
      </c>
      <c r="AJ12" s="4">
        <v>3.5000000000000003E-2</v>
      </c>
      <c r="AK12" s="4">
        <v>7.7499999999999999E-2</v>
      </c>
      <c r="AL12" s="4">
        <v>4.4999999999999998E-2</v>
      </c>
      <c r="AM12" s="4" t="s">
        <v>746</v>
      </c>
      <c r="AN12" s="12" t="s">
        <v>515</v>
      </c>
      <c r="AO12" s="12" t="s">
        <v>514</v>
      </c>
      <c r="AP12" s="12" t="s">
        <v>523</v>
      </c>
      <c r="AQ12" s="12">
        <v>2000</v>
      </c>
      <c r="AR12" s="12" t="s">
        <v>557</v>
      </c>
      <c r="AS12" s="12" t="s">
        <v>558</v>
      </c>
      <c r="AU12" s="12" t="s">
        <v>495</v>
      </c>
      <c r="AV12" s="12" t="s">
        <v>525</v>
      </c>
      <c r="AW12" s="12" t="s">
        <v>766</v>
      </c>
      <c r="AX12" s="4">
        <v>7.7499999999999999E-2</v>
      </c>
      <c r="AY12" s="12" t="s">
        <v>260</v>
      </c>
      <c r="AZ12" s="4">
        <v>7.7499999999999999E-2</v>
      </c>
      <c r="BA12" s="12" t="s">
        <v>496</v>
      </c>
      <c r="BB12" s="4">
        <v>-0.10299999999999999</v>
      </c>
      <c r="BC12" s="4">
        <v>-0.20799999999999999</v>
      </c>
      <c r="BD12" s="4">
        <f>1853873/2301828565</f>
        <v>8.0539143018237759E-4</v>
      </c>
      <c r="BE12" s="12" t="s">
        <v>260</v>
      </c>
      <c r="BF12" s="9">
        <v>2762194000</v>
      </c>
      <c r="BG12" s="25">
        <f>(2762194+1411583)*1000</f>
        <v>4173777000</v>
      </c>
      <c r="BH12" s="9">
        <v>1411583000</v>
      </c>
      <c r="BI12" s="10">
        <v>0.66180000000000005</v>
      </c>
      <c r="BJ12" s="9">
        <v>683235000</v>
      </c>
      <c r="BK12" s="8">
        <v>561900000</v>
      </c>
      <c r="BL12" s="8">
        <v>6300000</v>
      </c>
      <c r="BM12" s="8"/>
      <c r="BN12" s="8"/>
      <c r="BO12" s="8"/>
      <c r="BP12" s="8">
        <v>400000</v>
      </c>
      <c r="BQ12" s="8"/>
      <c r="BR12" s="8"/>
      <c r="BS12" s="8"/>
      <c r="BT12" s="8">
        <v>-2800000</v>
      </c>
      <c r="BU12" s="8"/>
      <c r="BV12" s="8"/>
      <c r="BW12" s="8"/>
      <c r="BX12" s="8">
        <v>-200000</v>
      </c>
      <c r="BY12" s="8">
        <v>4700000</v>
      </c>
      <c r="CA12" s="8">
        <v>-4400000</v>
      </c>
      <c r="CB12" s="8"/>
      <c r="CC12" s="8"/>
      <c r="CD12" s="8">
        <v>12000000</v>
      </c>
      <c r="CE12" s="8"/>
      <c r="CF12" s="8"/>
      <c r="CG12" s="8"/>
      <c r="CH12" s="8">
        <f>1411600000-794600000</f>
        <v>617000000</v>
      </c>
      <c r="CI12" s="8">
        <v>0</v>
      </c>
      <c r="CJ12" s="8"/>
      <c r="CK12" s="8"/>
      <c r="CL12" s="8"/>
      <c r="CM12" s="8">
        <v>0</v>
      </c>
      <c r="CN12" s="8"/>
      <c r="CO12" s="8"/>
      <c r="CP12" s="8"/>
      <c r="CQ12" s="18"/>
      <c r="CR12" s="18"/>
      <c r="CS12" s="18"/>
      <c r="CT12" s="18"/>
      <c r="CU12" s="18"/>
    </row>
    <row r="13" spans="1:99" x14ac:dyDescent="0.35">
      <c r="A13" s="12" t="s">
        <v>267</v>
      </c>
      <c r="B13" s="12">
        <v>2010</v>
      </c>
      <c r="C13" s="1"/>
      <c r="D13" s="12" t="s">
        <v>265</v>
      </c>
      <c r="E13" s="4">
        <v>9.74E-2</v>
      </c>
      <c r="F13" s="4">
        <v>2.5899999999999999E-2</v>
      </c>
      <c r="G13" s="4">
        <v>7.1499999999999994E-2</v>
      </c>
      <c r="H13" s="19"/>
      <c r="I13" s="4">
        <v>7.3700000000000002E-2</v>
      </c>
      <c r="J13" s="4"/>
      <c r="K13" s="4"/>
      <c r="L13" s="27">
        <v>152265267</v>
      </c>
      <c r="M13" s="27">
        <v>62844529</v>
      </c>
      <c r="N13" s="27">
        <v>72179128</v>
      </c>
      <c r="O13" s="4">
        <v>9.9599999999999994E-2</v>
      </c>
      <c r="P13" s="4"/>
      <c r="Q13" s="4"/>
      <c r="R13" s="4">
        <v>0.1216</v>
      </c>
      <c r="S13" s="4">
        <v>7.1499999999999994E-2</v>
      </c>
      <c r="T13" s="12" t="s">
        <v>362</v>
      </c>
      <c r="U13" s="4"/>
      <c r="V13" s="4"/>
      <c r="W13" s="12" t="s">
        <v>727</v>
      </c>
      <c r="X13" s="12" t="s">
        <v>134</v>
      </c>
      <c r="Y13" s="12" t="s">
        <v>737</v>
      </c>
      <c r="Z13" s="4">
        <v>1.4999999999999999E-2</v>
      </c>
      <c r="AB13" s="4"/>
      <c r="AC13" s="12" t="s">
        <v>260</v>
      </c>
      <c r="AD13" s="12" t="s">
        <v>260</v>
      </c>
      <c r="AF13" s="12" t="s">
        <v>260</v>
      </c>
      <c r="AG13" s="12" t="s">
        <v>260</v>
      </c>
      <c r="AH13" s="12" t="s">
        <v>260</v>
      </c>
      <c r="AI13" s="12" t="s">
        <v>260</v>
      </c>
      <c r="AJ13" s="4">
        <v>3.5000000000000003E-2</v>
      </c>
      <c r="AK13" s="4">
        <v>7.7499999999999999E-2</v>
      </c>
      <c r="AL13" s="4">
        <v>4.4999999999999998E-2</v>
      </c>
      <c r="AM13" s="4" t="s">
        <v>746</v>
      </c>
      <c r="AN13" s="12" t="s">
        <v>516</v>
      </c>
      <c r="AO13" s="12" t="s">
        <v>517</v>
      </c>
      <c r="AP13" s="12" t="s">
        <v>523</v>
      </c>
      <c r="AQ13" s="12">
        <v>2000</v>
      </c>
      <c r="AR13" s="12" t="s">
        <v>557</v>
      </c>
      <c r="AS13" s="12" t="s">
        <v>558</v>
      </c>
      <c r="AU13" s="12" t="s">
        <v>495</v>
      </c>
      <c r="AV13" s="12" t="s">
        <v>742</v>
      </c>
      <c r="AW13" s="12" t="s">
        <v>766</v>
      </c>
      <c r="AX13" s="4">
        <v>7.7499999999999999E-2</v>
      </c>
      <c r="AY13" s="12" t="s">
        <v>260</v>
      </c>
      <c r="AZ13" s="4">
        <v>7.7499999999999999E-2</v>
      </c>
      <c r="BA13" s="12" t="s">
        <v>496</v>
      </c>
      <c r="BB13" s="4">
        <v>9.8000000000000004E-2</v>
      </c>
      <c r="BC13" s="4">
        <v>0.129</v>
      </c>
      <c r="BD13" s="4">
        <f>1905124/2521445720</f>
        <v>7.5556811907099078E-4</v>
      </c>
      <c r="BE13" s="12" t="s">
        <v>260</v>
      </c>
      <c r="BF13" s="9">
        <v>2956583000</v>
      </c>
      <c r="BG13" s="9">
        <v>4518168000</v>
      </c>
      <c r="BH13" s="9">
        <v>1561585000</v>
      </c>
      <c r="BI13" s="10">
        <v>0.65439999999999998</v>
      </c>
      <c r="BJ13" s="9">
        <v>747037000</v>
      </c>
      <c r="BK13" s="8">
        <v>-55200000</v>
      </c>
      <c r="BL13" s="8">
        <v>13000000</v>
      </c>
      <c r="BM13" s="8"/>
      <c r="BN13" s="8"/>
      <c r="BO13" s="8"/>
      <c r="BP13" s="8">
        <v>500000</v>
      </c>
      <c r="BQ13" s="8"/>
      <c r="BR13" s="8"/>
      <c r="BS13" s="8"/>
      <c r="BT13" s="8">
        <v>-3500000</v>
      </c>
      <c r="BU13" s="8"/>
      <c r="BV13" s="8"/>
      <c r="BW13" s="8"/>
      <c r="BX13" s="8">
        <v>-400000</v>
      </c>
      <c r="BY13" s="8">
        <v>6600000</v>
      </c>
      <c r="CA13" s="8">
        <v>-22000000</v>
      </c>
      <c r="CB13" s="8"/>
      <c r="CC13" s="8"/>
      <c r="CD13" s="8">
        <v>24400000</v>
      </c>
      <c r="CE13" s="8"/>
      <c r="CF13" s="8"/>
      <c r="CG13" s="8"/>
      <c r="CH13" s="8">
        <f>1561600000-1411600000</f>
        <v>150000000</v>
      </c>
      <c r="CI13" s="8">
        <v>0</v>
      </c>
      <c r="CJ13" s="8"/>
      <c r="CK13" s="8"/>
      <c r="CL13" s="8"/>
      <c r="CM13" s="8">
        <v>156600000</v>
      </c>
      <c r="CN13" s="8"/>
      <c r="CO13" s="8"/>
      <c r="CP13" s="8"/>
      <c r="CQ13" s="18"/>
      <c r="CR13" s="18"/>
      <c r="CS13" s="18"/>
      <c r="CT13" s="18"/>
      <c r="CU13" s="18"/>
    </row>
    <row r="14" spans="1:99" x14ac:dyDescent="0.35">
      <c r="A14" s="12" t="s">
        <v>267</v>
      </c>
      <c r="B14" s="12">
        <v>2011</v>
      </c>
      <c r="C14" s="1"/>
      <c r="D14" s="12" t="s">
        <v>265</v>
      </c>
      <c r="E14" s="4">
        <v>9.64E-2</v>
      </c>
      <c r="F14" s="4">
        <v>2.4899999999999999E-2</v>
      </c>
      <c r="G14" s="4">
        <v>7.1499999999999994E-2</v>
      </c>
      <c r="H14" s="19"/>
      <c r="I14" s="4">
        <v>7.4700000000000003E-2</v>
      </c>
      <c r="J14" s="4"/>
      <c r="K14" s="4"/>
      <c r="L14" s="27">
        <v>153310508</v>
      </c>
      <c r="M14" s="27">
        <v>62993192</v>
      </c>
      <c r="N14" s="27">
        <v>72879950</v>
      </c>
      <c r="O14" s="4">
        <v>9.9599999999999994E-2</v>
      </c>
      <c r="P14" s="4"/>
      <c r="Q14" s="4"/>
      <c r="R14" s="4">
        <v>0.14180000000000001</v>
      </c>
      <c r="S14" s="4">
        <v>7.1499999999999994E-2</v>
      </c>
      <c r="T14" s="12" t="s">
        <v>362</v>
      </c>
      <c r="U14" s="4"/>
      <c r="V14" s="4"/>
      <c r="W14" s="12" t="s">
        <v>727</v>
      </c>
      <c r="X14" s="12" t="s">
        <v>134</v>
      </c>
      <c r="Y14" s="12" t="s">
        <v>737</v>
      </c>
      <c r="Z14" s="4">
        <v>1.4999999999999999E-2</v>
      </c>
      <c r="AB14" s="4"/>
      <c r="AC14" s="12" t="s">
        <v>260</v>
      </c>
      <c r="AD14" s="12" t="s">
        <v>260</v>
      </c>
      <c r="AF14" s="12" t="s">
        <v>260</v>
      </c>
      <c r="AG14" s="12" t="s">
        <v>260</v>
      </c>
      <c r="AH14" s="12" t="s">
        <v>260</v>
      </c>
      <c r="AI14" s="12" t="s">
        <v>260</v>
      </c>
      <c r="AJ14" s="4">
        <v>3.5000000000000003E-2</v>
      </c>
      <c r="AK14" s="4">
        <v>7.7499999999999999E-2</v>
      </c>
      <c r="AL14" s="4">
        <v>4.4999999999999998E-2</v>
      </c>
      <c r="AM14" s="4" t="s">
        <v>746</v>
      </c>
      <c r="AN14" s="12" t="s">
        <v>517</v>
      </c>
      <c r="AO14" s="12" t="s">
        <v>518</v>
      </c>
      <c r="AP14" s="12" t="s">
        <v>523</v>
      </c>
      <c r="AQ14" s="12">
        <v>2000</v>
      </c>
      <c r="AR14" s="12" t="s">
        <v>557</v>
      </c>
      <c r="AS14" s="12" t="s">
        <v>558</v>
      </c>
      <c r="AU14" s="12" t="s">
        <v>495</v>
      </c>
      <c r="AV14" s="12" t="s">
        <v>743</v>
      </c>
      <c r="AW14" s="12" t="s">
        <v>766</v>
      </c>
      <c r="AX14" s="4">
        <v>7.7499999999999999E-2</v>
      </c>
      <c r="AY14" s="12" t="s">
        <v>260</v>
      </c>
      <c r="AZ14" s="4">
        <v>7.7499999999999999E-2</v>
      </c>
      <c r="BA14" s="12" t="s">
        <v>496</v>
      </c>
      <c r="BB14" s="4">
        <v>-1E-3</v>
      </c>
      <c r="BC14" s="4">
        <v>0.217</v>
      </c>
      <c r="BD14" s="4">
        <f>1843368/2972419220</f>
        <v>6.2015747563360193E-4</v>
      </c>
      <c r="BE14" s="12" t="s">
        <v>260</v>
      </c>
      <c r="BF14" s="9">
        <v>2866483000</v>
      </c>
      <c r="BG14" s="9">
        <v>4658594000</v>
      </c>
      <c r="BH14" s="9">
        <v>1792110000</v>
      </c>
      <c r="BI14" s="10">
        <v>0.61529999999999996</v>
      </c>
      <c r="BJ14" s="9">
        <v>746694000</v>
      </c>
      <c r="BK14" s="8">
        <v>229800000</v>
      </c>
      <c r="BL14" s="8">
        <v>19000000</v>
      </c>
      <c r="BM14" s="8"/>
      <c r="BN14" s="8"/>
      <c r="BO14" s="8"/>
      <c r="BP14" s="8">
        <v>200000</v>
      </c>
      <c r="BQ14" s="8"/>
      <c r="BR14" s="8"/>
      <c r="BS14" s="8"/>
      <c r="BT14" s="8">
        <v>2600000</v>
      </c>
      <c r="BU14" s="8"/>
      <c r="BV14" s="8"/>
      <c r="BW14" s="8"/>
      <c r="BX14" s="8">
        <v>-500000</v>
      </c>
      <c r="BY14" s="8">
        <v>5400000</v>
      </c>
      <c r="CA14" s="8">
        <v>-36700000</v>
      </c>
      <c r="CB14" s="8"/>
      <c r="CC14" s="8"/>
      <c r="CD14" s="26">
        <f>5800000-10900000</f>
        <v>-5100000</v>
      </c>
      <c r="CE14" s="8"/>
      <c r="CF14" s="8"/>
      <c r="CG14" s="8"/>
      <c r="CH14" s="8">
        <f>1792100000-1561600000</f>
        <v>230500000</v>
      </c>
      <c r="CI14" s="8">
        <v>-6700000</v>
      </c>
      <c r="CJ14" s="8"/>
      <c r="CK14" s="8"/>
      <c r="CL14" s="8"/>
      <c r="CM14" s="8">
        <v>0</v>
      </c>
      <c r="CN14" s="8"/>
      <c r="CO14" s="8"/>
      <c r="CP14" s="8"/>
      <c r="CQ14" s="18"/>
      <c r="CR14" s="18"/>
      <c r="CS14" s="18"/>
      <c r="CT14" s="18"/>
      <c r="CU14" s="18"/>
    </row>
    <row r="15" spans="1:99" x14ac:dyDescent="0.35">
      <c r="A15" s="12" t="s">
        <v>267</v>
      </c>
      <c r="B15" s="12">
        <v>2012</v>
      </c>
      <c r="C15" s="1"/>
      <c r="D15" s="12" t="s">
        <v>265</v>
      </c>
      <c r="E15" s="4">
        <v>9.64E-2</v>
      </c>
      <c r="F15" s="4">
        <v>2.5000000000000001E-2</v>
      </c>
      <c r="G15" s="4">
        <v>7.1499999999999994E-2</v>
      </c>
      <c r="H15" s="19"/>
      <c r="I15" s="4">
        <v>7.46E-2</v>
      </c>
      <c r="J15" s="4"/>
      <c r="K15" s="4"/>
      <c r="L15" s="27">
        <v>152011611</v>
      </c>
      <c r="M15" s="27">
        <v>62745441</v>
      </c>
      <c r="N15" s="27">
        <v>72422404</v>
      </c>
      <c r="O15" s="4">
        <v>9.9599999999999994E-2</v>
      </c>
      <c r="P15" s="4"/>
      <c r="Q15" s="4"/>
      <c r="R15" s="4">
        <v>0.14849999999999999</v>
      </c>
      <c r="S15" s="4">
        <v>7.1499999999999994E-2</v>
      </c>
      <c r="T15" s="12" t="s">
        <v>362</v>
      </c>
      <c r="U15" s="4"/>
      <c r="V15" s="4"/>
      <c r="W15" s="12" t="s">
        <v>727</v>
      </c>
      <c r="X15" s="12" t="s">
        <v>134</v>
      </c>
      <c r="Y15" s="12" t="s">
        <v>737</v>
      </c>
      <c r="Z15" s="4">
        <v>1.4999999999999999E-2</v>
      </c>
      <c r="AB15" s="4"/>
      <c r="AC15" s="12" t="s">
        <v>260</v>
      </c>
      <c r="AD15" s="12" t="s">
        <v>260</v>
      </c>
      <c r="AF15" s="12" t="s">
        <v>260</v>
      </c>
      <c r="AG15" s="12" t="s">
        <v>260</v>
      </c>
      <c r="AH15" s="12" t="s">
        <v>260</v>
      </c>
      <c r="AI15" s="12" t="s">
        <v>260</v>
      </c>
      <c r="AJ15" s="4">
        <v>3.5000000000000003E-2</v>
      </c>
      <c r="AK15" s="4">
        <v>7.7499999999999999E-2</v>
      </c>
      <c r="AL15" s="4">
        <v>4.4999999999999998E-2</v>
      </c>
      <c r="AM15" s="4" t="s">
        <v>746</v>
      </c>
      <c r="AN15" s="12" t="s">
        <v>517</v>
      </c>
      <c r="AO15" s="12" t="s">
        <v>518</v>
      </c>
      <c r="AP15" s="12" t="s">
        <v>523</v>
      </c>
      <c r="AQ15" s="12">
        <v>2000</v>
      </c>
      <c r="AR15" s="12" t="s">
        <v>557</v>
      </c>
      <c r="AS15" s="12" t="s">
        <v>558</v>
      </c>
      <c r="AU15" s="12" t="s">
        <v>495</v>
      </c>
      <c r="AV15" s="12" t="s">
        <v>525</v>
      </c>
      <c r="AW15" s="12" t="s">
        <v>766</v>
      </c>
      <c r="AX15" s="4">
        <v>7.7499999999999999E-2</v>
      </c>
      <c r="AY15" s="12" t="s">
        <v>260</v>
      </c>
      <c r="AZ15" s="4">
        <v>7.7499999999999999E-2</v>
      </c>
      <c r="BA15" s="12" t="s">
        <v>496</v>
      </c>
      <c r="BB15" s="4">
        <v>3.2000000000000001E-2</v>
      </c>
      <c r="BC15" s="4">
        <v>2.1999999999999999E-2</v>
      </c>
      <c r="BD15" s="4">
        <f>1829800/2932202476</f>
        <v>6.2403603263310251E-4</v>
      </c>
      <c r="BE15" s="12" t="s">
        <v>260</v>
      </c>
      <c r="BF15" s="9">
        <v>2852007000</v>
      </c>
      <c r="BG15" s="9">
        <v>4814726000</v>
      </c>
      <c r="BH15" s="9">
        <v>1962719000</v>
      </c>
      <c r="BI15" s="10">
        <v>0.59240000000000004</v>
      </c>
      <c r="BJ15" s="9">
        <v>735587000</v>
      </c>
      <c r="BK15" s="8">
        <v>128000000</v>
      </c>
      <c r="BL15" s="8">
        <v>19800000</v>
      </c>
      <c r="BM15" s="8"/>
      <c r="BN15" s="8"/>
      <c r="BO15" s="8"/>
      <c r="BP15" s="8">
        <v>400000</v>
      </c>
      <c r="BQ15" s="8"/>
      <c r="BR15" s="8"/>
      <c r="BS15" s="8"/>
      <c r="BT15" s="8">
        <v>4600000</v>
      </c>
      <c r="BU15" s="8"/>
      <c r="BV15" s="8"/>
      <c r="BW15" s="8"/>
      <c r="BX15" s="8">
        <v>-100000</v>
      </c>
      <c r="BY15" s="8">
        <v>6700000</v>
      </c>
      <c r="CA15" s="8">
        <v>-58200000</v>
      </c>
      <c r="CB15" s="8"/>
      <c r="CC15" s="8"/>
      <c r="CD15" s="26">
        <f>10200000+500000</f>
        <v>10700000</v>
      </c>
      <c r="CE15" s="8"/>
      <c r="CF15" s="8"/>
      <c r="CG15" s="8"/>
      <c r="CH15" s="8">
        <f>1962700000-1792100000</f>
        <v>170600000</v>
      </c>
      <c r="CI15" s="8">
        <v>0</v>
      </c>
      <c r="CJ15" s="8"/>
      <c r="CK15" s="8"/>
      <c r="CL15" s="8"/>
      <c r="CM15" s="8">
        <v>0</v>
      </c>
      <c r="CN15" s="8"/>
      <c r="CO15" s="8"/>
      <c r="CP15" s="8"/>
      <c r="CQ15" s="18"/>
      <c r="CR15" s="18"/>
      <c r="CS15" s="18"/>
      <c r="CT15" s="18"/>
      <c r="CU15" s="18"/>
    </row>
    <row r="16" spans="1:99" x14ac:dyDescent="0.35">
      <c r="A16" s="12" t="s">
        <v>267</v>
      </c>
      <c r="B16" s="12">
        <v>2013</v>
      </c>
      <c r="C16" s="1"/>
      <c r="D16" s="12" t="s">
        <v>265</v>
      </c>
      <c r="E16" s="4">
        <v>9.1999999999999998E-2</v>
      </c>
      <c r="F16" s="4">
        <v>1.0500000000000001E-2</v>
      </c>
      <c r="G16" s="4">
        <v>8.1500000000000003E-2</v>
      </c>
      <c r="H16" s="19"/>
      <c r="I16" s="4">
        <v>9.9099999999999994E-2</v>
      </c>
      <c r="J16" s="4"/>
      <c r="K16" s="4"/>
      <c r="L16" s="27">
        <v>154484223</v>
      </c>
      <c r="M16" s="27">
        <v>62849685</v>
      </c>
      <c r="N16" s="27">
        <v>74113191</v>
      </c>
      <c r="O16" s="4">
        <v>0.1096</v>
      </c>
      <c r="P16" s="4"/>
      <c r="Q16" s="4"/>
      <c r="R16" s="4"/>
      <c r="S16" s="4">
        <v>8.1500000000000003E-2</v>
      </c>
      <c r="T16" s="12" t="s">
        <v>362</v>
      </c>
      <c r="U16" s="4"/>
      <c r="V16" s="4"/>
      <c r="W16" s="28" t="s">
        <v>730</v>
      </c>
      <c r="X16" s="12" t="s">
        <v>579</v>
      </c>
      <c r="Y16" s="12" t="s">
        <v>737</v>
      </c>
      <c r="Z16" s="4">
        <v>5.0000000000000001E-3</v>
      </c>
      <c r="AB16" s="4"/>
      <c r="AC16" s="12" t="s">
        <v>260</v>
      </c>
      <c r="AD16" s="12" t="s">
        <v>260</v>
      </c>
      <c r="AF16" s="12" t="s">
        <v>260</v>
      </c>
      <c r="AG16" s="12" t="s">
        <v>260</v>
      </c>
      <c r="AH16" s="12" t="s">
        <v>260</v>
      </c>
      <c r="AI16" s="12" t="s">
        <v>260</v>
      </c>
      <c r="AJ16" s="4">
        <v>3.5000000000000003E-2</v>
      </c>
      <c r="AK16" s="4">
        <v>7.7499999999999999E-2</v>
      </c>
      <c r="AL16" s="4">
        <v>4.4999999999999998E-2</v>
      </c>
      <c r="AM16" s="4" t="s">
        <v>746</v>
      </c>
      <c r="AN16" s="12" t="s">
        <v>512</v>
      </c>
      <c r="AO16" s="12" t="s">
        <v>513</v>
      </c>
      <c r="AP16" s="12" t="s">
        <v>523</v>
      </c>
      <c r="AQ16" s="12">
        <v>2000</v>
      </c>
      <c r="AR16" s="12" t="s">
        <v>557</v>
      </c>
      <c r="AS16" s="12" t="s">
        <v>558</v>
      </c>
      <c r="AU16" s="12" t="s">
        <v>495</v>
      </c>
      <c r="AV16" s="12" t="s">
        <v>524</v>
      </c>
      <c r="AW16" s="12" t="s">
        <v>766</v>
      </c>
      <c r="AX16" s="4">
        <v>7.7499999999999999E-2</v>
      </c>
      <c r="AY16" s="12" t="s">
        <v>260</v>
      </c>
      <c r="AZ16" s="4">
        <v>7.7499999999999999E-2</v>
      </c>
      <c r="BA16" s="12" t="s">
        <v>496</v>
      </c>
      <c r="BB16" s="4">
        <v>0.12</v>
      </c>
      <c r="BC16" s="4">
        <v>0.129</v>
      </c>
      <c r="BD16" s="4">
        <f>1934182/3185064406</f>
        <v>6.0726621300228744E-4</v>
      </c>
      <c r="BE16" s="12" t="s">
        <v>260</v>
      </c>
      <c r="BF16" s="9">
        <v>3067878000</v>
      </c>
      <c r="BG16" s="9">
        <v>4592658000</v>
      </c>
      <c r="BH16" s="9">
        <v>1524780000</v>
      </c>
      <c r="BI16" s="10">
        <v>0.66800000000000004</v>
      </c>
      <c r="BJ16" s="9">
        <v>742609000</v>
      </c>
      <c r="BK16" s="8">
        <v>-118200000</v>
      </c>
      <c r="BL16" s="8">
        <v>19300000</v>
      </c>
      <c r="BM16" s="8"/>
      <c r="BN16" s="8"/>
      <c r="BO16" s="8"/>
      <c r="BP16" s="8">
        <v>300000</v>
      </c>
      <c r="BQ16" s="8"/>
      <c r="BR16" s="8"/>
      <c r="BS16" s="8"/>
      <c r="BT16" s="8">
        <v>2300000</v>
      </c>
      <c r="BU16" s="8"/>
      <c r="BV16" s="8"/>
      <c r="BW16" s="8"/>
      <c r="BX16" s="8">
        <v>-400000</v>
      </c>
      <c r="BY16" s="8">
        <v>4099999.9999999995</v>
      </c>
      <c r="CA16" s="8">
        <v>-38200000</v>
      </c>
      <c r="CB16" s="8"/>
      <c r="CC16" s="8"/>
      <c r="CD16" s="26">
        <f>(0.1-4.4)*1000000</f>
        <v>-4300000.0000000009</v>
      </c>
      <c r="CE16" s="8"/>
      <c r="CF16" s="8"/>
      <c r="CG16" s="8"/>
      <c r="CH16" s="8">
        <f>1524800000-1962700000</f>
        <v>-437900000</v>
      </c>
      <c r="CI16" s="8">
        <v>-371100000</v>
      </c>
      <c r="CJ16" s="8"/>
      <c r="CK16" s="8"/>
      <c r="CL16" s="8"/>
      <c r="CM16" s="8">
        <v>0</v>
      </c>
      <c r="CN16" s="8"/>
      <c r="CO16" s="8"/>
      <c r="CP16" s="8"/>
      <c r="CQ16" s="18"/>
      <c r="CR16" s="18"/>
      <c r="CS16" s="18"/>
      <c r="CT16" s="18"/>
      <c r="CU16" s="18"/>
    </row>
    <row r="17" spans="1:99" x14ac:dyDescent="0.35">
      <c r="A17" s="12" t="s">
        <v>267</v>
      </c>
      <c r="B17" s="12">
        <v>2014</v>
      </c>
      <c r="C17" s="1"/>
      <c r="D17" s="12" t="s">
        <v>265</v>
      </c>
      <c r="E17" s="4">
        <v>9.4399999999999998E-2</v>
      </c>
      <c r="F17" s="4">
        <v>9.7999999999999997E-3</v>
      </c>
      <c r="G17" s="4">
        <v>8.1500000000000003E-2</v>
      </c>
      <c r="H17" s="19"/>
      <c r="I17" s="4">
        <v>9.7699999999999995E-2</v>
      </c>
      <c r="J17" s="4"/>
      <c r="K17" s="4"/>
      <c r="L17" s="27">
        <v>218831287</v>
      </c>
      <c r="M17" s="27">
        <v>70468354</v>
      </c>
      <c r="N17" s="27">
        <v>83439612</v>
      </c>
      <c r="O17" s="4">
        <v>0.1106</v>
      </c>
      <c r="P17" s="4"/>
      <c r="Q17" s="4"/>
      <c r="R17" s="4"/>
      <c r="S17" s="4">
        <v>8.1500000000000003E-2</v>
      </c>
      <c r="T17" s="12" t="s">
        <v>362</v>
      </c>
      <c r="U17" s="4"/>
      <c r="V17" s="4"/>
      <c r="W17" s="28" t="s">
        <v>730</v>
      </c>
      <c r="X17" s="12" t="s">
        <v>579</v>
      </c>
      <c r="Y17" s="12" t="s">
        <v>737</v>
      </c>
      <c r="Z17" s="4">
        <v>1.4999999999999999E-2</v>
      </c>
      <c r="AB17" s="4"/>
      <c r="AC17" s="12" t="s">
        <v>260</v>
      </c>
      <c r="AD17" s="12" t="s">
        <v>260</v>
      </c>
      <c r="AF17" s="12" t="s">
        <v>260</v>
      </c>
      <c r="AG17" s="12" t="s">
        <v>260</v>
      </c>
      <c r="AH17" s="12" t="s">
        <v>260</v>
      </c>
      <c r="AI17" s="12" t="s">
        <v>260</v>
      </c>
      <c r="AJ17" s="4">
        <v>3.2500000000000001E-2</v>
      </c>
      <c r="AK17" s="4">
        <v>7.7499999999999999E-2</v>
      </c>
      <c r="AL17" s="4">
        <v>0.04</v>
      </c>
      <c r="AM17" s="4" t="s">
        <v>747</v>
      </c>
      <c r="AN17" s="12" t="s">
        <v>517</v>
      </c>
      <c r="AO17" s="12" t="s">
        <v>518</v>
      </c>
      <c r="AP17" s="12" t="s">
        <v>561</v>
      </c>
      <c r="AQ17" s="12">
        <v>2000</v>
      </c>
      <c r="AR17" s="12" t="s">
        <v>559</v>
      </c>
      <c r="AS17" s="12" t="s">
        <v>560</v>
      </c>
      <c r="AU17" s="12" t="s">
        <v>495</v>
      </c>
      <c r="AV17" s="12" t="s">
        <v>526</v>
      </c>
      <c r="AW17" s="12" t="s">
        <v>766</v>
      </c>
      <c r="AX17" s="4">
        <v>7.7499999999999999E-2</v>
      </c>
      <c r="AY17" s="12" t="s">
        <v>260</v>
      </c>
      <c r="AZ17" s="4">
        <v>7.7499999999999999E-2</v>
      </c>
      <c r="BA17" s="12" t="s">
        <v>496</v>
      </c>
      <c r="BB17" s="4">
        <v>0.13200000000000001</v>
      </c>
      <c r="BC17" s="4">
        <v>0.17100000000000001</v>
      </c>
      <c r="BD17" s="4">
        <f>2061717/3652100237</f>
        <v>5.6452913836055807E-4</v>
      </c>
      <c r="BE17" s="12" t="s">
        <v>260</v>
      </c>
      <c r="BF17" s="9">
        <v>3397436000</v>
      </c>
      <c r="BG17" s="9">
        <v>5191069000</v>
      </c>
      <c r="BH17" s="9">
        <v>1793633000</v>
      </c>
      <c r="BI17" s="10">
        <v>0.65449999999999997</v>
      </c>
      <c r="BJ17" s="9">
        <v>750604000</v>
      </c>
      <c r="BK17" s="8">
        <v>-165600000</v>
      </c>
      <c r="BL17" s="8">
        <v>18800000</v>
      </c>
      <c r="BM17" s="8"/>
      <c r="BN17" s="8"/>
      <c r="BO17" s="8"/>
      <c r="BP17" s="8">
        <v>200000</v>
      </c>
      <c r="BQ17" s="8"/>
      <c r="BR17" s="8"/>
      <c r="BS17" s="8"/>
      <c r="BT17" s="8">
        <v>12000000</v>
      </c>
      <c r="BU17" s="8"/>
      <c r="BV17" s="8"/>
      <c r="BW17" s="8"/>
      <c r="BX17" s="8">
        <v>-2800000</v>
      </c>
      <c r="BY17" s="8">
        <v>20000000</v>
      </c>
      <c r="CA17" s="8">
        <v>-28100000</v>
      </c>
      <c r="CB17" s="8"/>
      <c r="CC17" s="8"/>
      <c r="CD17" s="26">
        <f>(-0.4-1.6)*1000000</f>
        <v>-2000000</v>
      </c>
      <c r="CE17" s="8"/>
      <c r="CF17" s="8"/>
      <c r="CG17" s="8"/>
      <c r="CH17" s="8">
        <f>1793600000-1524800000</f>
        <v>268800000</v>
      </c>
      <c r="CI17" s="8">
        <v>405200000</v>
      </c>
      <c r="CJ17" s="8"/>
      <c r="CK17" s="8"/>
      <c r="CL17" s="8"/>
      <c r="CM17" s="8">
        <v>46500000</v>
      </c>
      <c r="CN17" s="8"/>
      <c r="CO17" s="8"/>
      <c r="CP17" s="8"/>
      <c r="CQ17" s="18"/>
      <c r="CR17" s="18"/>
      <c r="CS17" s="18"/>
      <c r="CT17" s="18"/>
      <c r="CU17" s="18"/>
    </row>
    <row r="18" spans="1:99" x14ac:dyDescent="0.35">
      <c r="A18" s="12" t="s">
        <v>267</v>
      </c>
      <c r="B18" s="12">
        <v>2015</v>
      </c>
      <c r="C18" s="1"/>
      <c r="D18" s="12" t="s">
        <v>265</v>
      </c>
      <c r="E18" s="4">
        <v>9.4899999999999998E-2</v>
      </c>
      <c r="F18" s="4">
        <v>1.06E-2</v>
      </c>
      <c r="G18" s="4">
        <v>8.1500000000000003E-2</v>
      </c>
      <c r="H18" s="19"/>
      <c r="I18" s="4">
        <v>9.8199999999999996E-2</v>
      </c>
      <c r="J18" s="4"/>
      <c r="K18" s="4"/>
      <c r="L18" s="27">
        <v>202896194</v>
      </c>
      <c r="M18" s="27">
        <v>72215797</v>
      </c>
      <c r="N18" s="27">
        <v>87290863</v>
      </c>
      <c r="O18" s="4">
        <v>0.1116</v>
      </c>
      <c r="P18" s="4"/>
      <c r="Q18" s="4"/>
      <c r="R18" s="4"/>
      <c r="S18" s="4">
        <v>8.1500000000000003E-2</v>
      </c>
      <c r="T18" s="12" t="s">
        <v>362</v>
      </c>
      <c r="U18" s="4"/>
      <c r="V18" s="4"/>
      <c r="W18" s="28" t="s">
        <v>731</v>
      </c>
      <c r="X18" s="12" t="s">
        <v>579</v>
      </c>
      <c r="Y18" s="12" t="s">
        <v>737</v>
      </c>
      <c r="Z18" s="12" t="s">
        <v>735</v>
      </c>
      <c r="AB18" s="4"/>
      <c r="AC18" s="12" t="s">
        <v>260</v>
      </c>
      <c r="AD18" s="12" t="s">
        <v>260</v>
      </c>
      <c r="AF18" s="12" t="s">
        <v>260</v>
      </c>
      <c r="AG18" s="12" t="s">
        <v>260</v>
      </c>
      <c r="AH18" s="12" t="s">
        <v>260</v>
      </c>
      <c r="AI18" s="12" t="s">
        <v>260</v>
      </c>
      <c r="AJ18" s="4">
        <v>3.2500000000000001E-2</v>
      </c>
      <c r="AK18" s="4">
        <v>7.7499999999999999E-2</v>
      </c>
      <c r="AL18" s="4">
        <v>0.04</v>
      </c>
      <c r="AM18" s="4" t="s">
        <v>747</v>
      </c>
      <c r="AN18" s="12" t="s">
        <v>512</v>
      </c>
      <c r="AO18" s="12" t="s">
        <v>513</v>
      </c>
      <c r="AP18" s="12" t="s">
        <v>561</v>
      </c>
      <c r="AQ18" s="12">
        <v>2000</v>
      </c>
      <c r="AR18" s="12" t="s">
        <v>559</v>
      </c>
      <c r="AS18" s="12" t="s">
        <v>560</v>
      </c>
      <c r="AU18" s="12" t="s">
        <v>495</v>
      </c>
      <c r="AV18" s="12" t="s">
        <v>527</v>
      </c>
      <c r="AW18" s="12" t="s">
        <v>766</v>
      </c>
      <c r="AX18" s="4">
        <v>7.7499999999999999E-2</v>
      </c>
      <c r="AY18" s="12" t="s">
        <v>260</v>
      </c>
      <c r="AZ18" s="4">
        <v>7.7499999999999999E-2</v>
      </c>
      <c r="BA18" s="12" t="s">
        <v>496</v>
      </c>
      <c r="BB18" s="4">
        <v>9.6000000000000002E-2</v>
      </c>
      <c r="BC18" s="4">
        <v>4.5999999999999999E-2</v>
      </c>
      <c r="BD18" s="4">
        <f>2035081/3708385838</f>
        <v>5.4877811773155626E-4</v>
      </c>
      <c r="BE18" s="12" t="s">
        <v>260</v>
      </c>
      <c r="BF18" s="9">
        <v>3609847000</v>
      </c>
      <c r="BG18" s="9">
        <v>5351392000</v>
      </c>
      <c r="BH18" s="9">
        <v>1741545000</v>
      </c>
      <c r="BI18" s="10">
        <v>0.67459999999999998</v>
      </c>
      <c r="BJ18" s="9">
        <v>768719000</v>
      </c>
      <c r="BK18" s="8">
        <v>-61400000</v>
      </c>
      <c r="BL18" s="8">
        <v>8300000.0000000009</v>
      </c>
      <c r="BM18" s="8"/>
      <c r="BN18" s="8"/>
      <c r="BO18" s="8"/>
      <c r="BP18" s="8">
        <v>600000</v>
      </c>
      <c r="BQ18" s="8"/>
      <c r="BR18" s="8"/>
      <c r="BS18" s="8"/>
      <c r="BT18" s="8">
        <v>9000000</v>
      </c>
      <c r="BU18" s="8"/>
      <c r="BV18" s="8"/>
      <c r="BW18" s="8"/>
      <c r="BX18" s="8">
        <v>-2800000</v>
      </c>
      <c r="BY18" s="8">
        <v>5100000</v>
      </c>
      <c r="CA18" s="8">
        <v>-10300000</v>
      </c>
      <c r="CB18" s="8"/>
      <c r="CC18" s="8"/>
      <c r="CD18" s="26">
        <f>(1.2+0.7)*1000000</f>
        <v>1900000</v>
      </c>
      <c r="CE18" s="8"/>
      <c r="CF18" s="8"/>
      <c r="CG18" s="8"/>
      <c r="CH18" s="8">
        <f>1741500000-1793600000</f>
        <v>-52100000</v>
      </c>
      <c r="CI18" s="8">
        <v>0</v>
      </c>
      <c r="CJ18" s="8"/>
      <c r="CK18" s="8"/>
      <c r="CL18" s="8"/>
      <c r="CM18" s="8">
        <v>-4700000</v>
      </c>
      <c r="CN18" s="8"/>
      <c r="CO18" s="8"/>
      <c r="CP18" s="8"/>
      <c r="CQ18" s="18"/>
      <c r="CR18" s="18"/>
      <c r="CS18" s="18"/>
      <c r="CT18" s="18"/>
      <c r="CU18" s="18"/>
    </row>
    <row r="19" spans="1:99" x14ac:dyDescent="0.35">
      <c r="A19" s="12" t="s">
        <v>267</v>
      </c>
      <c r="B19" s="12">
        <v>2016</v>
      </c>
      <c r="C19" s="1"/>
      <c r="D19" s="12" t="s">
        <v>265</v>
      </c>
      <c r="E19" s="4">
        <v>0.1018</v>
      </c>
      <c r="F19" s="4">
        <v>1.72E-2</v>
      </c>
      <c r="G19" s="4">
        <v>8.1500000000000003E-2</v>
      </c>
      <c r="H19" s="19"/>
      <c r="I19" s="4">
        <v>9.2299999999999993E-2</v>
      </c>
      <c r="J19" s="4"/>
      <c r="K19" s="4"/>
      <c r="L19" s="27">
        <v>205286917</v>
      </c>
      <c r="M19" s="27">
        <v>72740665</v>
      </c>
      <c r="N19" s="27">
        <v>88643646</v>
      </c>
      <c r="O19" s="4">
        <v>0.11260000000000001</v>
      </c>
      <c r="P19" s="4"/>
      <c r="Q19" s="4"/>
      <c r="R19" s="4"/>
      <c r="S19" s="4">
        <v>8.1500000000000003E-2</v>
      </c>
      <c r="T19" s="12" t="s">
        <v>362</v>
      </c>
      <c r="U19" s="4"/>
      <c r="V19" s="4"/>
      <c r="W19" s="28" t="s">
        <v>731</v>
      </c>
      <c r="X19" s="12" t="s">
        <v>579</v>
      </c>
      <c r="Y19" s="12" t="s">
        <v>737</v>
      </c>
      <c r="Z19" s="12" t="s">
        <v>735</v>
      </c>
      <c r="AB19" s="4"/>
      <c r="AC19" s="12" t="s">
        <v>260</v>
      </c>
      <c r="AD19" s="12" t="s">
        <v>260</v>
      </c>
      <c r="AF19" s="12" t="s">
        <v>260</v>
      </c>
      <c r="AG19" s="12" t="s">
        <v>260</v>
      </c>
      <c r="AH19" s="12" t="s">
        <v>260</v>
      </c>
      <c r="AI19" s="12" t="s">
        <v>260</v>
      </c>
      <c r="AJ19" s="4">
        <v>3.2500000000000001E-2</v>
      </c>
      <c r="AK19" s="4">
        <v>7.7499999999999999E-2</v>
      </c>
      <c r="AL19" s="4">
        <v>0.04</v>
      </c>
      <c r="AM19" s="4" t="s">
        <v>747</v>
      </c>
      <c r="AN19" s="12" t="s">
        <v>517</v>
      </c>
      <c r="AO19" s="12" t="s">
        <v>518</v>
      </c>
      <c r="AP19" s="12" t="s">
        <v>561</v>
      </c>
      <c r="AQ19" s="12">
        <v>2000</v>
      </c>
      <c r="AR19" s="12" t="s">
        <v>559</v>
      </c>
      <c r="AS19" s="12" t="s">
        <v>560</v>
      </c>
      <c r="AU19" s="12" t="s">
        <v>495</v>
      </c>
      <c r="AV19" s="12" t="s">
        <v>528</v>
      </c>
      <c r="AW19" s="12" t="s">
        <v>766</v>
      </c>
      <c r="AX19" s="4">
        <v>7.7499999999999999E-2</v>
      </c>
      <c r="AY19" s="12" t="s">
        <v>260</v>
      </c>
      <c r="AZ19" s="4">
        <v>7.7499999999999999E-2</v>
      </c>
      <c r="BA19" s="12" t="s">
        <v>496</v>
      </c>
      <c r="BB19" s="4">
        <v>8.7999999999999995E-2</v>
      </c>
      <c r="BC19" s="4">
        <v>2.1000000000000001E-2</v>
      </c>
      <c r="BD19" s="4">
        <f>2318818/3656830798</f>
        <v>6.3410590428964115E-4</v>
      </c>
      <c r="BE19" s="12" t="s">
        <v>260</v>
      </c>
      <c r="BF19" s="9">
        <v>3798944000</v>
      </c>
      <c r="BG19" s="9">
        <v>5483674000</v>
      </c>
      <c r="BH19" s="9">
        <v>1684730000</v>
      </c>
      <c r="BI19" s="10">
        <v>0.69279999999999997</v>
      </c>
      <c r="BJ19" s="9">
        <v>795921000</v>
      </c>
      <c r="BK19" s="8">
        <v>-36900000</v>
      </c>
      <c r="BL19" s="8">
        <v>5300000</v>
      </c>
      <c r="BM19" s="8"/>
      <c r="BN19" s="8"/>
      <c r="BO19" s="8"/>
      <c r="BP19" s="8">
        <v>400000</v>
      </c>
      <c r="BQ19" s="8"/>
      <c r="BR19" s="8"/>
      <c r="BS19" s="8"/>
      <c r="BT19" s="8">
        <v>9100000</v>
      </c>
      <c r="BU19" s="8"/>
      <c r="BV19" s="8"/>
      <c r="BW19" s="8"/>
      <c r="BX19" s="8">
        <v>-3300000</v>
      </c>
      <c r="BY19" s="8">
        <v>5700000</v>
      </c>
      <c r="CA19" s="8">
        <v>-16100000.000000002</v>
      </c>
      <c r="CB19" s="8"/>
      <c r="CC19" s="8"/>
      <c r="CD19" s="26">
        <f>(-1.5-5.3)*1000000</f>
        <v>-6800000</v>
      </c>
      <c r="CE19" s="8"/>
      <c r="CF19" s="8"/>
      <c r="CG19" s="8"/>
      <c r="CH19" s="8">
        <f>1684729787-1741500000</f>
        <v>-56770213</v>
      </c>
      <c r="CI19" s="8">
        <v>0</v>
      </c>
      <c r="CJ19" s="8"/>
      <c r="CK19" s="8"/>
      <c r="CL19" s="8"/>
      <c r="CM19" s="8">
        <v>-12400000</v>
      </c>
      <c r="CN19" s="8"/>
      <c r="CO19" s="8"/>
      <c r="CP19" s="8"/>
      <c r="CQ19" s="18"/>
      <c r="CR19" s="18"/>
      <c r="CS19" s="18"/>
      <c r="CT19" s="18"/>
      <c r="CU19" s="18"/>
    </row>
    <row r="20" spans="1:99" x14ac:dyDescent="0.35">
      <c r="A20" s="12" t="s">
        <v>267</v>
      </c>
      <c r="B20" s="12">
        <v>2017</v>
      </c>
      <c r="C20" s="1"/>
      <c r="D20" s="12" t="s">
        <v>265</v>
      </c>
      <c r="E20" s="4">
        <v>0.10150000000000001</v>
      </c>
      <c r="F20" s="4">
        <v>1.67E-2</v>
      </c>
      <c r="G20" s="4">
        <v>8.1500000000000003E-2</v>
      </c>
      <c r="H20" s="19"/>
      <c r="I20" s="4">
        <v>9.3600000000000003E-2</v>
      </c>
      <c r="J20" s="4"/>
      <c r="K20" s="4"/>
      <c r="L20" s="27">
        <v>210520833</v>
      </c>
      <c r="M20" s="27">
        <v>74253046</v>
      </c>
      <c r="N20" s="27">
        <v>91853678</v>
      </c>
      <c r="O20" s="4">
        <v>0.11360000000000001</v>
      </c>
      <c r="P20" s="4"/>
      <c r="Q20" s="4"/>
      <c r="R20" s="4"/>
      <c r="S20" s="4">
        <v>8.1500000000000003E-2</v>
      </c>
      <c r="T20" s="12" t="s">
        <v>362</v>
      </c>
      <c r="U20" s="4"/>
      <c r="V20" s="4"/>
      <c r="W20" s="28" t="s">
        <v>731</v>
      </c>
      <c r="X20" s="12" t="s">
        <v>579</v>
      </c>
      <c r="Y20" s="12" t="s">
        <v>737</v>
      </c>
      <c r="Z20" s="12" t="s">
        <v>735</v>
      </c>
      <c r="AB20" s="4"/>
      <c r="AC20" s="12" t="s">
        <v>260</v>
      </c>
      <c r="AD20" s="12" t="s">
        <v>260</v>
      </c>
      <c r="AF20" s="12" t="s">
        <v>260</v>
      </c>
      <c r="AG20" s="12" t="s">
        <v>260</v>
      </c>
      <c r="AH20" s="12" t="s">
        <v>260</v>
      </c>
      <c r="AI20" s="12" t="s">
        <v>260</v>
      </c>
      <c r="AJ20" s="4">
        <v>3.2500000000000001E-2</v>
      </c>
      <c r="AK20" s="4">
        <v>7.7499999999999999E-2</v>
      </c>
      <c r="AL20" s="4">
        <v>0.04</v>
      </c>
      <c r="AM20" s="4" t="s">
        <v>747</v>
      </c>
      <c r="AN20" s="12" t="s">
        <v>512</v>
      </c>
      <c r="AO20" s="12" t="s">
        <v>513</v>
      </c>
      <c r="AP20" s="12" t="s">
        <v>561</v>
      </c>
      <c r="AQ20" s="12">
        <v>2000</v>
      </c>
      <c r="AR20" s="12" t="s">
        <v>559</v>
      </c>
      <c r="AS20" s="12" t="s">
        <v>560</v>
      </c>
      <c r="AU20" s="12" t="s">
        <v>495</v>
      </c>
      <c r="AV20" s="12" t="s">
        <v>529</v>
      </c>
      <c r="AW20" s="12" t="s">
        <v>766</v>
      </c>
      <c r="AX20" s="4">
        <v>7.7499999999999999E-2</v>
      </c>
      <c r="AY20" s="12" t="s">
        <v>260</v>
      </c>
      <c r="AZ20" s="4">
        <v>7.7499999999999999E-2</v>
      </c>
      <c r="BA20" s="12" t="s">
        <v>496</v>
      </c>
      <c r="BB20" s="4">
        <v>8.2000000000000003E-2</v>
      </c>
      <c r="BC20" s="4">
        <v>0.11899999999999999</v>
      </c>
      <c r="BD20" s="4">
        <f>2459458/3950704563</f>
        <v>6.2253655285536981E-4</v>
      </c>
      <c r="BE20" s="12" t="s">
        <v>260</v>
      </c>
      <c r="BF20" s="9">
        <v>3973519000</v>
      </c>
      <c r="BG20" s="9">
        <v>5636842000</v>
      </c>
      <c r="BH20" s="9">
        <v>1663323000</v>
      </c>
      <c r="BI20" s="10">
        <v>0.70489999999999997</v>
      </c>
      <c r="BJ20" s="9">
        <v>818123000</v>
      </c>
      <c r="BK20" s="8">
        <v>-18200000</v>
      </c>
      <c r="BL20" s="8">
        <v>4800000</v>
      </c>
      <c r="BM20" s="8"/>
      <c r="BN20" s="8"/>
      <c r="BO20" s="8"/>
      <c r="BP20" s="8">
        <v>600000</v>
      </c>
      <c r="BQ20" s="8"/>
      <c r="BR20" s="8"/>
      <c r="BS20" s="8"/>
      <c r="BT20" s="8">
        <v>13800000</v>
      </c>
      <c r="BU20" s="8"/>
      <c r="BV20" s="8"/>
      <c r="BW20" s="8"/>
      <c r="BX20" s="8">
        <v>-3900000</v>
      </c>
      <c r="BY20" s="8">
        <v>6500000</v>
      </c>
      <c r="CA20" s="8">
        <v>-14600000</v>
      </c>
      <c r="CB20" s="8"/>
      <c r="CC20" s="8"/>
      <c r="CD20" s="26">
        <f>(-0.9-1.3)*1000000</f>
        <v>-2200000</v>
      </c>
      <c r="CE20" s="8"/>
      <c r="CF20" s="8"/>
      <c r="CG20" s="8">
        <v>74145350</v>
      </c>
      <c r="CH20" s="8">
        <f>1663322717-1684729787</f>
        <v>-21407070</v>
      </c>
      <c r="CI20" s="8">
        <v>0</v>
      </c>
      <c r="CJ20" s="8"/>
      <c r="CK20" s="8"/>
      <c r="CL20" s="8"/>
      <c r="CM20" s="8">
        <v>0</v>
      </c>
      <c r="CN20" s="8">
        <v>136312823</v>
      </c>
      <c r="CO20" s="8">
        <v>-8157682</v>
      </c>
      <c r="CP20" s="8"/>
      <c r="CQ20" s="18"/>
      <c r="CR20" s="18"/>
      <c r="CS20" s="18"/>
      <c r="CT20" s="18"/>
      <c r="CU20" s="18"/>
    </row>
    <row r="21" spans="1:99" x14ac:dyDescent="0.35">
      <c r="A21" s="12" t="s">
        <v>267</v>
      </c>
      <c r="B21" s="12">
        <v>2018</v>
      </c>
      <c r="C21" s="1"/>
      <c r="D21" s="12" t="s">
        <v>265</v>
      </c>
      <c r="E21" s="4">
        <v>0.1032</v>
      </c>
      <c r="F21" s="4">
        <v>1.8100000000000002E-2</v>
      </c>
      <c r="G21" s="4">
        <v>8.1500000000000003E-2</v>
      </c>
      <c r="H21" s="19"/>
      <c r="I21" s="4">
        <v>9.2899999999999996E-2</v>
      </c>
      <c r="J21" s="4"/>
      <c r="K21" s="4"/>
      <c r="L21" s="27">
        <v>214833474</v>
      </c>
      <c r="M21" s="27">
        <v>75594333</v>
      </c>
      <c r="N21" s="27">
        <v>94233469</v>
      </c>
      <c r="O21" s="4">
        <v>0.11459999999999999</v>
      </c>
      <c r="P21" s="4"/>
      <c r="Q21" s="4"/>
      <c r="R21" s="4"/>
      <c r="S21" s="4">
        <v>8.1500000000000003E-2</v>
      </c>
      <c r="T21" s="12" t="s">
        <v>362</v>
      </c>
      <c r="U21" s="4"/>
      <c r="V21" s="4"/>
      <c r="W21" s="28" t="s">
        <v>731</v>
      </c>
      <c r="X21" s="12" t="s">
        <v>579</v>
      </c>
      <c r="Y21" s="12" t="s">
        <v>737</v>
      </c>
      <c r="Z21" s="12" t="s">
        <v>736</v>
      </c>
      <c r="AB21" s="4"/>
      <c r="AC21" s="12" t="s">
        <v>260</v>
      </c>
      <c r="AD21" s="12" t="s">
        <v>260</v>
      </c>
      <c r="AF21" s="12" t="s">
        <v>260</v>
      </c>
      <c r="AG21" s="12" t="s">
        <v>260</v>
      </c>
      <c r="AH21" s="12" t="s">
        <v>260</v>
      </c>
      <c r="AI21" s="12" t="s">
        <v>260</v>
      </c>
      <c r="AJ21" s="4">
        <v>2.5000000000000001E-2</v>
      </c>
      <c r="AK21" s="4">
        <v>7.4999999999999997E-2</v>
      </c>
      <c r="AL21" s="4">
        <v>3.2500000000000001E-2</v>
      </c>
      <c r="AM21" s="4" t="s">
        <v>748</v>
      </c>
      <c r="AN21" s="12" t="s">
        <v>516</v>
      </c>
      <c r="AO21" s="12" t="s">
        <v>517</v>
      </c>
      <c r="AP21" s="12" t="s">
        <v>532</v>
      </c>
      <c r="AQ21" s="12">
        <v>2000</v>
      </c>
      <c r="AS21" s="12" t="s">
        <v>562</v>
      </c>
      <c r="AU21" s="12" t="s">
        <v>495</v>
      </c>
      <c r="AV21" s="12" t="s">
        <v>530</v>
      </c>
      <c r="AW21" s="12" t="s">
        <v>766</v>
      </c>
      <c r="AX21" s="4">
        <v>7.4999999999999997E-2</v>
      </c>
      <c r="AY21" s="12" t="s">
        <v>260</v>
      </c>
      <c r="AZ21" s="4">
        <v>7.4999999999999997E-2</v>
      </c>
      <c r="BA21" s="12" t="s">
        <v>496</v>
      </c>
      <c r="BB21" s="4">
        <v>6.9000000000000006E-2</v>
      </c>
      <c r="BC21" s="4">
        <v>8.8000000000000009E-2</v>
      </c>
      <c r="BD21" s="4">
        <f>2849527/4148324206</f>
        <v>6.8691039043634482E-4</v>
      </c>
      <c r="BE21" s="12" t="s">
        <v>260</v>
      </c>
      <c r="BF21" s="8">
        <v>4094393000</v>
      </c>
      <c r="BG21" s="8">
        <v>6004434000</v>
      </c>
      <c r="BH21" s="8">
        <v>1910042000</v>
      </c>
      <c r="BI21" s="10">
        <v>0.68189999999999995</v>
      </c>
      <c r="BJ21" s="9">
        <v>829709000</v>
      </c>
      <c r="BK21" s="8">
        <v>35100000</v>
      </c>
      <c r="BL21" s="8">
        <v>22400000</v>
      </c>
      <c r="BM21" s="8"/>
      <c r="BN21" s="8"/>
      <c r="BO21" s="8"/>
      <c r="BP21" s="8">
        <v>300000</v>
      </c>
      <c r="BQ21" s="8"/>
      <c r="BR21" s="8"/>
      <c r="BS21" s="8"/>
      <c r="BT21" s="8">
        <v>12600000</v>
      </c>
      <c r="BU21" s="8"/>
      <c r="BV21" s="8"/>
      <c r="BW21" s="8"/>
      <c r="BX21" s="8">
        <v>-2600000</v>
      </c>
      <c r="BY21" s="8">
        <v>8000000</v>
      </c>
      <c r="CA21" s="8">
        <v>-24200000</v>
      </c>
      <c r="CB21" s="8"/>
      <c r="CC21" s="8"/>
      <c r="CD21" s="26">
        <f>(1.5-0.4)*1000000</f>
        <v>1100000</v>
      </c>
      <c r="CE21" s="8"/>
      <c r="CF21" s="8"/>
      <c r="CG21" s="8">
        <v>76009950</v>
      </c>
      <c r="CH21" s="8">
        <f>1910041582-1663322717</f>
        <v>246718865</v>
      </c>
      <c r="CI21" s="8">
        <v>0</v>
      </c>
      <c r="CJ21" s="8"/>
      <c r="CK21" s="8"/>
      <c r="CL21" s="8"/>
      <c r="CM21" s="8">
        <v>206300000</v>
      </c>
      <c r="CN21" s="8">
        <v>126473484</v>
      </c>
      <c r="CO21" s="8"/>
      <c r="CP21" s="8"/>
      <c r="CQ21" s="18"/>
      <c r="CR21" s="18"/>
      <c r="CS21" s="18"/>
      <c r="CT21" s="18"/>
      <c r="CU21" s="18"/>
    </row>
    <row r="22" spans="1:99" x14ac:dyDescent="0.35">
      <c r="A22" s="12" t="s">
        <v>267</v>
      </c>
      <c r="B22" s="12">
        <v>2019</v>
      </c>
      <c r="C22" s="1"/>
      <c r="D22" s="12" t="s">
        <v>265</v>
      </c>
      <c r="E22" s="4">
        <v>0.1014</v>
      </c>
      <c r="F22" s="4">
        <v>1.6299999999999999E-2</v>
      </c>
      <c r="G22" s="4">
        <v>8.1500000000000003E-2</v>
      </c>
      <c r="H22" s="19"/>
      <c r="I22" s="4">
        <v>9.5699999999999993E-2</v>
      </c>
      <c r="J22" s="4"/>
      <c r="K22" s="4"/>
      <c r="L22" s="27">
        <v>220949305</v>
      </c>
      <c r="M22" s="27">
        <v>78150923</v>
      </c>
      <c r="N22" s="27">
        <v>97303048</v>
      </c>
      <c r="O22" s="4">
        <v>0.11559999999999999</v>
      </c>
      <c r="P22" s="4"/>
      <c r="Q22" s="4"/>
      <c r="R22" s="4"/>
      <c r="S22" s="4">
        <v>8.1500000000000003E-2</v>
      </c>
      <c r="T22" s="12" t="s">
        <v>362</v>
      </c>
      <c r="U22" s="4"/>
      <c r="V22" s="4"/>
      <c r="W22" s="28" t="s">
        <v>731</v>
      </c>
      <c r="X22" s="12" t="s">
        <v>579</v>
      </c>
      <c r="Y22" s="12" t="s">
        <v>737</v>
      </c>
      <c r="Z22" s="12" t="s">
        <v>735</v>
      </c>
      <c r="AB22" s="4"/>
      <c r="AC22" s="12" t="s">
        <v>260</v>
      </c>
      <c r="AD22" s="12" t="s">
        <v>260</v>
      </c>
      <c r="AF22" s="12" t="s">
        <v>260</v>
      </c>
      <c r="AG22" s="12" t="s">
        <v>260</v>
      </c>
      <c r="AH22" s="12" t="s">
        <v>260</v>
      </c>
      <c r="AI22" s="12" t="s">
        <v>260</v>
      </c>
      <c r="AJ22" s="4">
        <v>2.5000000000000001E-2</v>
      </c>
      <c r="AK22" s="4">
        <v>7.4999999999999997E-2</v>
      </c>
      <c r="AL22" s="4">
        <v>3.2500000000000001E-2</v>
      </c>
      <c r="AM22" s="4" t="s">
        <v>748</v>
      </c>
      <c r="AN22" s="12" t="s">
        <v>744</v>
      </c>
      <c r="AO22" s="12" t="s">
        <v>636</v>
      </c>
      <c r="AP22" s="12" t="s">
        <v>532</v>
      </c>
      <c r="AQ22" s="12">
        <v>2000</v>
      </c>
      <c r="AS22" s="12" t="s">
        <v>562</v>
      </c>
      <c r="AU22" s="12" t="s">
        <v>495</v>
      </c>
      <c r="AV22" s="12" t="s">
        <v>639</v>
      </c>
      <c r="AW22" s="12" t="s">
        <v>766</v>
      </c>
      <c r="AX22" s="4">
        <v>7.4999999999999997E-2</v>
      </c>
      <c r="AY22" s="12" t="s">
        <v>260</v>
      </c>
      <c r="AZ22" s="4">
        <v>7.4999999999999997E-2</v>
      </c>
      <c r="BA22" s="12" t="s">
        <v>496</v>
      </c>
      <c r="BB22" s="4">
        <v>7.0000000000000007E-2</v>
      </c>
      <c r="BC22" s="4">
        <v>5.7000000000000002E-2</v>
      </c>
      <c r="BD22" s="4">
        <f>2947109/4220285752</f>
        <v>6.9831977576479516E-4</v>
      </c>
      <c r="BE22" s="12" t="s">
        <v>260</v>
      </c>
      <c r="BF22" s="8">
        <v>4219515000</v>
      </c>
      <c r="BG22" s="8">
        <v>6148556000</v>
      </c>
      <c r="BH22" s="8">
        <v>1929041000</v>
      </c>
      <c r="BI22" s="10">
        <v>0.68630000000000002</v>
      </c>
      <c r="BJ22" s="8">
        <v>857468000</v>
      </c>
      <c r="BK22" s="8">
        <v>20100000</v>
      </c>
      <c r="BL22" s="8">
        <v>22100000</v>
      </c>
      <c r="BM22" s="8"/>
      <c r="BN22" s="8"/>
      <c r="BO22" s="8"/>
      <c r="BP22" s="8">
        <v>200000</v>
      </c>
      <c r="BQ22" s="8"/>
      <c r="BR22" s="8"/>
      <c r="BS22" s="8"/>
      <c r="BT22" s="8">
        <v>12200000</v>
      </c>
      <c r="BU22" s="8"/>
      <c r="BV22" s="8"/>
      <c r="BW22" s="8"/>
      <c r="BX22" s="8">
        <v>-1100000</v>
      </c>
      <c r="BY22" s="8">
        <v>16700000</v>
      </c>
      <c r="CA22" s="8">
        <v>100000</v>
      </c>
      <c r="CB22" s="8"/>
      <c r="CC22" s="8"/>
      <c r="CD22" s="26">
        <f>(-43.6+0.1)*1000000</f>
        <v>-43500000</v>
      </c>
      <c r="CE22" s="8"/>
      <c r="CF22" s="8"/>
      <c r="CG22" s="8">
        <v>78358201</v>
      </c>
      <c r="CH22" s="8">
        <f>1929041352-1910041582</f>
        <v>18999770</v>
      </c>
      <c r="CI22" s="8">
        <v>0</v>
      </c>
      <c r="CJ22" s="8"/>
      <c r="CK22" s="8"/>
      <c r="CL22" s="8"/>
      <c r="CM22" s="8">
        <v>-6100000</v>
      </c>
      <c r="CN22" s="8">
        <v>140844384</v>
      </c>
      <c r="CO22" s="8"/>
      <c r="CP22" s="8"/>
      <c r="CQ22" s="18"/>
      <c r="CR22" s="18"/>
      <c r="CS22" s="18"/>
      <c r="CT22" s="18"/>
      <c r="CU22" s="18"/>
    </row>
    <row r="23" spans="1:99" x14ac:dyDescent="0.35">
      <c r="A23" s="12" t="s">
        <v>267</v>
      </c>
      <c r="B23" s="12">
        <v>2020</v>
      </c>
      <c r="C23" s="1"/>
      <c r="D23" s="12" t="s">
        <v>265</v>
      </c>
      <c r="E23" s="4">
        <v>0.10199999999999999</v>
      </c>
      <c r="F23" s="4">
        <v>1.6E-2</v>
      </c>
      <c r="G23" s="4">
        <v>8.1500000000000003E-2</v>
      </c>
      <c r="H23" s="19"/>
      <c r="I23" s="4">
        <v>9.6100000000000005E-2</v>
      </c>
      <c r="J23" s="4"/>
      <c r="K23" s="4"/>
      <c r="L23" s="27">
        <v>228563253</v>
      </c>
      <c r="M23" s="27">
        <v>80194548</v>
      </c>
      <c r="N23" s="27">
        <v>102420318</v>
      </c>
      <c r="O23" s="4">
        <v>0.1166</v>
      </c>
      <c r="P23" s="4"/>
      <c r="Q23" s="4"/>
      <c r="R23" s="4"/>
      <c r="S23" s="4">
        <v>8.1500000000000003E-2</v>
      </c>
      <c r="T23" s="12" t="s">
        <v>362</v>
      </c>
      <c r="U23" s="4"/>
      <c r="V23" s="4"/>
      <c r="W23" s="28" t="s">
        <v>731</v>
      </c>
      <c r="X23" s="12" t="s">
        <v>579</v>
      </c>
      <c r="Y23" s="12" t="s">
        <v>737</v>
      </c>
      <c r="Z23" s="12" t="s">
        <v>735</v>
      </c>
      <c r="AB23" s="4"/>
      <c r="AC23" s="12" t="s">
        <v>260</v>
      </c>
      <c r="AD23" s="12" t="s">
        <v>260</v>
      </c>
      <c r="AF23" s="12" t="s">
        <v>260</v>
      </c>
      <c r="AG23" s="12" t="s">
        <v>260</v>
      </c>
      <c r="AH23" s="12" t="s">
        <v>260</v>
      </c>
      <c r="AI23" s="12" t="s">
        <v>260</v>
      </c>
      <c r="AJ23" s="4">
        <v>2.5000000000000001E-2</v>
      </c>
      <c r="AK23" s="4">
        <v>7.4999999999999997E-2</v>
      </c>
      <c r="AL23" s="4">
        <v>3.2500000000000001E-2</v>
      </c>
      <c r="AM23" s="4" t="s">
        <v>748</v>
      </c>
      <c r="AN23" s="12" t="s">
        <v>744</v>
      </c>
      <c r="AO23" s="12" t="s">
        <v>636</v>
      </c>
      <c r="AP23" s="12" t="s">
        <v>532</v>
      </c>
      <c r="AQ23" s="12">
        <v>2000</v>
      </c>
      <c r="AS23" s="12" t="s">
        <v>562</v>
      </c>
      <c r="AU23" s="12" t="s">
        <v>495</v>
      </c>
      <c r="AV23" s="12" t="s">
        <v>639</v>
      </c>
      <c r="AW23" s="12" t="s">
        <v>766</v>
      </c>
      <c r="AX23" s="4">
        <v>7.3400000000000007E-2</v>
      </c>
      <c r="AY23" s="12" t="s">
        <v>260</v>
      </c>
      <c r="AZ23" s="4">
        <v>7.4999999999999997E-2</v>
      </c>
      <c r="BA23" s="12" t="s">
        <v>496</v>
      </c>
      <c r="BB23" s="4">
        <v>7.0000000000000007E-2</v>
      </c>
      <c r="BC23" s="4">
        <v>2.7E-2</v>
      </c>
      <c r="BD23" s="4">
        <f>3767693/4167839558</f>
        <v>9.0399185178999155E-4</v>
      </c>
      <c r="BE23" s="12" t="s">
        <v>260</v>
      </c>
      <c r="BF23" s="34">
        <v>4344045000</v>
      </c>
      <c r="BG23" s="34">
        <v>6310005000</v>
      </c>
      <c r="BH23" s="34">
        <v>1965960000</v>
      </c>
      <c r="BI23" s="10">
        <v>0.68840000000000001</v>
      </c>
      <c r="BJ23" s="9">
        <v>880668000</v>
      </c>
      <c r="BK23" s="9">
        <f>20.8*1000000</f>
        <v>20800000</v>
      </c>
      <c r="BL23" s="9">
        <f>28.6*1000000</f>
        <v>28600000</v>
      </c>
      <c r="BM23" s="8"/>
      <c r="BN23" s="8"/>
      <c r="BO23" s="8"/>
      <c r="BP23" s="8">
        <f>0.1*1000000</f>
        <v>100000</v>
      </c>
      <c r="BQ23" s="8"/>
      <c r="BR23" s="8"/>
      <c r="BS23" s="8"/>
      <c r="BT23" s="8">
        <f>17.4*1000000</f>
        <v>17400000</v>
      </c>
      <c r="BU23" s="8"/>
      <c r="BV23" s="8"/>
      <c r="BW23" s="8"/>
      <c r="BX23" s="8">
        <f>-1.7*1000000</f>
        <v>-1700000</v>
      </c>
      <c r="BY23" s="8">
        <f>14.9*1000000</f>
        <v>14900000</v>
      </c>
      <c r="CA23" s="8">
        <f>-6.4*1000000</f>
        <v>-6400000</v>
      </c>
      <c r="CB23" s="8"/>
      <c r="CC23" s="8"/>
      <c r="CD23" s="26">
        <f>(-30.3-0.4)*1000000</f>
        <v>-30700000</v>
      </c>
      <c r="CE23" s="8"/>
      <c r="CF23" s="8"/>
      <c r="CG23" s="8">
        <v>80306492</v>
      </c>
      <c r="CH23" s="8">
        <f>1965960407-1929041352</f>
        <v>36919055</v>
      </c>
      <c r="CI23" s="8">
        <v>0</v>
      </c>
      <c r="CJ23" s="8"/>
      <c r="CK23" s="8"/>
      <c r="CL23" s="8"/>
      <c r="CM23" s="8">
        <v>0</v>
      </c>
      <c r="CN23" s="8">
        <v>142129966</v>
      </c>
      <c r="CO23" s="8"/>
      <c r="CP23" s="8"/>
      <c r="CQ23" s="18"/>
      <c r="CR23" s="18"/>
      <c r="CS23" s="18"/>
      <c r="CT23" s="18"/>
      <c r="CU23" s="18"/>
    </row>
    <row r="24" spans="1:99" x14ac:dyDescent="0.35">
      <c r="A24" s="12" t="s">
        <v>267</v>
      </c>
      <c r="B24" s="12">
        <v>2021</v>
      </c>
      <c r="C24" s="1"/>
      <c r="D24" s="12" t="s">
        <v>265</v>
      </c>
      <c r="E24" s="4">
        <v>9.6699999999999994E-2</v>
      </c>
      <c r="F24" s="4">
        <v>1.52E-2</v>
      </c>
      <c r="G24" s="4">
        <v>8.1500000000000003E-2</v>
      </c>
      <c r="I24" s="4">
        <v>9.7799999999999998E-2</v>
      </c>
      <c r="L24" s="27">
        <v>231360444</v>
      </c>
      <c r="M24" s="27">
        <v>81120904</v>
      </c>
      <c r="N24" s="27">
        <v>103219072</v>
      </c>
      <c r="O24" s="4">
        <v>0.1176</v>
      </c>
      <c r="R24" s="4"/>
      <c r="S24" s="4">
        <v>8.1500000000000003E-2</v>
      </c>
      <c r="T24" s="12" t="s">
        <v>362</v>
      </c>
      <c r="W24" s="28" t="s">
        <v>731</v>
      </c>
      <c r="X24" s="12" t="s">
        <v>579</v>
      </c>
      <c r="Y24" s="12" t="s">
        <v>737</v>
      </c>
      <c r="Z24" s="12" t="s">
        <v>735</v>
      </c>
      <c r="AC24" s="12" t="s">
        <v>260</v>
      </c>
      <c r="AD24" s="12" t="s">
        <v>260</v>
      </c>
      <c r="AF24" s="12" t="s">
        <v>260</v>
      </c>
      <c r="AG24" s="12" t="s">
        <v>260</v>
      </c>
      <c r="AH24" s="12" t="s">
        <v>260</v>
      </c>
      <c r="AI24" s="12" t="s">
        <v>260</v>
      </c>
      <c r="AJ24" s="4">
        <v>2.5000000000000001E-2</v>
      </c>
      <c r="AK24" s="4">
        <v>7.4999999999999997E-2</v>
      </c>
      <c r="AL24" s="4">
        <v>3.2500000000000001E-2</v>
      </c>
      <c r="AM24" s="4" t="s">
        <v>748</v>
      </c>
      <c r="AN24" s="12" t="s">
        <v>744</v>
      </c>
      <c r="AO24" s="12" t="s">
        <v>636</v>
      </c>
      <c r="AP24" s="12" t="s">
        <v>532</v>
      </c>
      <c r="AQ24" s="12">
        <v>2000</v>
      </c>
      <c r="AS24" s="12" t="s">
        <v>562</v>
      </c>
      <c r="AU24" s="12" t="s">
        <v>495</v>
      </c>
      <c r="AV24" s="12" t="s">
        <v>528</v>
      </c>
      <c r="AW24" s="12" t="s">
        <v>766</v>
      </c>
      <c r="AX24" s="4">
        <v>7.0599999999999996E-2</v>
      </c>
      <c r="AY24" s="12" t="s">
        <v>260</v>
      </c>
      <c r="AZ24" s="4">
        <v>7.4999999999999997E-2</v>
      </c>
      <c r="BA24" s="12" t="s">
        <v>496</v>
      </c>
      <c r="BB24" s="4">
        <v>0.107</v>
      </c>
      <c r="BC24" s="4">
        <v>0.27700000000000002</v>
      </c>
      <c r="BD24" s="4">
        <f>3936633/5116849108</f>
        <v>7.6934709562672527E-4</v>
      </c>
      <c r="BE24" s="12" t="s">
        <v>260</v>
      </c>
      <c r="BF24" s="27">
        <v>4616374000</v>
      </c>
      <c r="BG24" s="27">
        <v>6463247000</v>
      </c>
      <c r="BH24" s="27">
        <v>1846873000</v>
      </c>
      <c r="BI24" s="4">
        <v>0.71430000000000005</v>
      </c>
      <c r="BJ24" s="27">
        <v>922765000</v>
      </c>
      <c r="BK24" s="34">
        <v>-135100000</v>
      </c>
      <c r="BL24" s="34">
        <v>22100000</v>
      </c>
      <c r="BP24" s="34">
        <v>300000</v>
      </c>
      <c r="BT24" s="34">
        <v>13300000</v>
      </c>
      <c r="BU24" s="8"/>
      <c r="BV24" s="8"/>
      <c r="BW24" s="8"/>
      <c r="BX24" s="34">
        <v>-3000000</v>
      </c>
      <c r="BY24" s="34">
        <v>17400000</v>
      </c>
      <c r="BZ24" s="8"/>
      <c r="CA24" s="34">
        <v>16000000</v>
      </c>
      <c r="CB24" s="8"/>
      <c r="CC24" s="8"/>
      <c r="CD24" s="25">
        <f>(-45.3-0.9)*1000000</f>
        <v>-46199999.999999993</v>
      </c>
      <c r="CE24" s="8"/>
      <c r="CF24" s="8"/>
      <c r="CG24" s="34">
        <v>82492569</v>
      </c>
      <c r="CH24" s="34">
        <f>1846872523-1965960407</f>
        <v>-119087884</v>
      </c>
      <c r="CI24" s="8">
        <v>0</v>
      </c>
      <c r="CJ24" s="8"/>
      <c r="CK24" s="8"/>
      <c r="CL24" s="8"/>
      <c r="CM24" s="8">
        <v>0</v>
      </c>
      <c r="CN24" s="34">
        <v>144957956</v>
      </c>
      <c r="CO24" s="8"/>
      <c r="CP24" s="8"/>
    </row>
    <row r="25" spans="1:99" x14ac:dyDescent="0.35">
      <c r="A25" s="12" t="s">
        <v>267</v>
      </c>
      <c r="B25" s="12">
        <v>2022</v>
      </c>
      <c r="C25" s="69"/>
      <c r="D25" s="12" t="s">
        <v>265</v>
      </c>
      <c r="E25" s="4">
        <v>0.1087</v>
      </c>
      <c r="F25" s="4">
        <v>2.7199999999999998E-2</v>
      </c>
      <c r="G25" s="4">
        <v>8.1500000000000003E-2</v>
      </c>
      <c r="I25" s="4">
        <v>9.1399999999999995E-2</v>
      </c>
      <c r="L25" s="27">
        <v>243408557</v>
      </c>
      <c r="M25" s="27">
        <v>85736884</v>
      </c>
      <c r="N25" s="27">
        <v>109672148</v>
      </c>
      <c r="O25" s="4">
        <v>0.1186</v>
      </c>
      <c r="R25" s="4"/>
      <c r="S25" s="4">
        <v>8.1500000000000003E-2</v>
      </c>
      <c r="T25" s="12" t="s">
        <v>362</v>
      </c>
      <c r="W25" s="28" t="s">
        <v>731</v>
      </c>
      <c r="X25" s="12" t="s">
        <v>579</v>
      </c>
      <c r="Y25" s="12" t="s">
        <v>737</v>
      </c>
      <c r="Z25" s="12" t="s">
        <v>735</v>
      </c>
      <c r="AC25" s="12" t="s">
        <v>260</v>
      </c>
      <c r="AD25" s="12" t="s">
        <v>260</v>
      </c>
      <c r="AF25" s="12" t="s">
        <v>260</v>
      </c>
      <c r="AG25" s="12" t="s">
        <v>260</v>
      </c>
      <c r="AH25" s="12" t="s">
        <v>260</v>
      </c>
      <c r="AI25" s="12" t="s">
        <v>260</v>
      </c>
      <c r="AJ25" s="4">
        <v>2.75E-2</v>
      </c>
      <c r="AK25" s="4">
        <v>7.2999999999999995E-2</v>
      </c>
      <c r="AL25" s="4">
        <v>3.2500000000000001E-2</v>
      </c>
      <c r="AM25" s="4" t="s">
        <v>1225</v>
      </c>
      <c r="AN25" s="12" t="s">
        <v>1226</v>
      </c>
      <c r="AO25" s="12" t="s">
        <v>636</v>
      </c>
      <c r="AP25" s="12" t="s">
        <v>1259</v>
      </c>
      <c r="AQ25" s="12">
        <v>2010</v>
      </c>
      <c r="AR25" s="70" t="s">
        <v>1227</v>
      </c>
      <c r="AU25" s="12" t="s">
        <v>495</v>
      </c>
      <c r="AV25" s="12" t="s">
        <v>1228</v>
      </c>
      <c r="AW25" s="12" t="s">
        <v>766</v>
      </c>
      <c r="AX25" s="4">
        <v>7.2999999999999995E-2</v>
      </c>
      <c r="AY25" s="12" t="s">
        <v>260</v>
      </c>
      <c r="AZ25" s="4">
        <v>7.2999999999999995E-2</v>
      </c>
      <c r="BA25" s="12" t="s">
        <v>496</v>
      </c>
      <c r="BB25" s="4">
        <v>8.1000000000000003E-2</v>
      </c>
      <c r="BC25" s="4">
        <v>-4.1000000000000002E-2</v>
      </c>
      <c r="BD25" s="4">
        <f>3555107/4724449484</f>
        <v>7.5249127163701517E-4</v>
      </c>
      <c r="BE25" s="12" t="s">
        <v>260</v>
      </c>
      <c r="BF25" s="27">
        <v>4799597000</v>
      </c>
      <c r="BG25" s="27">
        <v>6691275000</v>
      </c>
      <c r="BH25" s="27">
        <v>1891678000</v>
      </c>
      <c r="BI25" s="4">
        <v>0.71730000000000005</v>
      </c>
      <c r="BJ25" s="27">
        <v>960836000</v>
      </c>
      <c r="BK25" s="34">
        <v>-28900000</v>
      </c>
      <c r="BL25" s="34">
        <v>27000000</v>
      </c>
      <c r="BP25" s="34">
        <v>300000</v>
      </c>
      <c r="BT25" s="34">
        <v>8300000.0000000009</v>
      </c>
      <c r="BX25" s="34">
        <v>-500000</v>
      </c>
      <c r="BY25" s="34">
        <v>17600000</v>
      </c>
      <c r="BZ25" s="8"/>
      <c r="CA25" s="34">
        <v>5900000</v>
      </c>
      <c r="CB25" s="8"/>
      <c r="CC25" s="8"/>
      <c r="CD25" s="25">
        <f>(-40.2-0.3)*1000000</f>
        <v>-40500000</v>
      </c>
      <c r="CE25" s="8"/>
      <c r="CF25" s="8"/>
      <c r="CG25" s="34">
        <v>85116127</v>
      </c>
      <c r="CH25" s="34">
        <f>1891678169-1846872523</f>
        <v>44805646</v>
      </c>
      <c r="CI25" s="8">
        <v>0</v>
      </c>
      <c r="CJ25" s="8"/>
      <c r="CK25" s="8"/>
      <c r="CL25" s="8"/>
      <c r="CM25" s="8">
        <v>78154931</v>
      </c>
      <c r="CN25" s="34">
        <v>135771328</v>
      </c>
      <c r="CO25" s="8"/>
      <c r="CP25" s="8"/>
    </row>
    <row r="26" spans="1:99" x14ac:dyDescent="0.35">
      <c r="C26" s="1"/>
      <c r="L26" s="71"/>
    </row>
    <row r="27" spans="1:99" x14ac:dyDescent="0.35">
      <c r="A27" s="3" t="s">
        <v>261</v>
      </c>
      <c r="C27" s="1"/>
      <c r="BK27" s="8"/>
    </row>
    <row r="28" spans="1:99" x14ac:dyDescent="0.35">
      <c r="A28" s="12" t="s">
        <v>267</v>
      </c>
      <c r="B28" s="12">
        <v>2001</v>
      </c>
      <c r="C28" s="1"/>
      <c r="L28" s="12" t="s">
        <v>654</v>
      </c>
      <c r="M28" s="12" t="s">
        <v>654</v>
      </c>
      <c r="N28" s="12" t="s">
        <v>654</v>
      </c>
      <c r="BB28" s="12" t="s">
        <v>268</v>
      </c>
      <c r="BC28" s="12" t="s">
        <v>268</v>
      </c>
      <c r="BD28" s="12" t="s">
        <v>654</v>
      </c>
    </row>
    <row r="29" spans="1:99" x14ac:dyDescent="0.35">
      <c r="A29" s="12" t="s">
        <v>267</v>
      </c>
      <c r="B29" s="12">
        <v>2002</v>
      </c>
      <c r="C29" s="1"/>
      <c r="E29" s="12" t="s">
        <v>565</v>
      </c>
      <c r="I29" s="12" t="s">
        <v>565</v>
      </c>
      <c r="L29" s="12" t="s">
        <v>654</v>
      </c>
      <c r="M29" s="12" t="s">
        <v>654</v>
      </c>
      <c r="N29" s="12" t="s">
        <v>654</v>
      </c>
      <c r="O29" s="12" t="s">
        <v>565</v>
      </c>
      <c r="S29" s="12" t="s">
        <v>565</v>
      </c>
      <c r="T29" s="12" t="s">
        <v>373</v>
      </c>
      <c r="W29" s="12" t="s">
        <v>373</v>
      </c>
      <c r="X29" s="12" t="s">
        <v>643</v>
      </c>
      <c r="Y29" s="12" t="s">
        <v>643</v>
      </c>
      <c r="Z29" s="12" t="s">
        <v>643</v>
      </c>
      <c r="AH29" s="12" t="s">
        <v>552</v>
      </c>
      <c r="AJ29" s="12" t="s">
        <v>462</v>
      </c>
      <c r="AK29" s="12" t="s">
        <v>478</v>
      </c>
      <c r="AM29" s="12" t="s">
        <v>749</v>
      </c>
      <c r="AP29" s="12" t="s">
        <v>478</v>
      </c>
      <c r="AQ29" s="12" t="s">
        <v>478</v>
      </c>
      <c r="AS29" s="12" t="s">
        <v>478</v>
      </c>
      <c r="AU29" s="12" t="s">
        <v>446</v>
      </c>
      <c r="AV29" s="12" t="s">
        <v>341</v>
      </c>
      <c r="AW29" s="12" t="s">
        <v>446</v>
      </c>
      <c r="AX29" s="12" t="s">
        <v>478</v>
      </c>
      <c r="AZ29" s="12" t="s">
        <v>478</v>
      </c>
      <c r="BA29" s="12" t="s">
        <v>497</v>
      </c>
      <c r="BB29" s="12" t="s">
        <v>268</v>
      </c>
      <c r="BC29" s="12" t="s">
        <v>268</v>
      </c>
      <c r="BD29" s="12" t="s">
        <v>654</v>
      </c>
      <c r="BF29" s="12" t="s">
        <v>301</v>
      </c>
      <c r="BG29" s="12" t="s">
        <v>301</v>
      </c>
      <c r="BH29" s="12" t="s">
        <v>301</v>
      </c>
      <c r="BJ29" s="12" t="s">
        <v>771</v>
      </c>
    </row>
    <row r="30" spans="1:99" x14ac:dyDescent="0.35">
      <c r="A30" s="12" t="s">
        <v>267</v>
      </c>
      <c r="B30" s="12">
        <v>2003</v>
      </c>
      <c r="C30" s="1"/>
      <c r="L30" s="12" t="s">
        <v>1231</v>
      </c>
      <c r="M30" s="12" t="s">
        <v>655</v>
      </c>
      <c r="N30" s="12" t="s">
        <v>655</v>
      </c>
      <c r="BB30" s="12" t="s">
        <v>269</v>
      </c>
      <c r="BC30" s="12" t="s">
        <v>269</v>
      </c>
      <c r="BD30" s="12" t="s">
        <v>655</v>
      </c>
    </row>
    <row r="31" spans="1:99" x14ac:dyDescent="0.35">
      <c r="A31" s="12" t="s">
        <v>267</v>
      </c>
      <c r="B31" s="12">
        <v>2004</v>
      </c>
      <c r="C31" s="1"/>
      <c r="E31" s="12" t="s">
        <v>566</v>
      </c>
      <c r="I31" s="12" t="s">
        <v>566</v>
      </c>
      <c r="L31" s="12" t="s">
        <v>655</v>
      </c>
      <c r="M31" s="12" t="s">
        <v>655</v>
      </c>
      <c r="N31" s="12" t="s">
        <v>655</v>
      </c>
      <c r="O31" s="12" t="s">
        <v>566</v>
      </c>
      <c r="S31" s="12" t="s">
        <v>566</v>
      </c>
      <c r="T31" s="12" t="s">
        <v>374</v>
      </c>
      <c r="W31" s="12" t="s">
        <v>374</v>
      </c>
      <c r="X31" s="12" t="s">
        <v>644</v>
      </c>
      <c r="Y31" s="12" t="s">
        <v>644</v>
      </c>
      <c r="Z31" s="12" t="s">
        <v>644</v>
      </c>
      <c r="AJ31" s="12" t="s">
        <v>463</v>
      </c>
      <c r="AK31" s="12" t="s">
        <v>463</v>
      </c>
      <c r="AM31" s="12" t="s">
        <v>750</v>
      </c>
      <c r="AP31" s="12" t="s">
        <v>463</v>
      </c>
      <c r="AQ31" s="12" t="s">
        <v>463</v>
      </c>
      <c r="AS31" s="12" t="s">
        <v>463</v>
      </c>
      <c r="AU31" s="12" t="s">
        <v>447</v>
      </c>
      <c r="AV31" s="12" t="s">
        <v>342</v>
      </c>
      <c r="AW31" s="12" t="s">
        <v>447</v>
      </c>
      <c r="AX31" s="12" t="s">
        <v>463</v>
      </c>
      <c r="AZ31" s="12" t="s">
        <v>463</v>
      </c>
      <c r="BA31" s="12" t="s">
        <v>498</v>
      </c>
      <c r="BB31" s="12" t="s">
        <v>269</v>
      </c>
      <c r="BC31" s="12" t="s">
        <v>269</v>
      </c>
      <c r="BD31" s="12" t="s">
        <v>655</v>
      </c>
      <c r="BF31" s="12" t="s">
        <v>302</v>
      </c>
      <c r="BG31" s="12" t="s">
        <v>302</v>
      </c>
      <c r="BH31" s="12" t="s">
        <v>302</v>
      </c>
      <c r="BJ31" s="12" t="s">
        <v>772</v>
      </c>
    </row>
    <row r="32" spans="1:99" x14ac:dyDescent="0.35">
      <c r="A32" s="12" t="s">
        <v>267</v>
      </c>
      <c r="B32" s="12">
        <v>2005</v>
      </c>
      <c r="C32" s="1"/>
      <c r="E32" s="12" t="s">
        <v>567</v>
      </c>
      <c r="I32" s="12" t="s">
        <v>567</v>
      </c>
      <c r="L32" s="12" t="s">
        <v>732</v>
      </c>
      <c r="M32" s="12" t="s">
        <v>732</v>
      </c>
      <c r="N32" s="12" t="s">
        <v>732</v>
      </c>
      <c r="O32" s="12" t="s">
        <v>567</v>
      </c>
      <c r="S32" s="12" t="s">
        <v>567</v>
      </c>
      <c r="T32" s="12" t="s">
        <v>375</v>
      </c>
      <c r="W32" s="12" t="s">
        <v>375</v>
      </c>
      <c r="X32" s="12" t="s">
        <v>645</v>
      </c>
      <c r="Y32" s="12" t="s">
        <v>645</v>
      </c>
      <c r="Z32" s="12" t="s">
        <v>645</v>
      </c>
      <c r="AJ32" s="12" t="s">
        <v>464</v>
      </c>
      <c r="AK32" s="12" t="s">
        <v>464</v>
      </c>
      <c r="AM32" s="12" t="s">
        <v>751</v>
      </c>
      <c r="AP32" s="12" t="s">
        <v>464</v>
      </c>
      <c r="AQ32" s="12" t="s">
        <v>464</v>
      </c>
      <c r="AS32" s="12" t="s">
        <v>464</v>
      </c>
      <c r="AU32" s="12" t="s">
        <v>448</v>
      </c>
      <c r="AV32" s="12" t="s">
        <v>343</v>
      </c>
      <c r="AW32" s="12" t="s">
        <v>448</v>
      </c>
      <c r="AX32" s="12" t="s">
        <v>464</v>
      </c>
      <c r="AZ32" s="12" t="s">
        <v>464</v>
      </c>
      <c r="BA32" s="12" t="s">
        <v>499</v>
      </c>
      <c r="BB32" s="12" t="s">
        <v>270</v>
      </c>
      <c r="BC32" s="12" t="s">
        <v>270</v>
      </c>
      <c r="BD32" s="12" t="s">
        <v>732</v>
      </c>
      <c r="BF32" s="12" t="s">
        <v>303</v>
      </c>
      <c r="BG32" s="12" t="s">
        <v>303</v>
      </c>
      <c r="BH32" s="12" t="s">
        <v>303</v>
      </c>
      <c r="BJ32" s="12" t="s">
        <v>773</v>
      </c>
    </row>
    <row r="33" spans="1:93" x14ac:dyDescent="0.35">
      <c r="A33" s="12" t="s">
        <v>267</v>
      </c>
      <c r="B33" s="12">
        <v>2006</v>
      </c>
      <c r="C33" s="1"/>
      <c r="E33" s="12" t="s">
        <v>304</v>
      </c>
      <c r="I33" s="12" t="s">
        <v>304</v>
      </c>
      <c r="L33" s="12" t="s">
        <v>656</v>
      </c>
      <c r="M33" s="12" t="s">
        <v>656</v>
      </c>
      <c r="N33" s="12" t="s">
        <v>656</v>
      </c>
      <c r="O33" s="12" t="s">
        <v>568</v>
      </c>
      <c r="S33" s="12" t="s">
        <v>568</v>
      </c>
      <c r="T33" s="12" t="s">
        <v>376</v>
      </c>
      <c r="W33" s="12" t="s">
        <v>376</v>
      </c>
      <c r="X33" s="12" t="s">
        <v>646</v>
      </c>
      <c r="Y33" s="12" t="s">
        <v>646</v>
      </c>
      <c r="Z33" s="12" t="s">
        <v>646</v>
      </c>
      <c r="AJ33" s="12" t="s">
        <v>465</v>
      </c>
      <c r="AK33" s="12" t="s">
        <v>465</v>
      </c>
      <c r="AM33" s="12" t="s">
        <v>752</v>
      </c>
      <c r="AP33" s="12" t="s">
        <v>465</v>
      </c>
      <c r="AQ33" s="12" t="s">
        <v>465</v>
      </c>
      <c r="AR33" s="12" t="s">
        <v>465</v>
      </c>
      <c r="AS33" s="12" t="s">
        <v>465</v>
      </c>
      <c r="AU33" s="12" t="s">
        <v>449</v>
      </c>
      <c r="AV33" s="12" t="s">
        <v>344</v>
      </c>
      <c r="AW33" s="12" t="s">
        <v>449</v>
      </c>
      <c r="AX33" s="12" t="s">
        <v>465</v>
      </c>
      <c r="AZ33" s="12" t="s">
        <v>465</v>
      </c>
      <c r="BA33" s="12" t="s">
        <v>767</v>
      </c>
      <c r="BB33" s="12" t="s">
        <v>271</v>
      </c>
      <c r="BC33" s="12" t="s">
        <v>271</v>
      </c>
      <c r="BD33" s="12" t="s">
        <v>656</v>
      </c>
      <c r="BF33" s="12" t="s">
        <v>304</v>
      </c>
      <c r="BG33" s="12" t="s">
        <v>304</v>
      </c>
      <c r="BH33" s="12" t="s">
        <v>304</v>
      </c>
      <c r="BI33" s="12" t="s">
        <v>304</v>
      </c>
      <c r="BJ33" s="12" t="s">
        <v>304</v>
      </c>
      <c r="BK33" s="12" t="s">
        <v>393</v>
      </c>
      <c r="BL33" s="12" t="s">
        <v>393</v>
      </c>
      <c r="BP33" s="12" t="s">
        <v>393</v>
      </c>
      <c r="BS33" s="12" t="s">
        <v>393</v>
      </c>
      <c r="BT33" s="12" t="s">
        <v>393</v>
      </c>
      <c r="BY33" s="12" t="s">
        <v>393</v>
      </c>
      <c r="CA33" s="12" t="s">
        <v>393</v>
      </c>
      <c r="CD33" s="12" t="s">
        <v>393</v>
      </c>
      <c r="CH33" s="12" t="s">
        <v>1042</v>
      </c>
      <c r="CI33" s="12" t="s">
        <v>393</v>
      </c>
      <c r="CM33" s="12" t="s">
        <v>393</v>
      </c>
    </row>
    <row r="34" spans="1:93" x14ac:dyDescent="0.35">
      <c r="A34" s="12" t="s">
        <v>267</v>
      </c>
      <c r="B34" s="12">
        <v>2007</v>
      </c>
      <c r="C34" s="1"/>
      <c r="E34" s="12" t="s">
        <v>563</v>
      </c>
      <c r="I34" s="12" t="s">
        <v>563</v>
      </c>
      <c r="L34" s="12" t="s">
        <v>657</v>
      </c>
      <c r="M34" s="12" t="s">
        <v>657</v>
      </c>
      <c r="N34" s="12" t="s">
        <v>657</v>
      </c>
      <c r="O34" s="12" t="s">
        <v>569</v>
      </c>
      <c r="S34" s="12" t="s">
        <v>569</v>
      </c>
      <c r="T34" s="12" t="s">
        <v>377</v>
      </c>
      <c r="W34" s="12" t="s">
        <v>377</v>
      </c>
      <c r="X34" s="12" t="s">
        <v>647</v>
      </c>
      <c r="Y34" s="12" t="s">
        <v>647</v>
      </c>
      <c r="Z34" s="12" t="s">
        <v>647</v>
      </c>
      <c r="AJ34" s="12" t="s">
        <v>466</v>
      </c>
      <c r="AK34" s="12" t="s">
        <v>466</v>
      </c>
      <c r="AM34" s="12" t="s">
        <v>753</v>
      </c>
      <c r="AP34" s="12" t="s">
        <v>466</v>
      </c>
      <c r="AQ34" s="12" t="s">
        <v>466</v>
      </c>
      <c r="AR34" s="12" t="s">
        <v>466</v>
      </c>
      <c r="AS34" s="12" t="s">
        <v>466</v>
      </c>
      <c r="AU34" s="12" t="s">
        <v>450</v>
      </c>
      <c r="AV34" s="12" t="s">
        <v>345</v>
      </c>
      <c r="AW34" s="12" t="s">
        <v>450</v>
      </c>
      <c r="AX34" s="12" t="s">
        <v>466</v>
      </c>
      <c r="AZ34" s="12" t="s">
        <v>466</v>
      </c>
      <c r="BA34" s="12" t="s">
        <v>500</v>
      </c>
      <c r="BB34" s="12" t="s">
        <v>272</v>
      </c>
      <c r="BC34" s="12" t="s">
        <v>272</v>
      </c>
      <c r="BD34" s="12" t="s">
        <v>657</v>
      </c>
      <c r="BF34" s="12" t="s">
        <v>563</v>
      </c>
      <c r="BG34" s="12" t="s">
        <v>563</v>
      </c>
      <c r="BH34" s="12" t="s">
        <v>563</v>
      </c>
      <c r="BI34" s="12" t="s">
        <v>563</v>
      </c>
      <c r="BJ34" s="12" t="s">
        <v>563</v>
      </c>
      <c r="BK34" s="12" t="s">
        <v>393</v>
      </c>
      <c r="BL34" s="12" t="s">
        <v>393</v>
      </c>
      <c r="BP34" s="12" t="s">
        <v>393</v>
      </c>
      <c r="BS34" s="12" t="s">
        <v>393</v>
      </c>
      <c r="BT34" s="12" t="s">
        <v>393</v>
      </c>
      <c r="BY34" s="12" t="s">
        <v>393</v>
      </c>
      <c r="CA34" s="12" t="s">
        <v>393</v>
      </c>
      <c r="CD34" s="12" t="s">
        <v>393</v>
      </c>
      <c r="CH34" s="12" t="s">
        <v>1041</v>
      </c>
      <c r="CI34" s="12" t="s">
        <v>393</v>
      </c>
      <c r="CM34" s="12" t="s">
        <v>393</v>
      </c>
    </row>
    <row r="35" spans="1:93" x14ac:dyDescent="0.35">
      <c r="A35" s="12" t="s">
        <v>267</v>
      </c>
      <c r="B35" s="12">
        <v>2008</v>
      </c>
      <c r="C35" s="1"/>
      <c r="E35" s="12" t="s">
        <v>564</v>
      </c>
      <c r="I35" s="12" t="s">
        <v>564</v>
      </c>
      <c r="L35" s="12" t="s">
        <v>658</v>
      </c>
      <c r="M35" s="12" t="s">
        <v>658</v>
      </c>
      <c r="N35" s="12" t="s">
        <v>658</v>
      </c>
      <c r="O35" s="12" t="s">
        <v>570</v>
      </c>
      <c r="S35" s="12" t="s">
        <v>570</v>
      </c>
      <c r="T35" s="12" t="s">
        <v>378</v>
      </c>
      <c r="W35" s="12" t="s">
        <v>378</v>
      </c>
      <c r="X35" s="12" t="s">
        <v>648</v>
      </c>
      <c r="Y35" s="12" t="s">
        <v>648</v>
      </c>
      <c r="Z35" s="12" t="s">
        <v>648</v>
      </c>
      <c r="AJ35" s="12" t="s">
        <v>467</v>
      </c>
      <c r="AK35" s="12" t="s">
        <v>467</v>
      </c>
      <c r="AM35" s="12" t="s">
        <v>754</v>
      </c>
      <c r="AP35" s="12" t="s">
        <v>467</v>
      </c>
      <c r="AQ35" s="12" t="s">
        <v>467</v>
      </c>
      <c r="AR35" s="12" t="s">
        <v>467</v>
      </c>
      <c r="AS35" s="12" t="s">
        <v>467</v>
      </c>
      <c r="AU35" s="12" t="s">
        <v>451</v>
      </c>
      <c r="AV35" s="12" t="s">
        <v>346</v>
      </c>
      <c r="AW35" s="12" t="s">
        <v>451</v>
      </c>
      <c r="AX35" s="12" t="s">
        <v>467</v>
      </c>
      <c r="AZ35" s="12" t="s">
        <v>467</v>
      </c>
      <c r="BA35" s="12" t="s">
        <v>501</v>
      </c>
      <c r="BB35" s="12" t="s">
        <v>273</v>
      </c>
      <c r="BC35" s="12" t="s">
        <v>273</v>
      </c>
      <c r="BD35" s="12" t="s">
        <v>658</v>
      </c>
      <c r="BF35" s="12" t="s">
        <v>564</v>
      </c>
      <c r="BG35" s="12" t="s">
        <v>564</v>
      </c>
      <c r="BH35" s="12" t="s">
        <v>564</v>
      </c>
      <c r="BI35" s="12" t="s">
        <v>564</v>
      </c>
      <c r="BJ35" s="12" t="s">
        <v>564</v>
      </c>
      <c r="BK35" s="12" t="s">
        <v>394</v>
      </c>
      <c r="BL35" s="12" t="s">
        <v>394</v>
      </c>
      <c r="BP35" s="12" t="s">
        <v>394</v>
      </c>
      <c r="BS35" s="12" t="s">
        <v>394</v>
      </c>
      <c r="BT35" s="12" t="s">
        <v>394</v>
      </c>
      <c r="BY35" s="12" t="s">
        <v>394</v>
      </c>
      <c r="CA35" s="12" t="s">
        <v>394</v>
      </c>
      <c r="CD35" s="12" t="s">
        <v>394</v>
      </c>
      <c r="CH35" s="12" t="s">
        <v>1040</v>
      </c>
      <c r="CI35" s="12" t="s">
        <v>394</v>
      </c>
      <c r="CM35" s="12" t="s">
        <v>394</v>
      </c>
    </row>
    <row r="36" spans="1:93" x14ac:dyDescent="0.35">
      <c r="A36" s="12" t="s">
        <v>267</v>
      </c>
      <c r="B36" s="12">
        <v>2009</v>
      </c>
      <c r="C36" s="1"/>
      <c r="E36" s="12" t="s">
        <v>305</v>
      </c>
      <c r="F36" s="12" t="s">
        <v>305</v>
      </c>
      <c r="G36" s="12" t="s">
        <v>305</v>
      </c>
      <c r="I36" s="12" t="s">
        <v>305</v>
      </c>
      <c r="L36" s="12" t="s">
        <v>659</v>
      </c>
      <c r="M36" s="12" t="s">
        <v>659</v>
      </c>
      <c r="N36" s="12" t="s">
        <v>659</v>
      </c>
      <c r="O36" s="12" t="s">
        <v>305</v>
      </c>
      <c r="R36" s="12" t="s">
        <v>305</v>
      </c>
      <c r="S36" s="12" t="s">
        <v>347</v>
      </c>
      <c r="T36" s="12" t="s">
        <v>379</v>
      </c>
      <c r="W36" s="12" t="s">
        <v>379</v>
      </c>
      <c r="X36" s="12" t="s">
        <v>649</v>
      </c>
      <c r="Y36" s="12" t="s">
        <v>649</v>
      </c>
      <c r="Z36" s="12" t="s">
        <v>649</v>
      </c>
      <c r="AJ36" s="12" t="s">
        <v>468</v>
      </c>
      <c r="AK36" s="12" t="s">
        <v>468</v>
      </c>
      <c r="AL36" s="12" t="s">
        <v>479</v>
      </c>
      <c r="AM36" s="12" t="s">
        <v>755</v>
      </c>
      <c r="AP36" s="12" t="s">
        <v>468</v>
      </c>
      <c r="AQ36" s="12" t="s">
        <v>468</v>
      </c>
      <c r="AR36" s="12" t="s">
        <v>468</v>
      </c>
      <c r="AS36" s="12" t="s">
        <v>468</v>
      </c>
      <c r="AU36" s="12" t="s">
        <v>452</v>
      </c>
      <c r="AV36" s="12" t="s">
        <v>305</v>
      </c>
      <c r="AW36" s="12" t="s">
        <v>452</v>
      </c>
      <c r="AX36" s="12" t="s">
        <v>468</v>
      </c>
      <c r="AZ36" s="12" t="s">
        <v>468</v>
      </c>
      <c r="BA36" s="12" t="s">
        <v>502</v>
      </c>
      <c r="BB36" s="12" t="s">
        <v>274</v>
      </c>
      <c r="BC36" s="12" t="s">
        <v>274</v>
      </c>
      <c r="BD36" s="12" t="s">
        <v>659</v>
      </c>
      <c r="BF36" s="12" t="s">
        <v>305</v>
      </c>
      <c r="BG36" s="12" t="s">
        <v>305</v>
      </c>
      <c r="BH36" s="12" t="s">
        <v>305</v>
      </c>
      <c r="BI36" s="12" t="s">
        <v>305</v>
      </c>
      <c r="BJ36" s="12" t="s">
        <v>305</v>
      </c>
      <c r="BK36" s="12" t="s">
        <v>395</v>
      </c>
      <c r="BL36" s="12" t="s">
        <v>395</v>
      </c>
      <c r="BP36" s="12" t="s">
        <v>395</v>
      </c>
      <c r="BS36" s="12" t="s">
        <v>395</v>
      </c>
      <c r="BT36" s="12" t="s">
        <v>395</v>
      </c>
      <c r="BY36" s="12" t="s">
        <v>395</v>
      </c>
      <c r="CA36" s="12" t="s">
        <v>395</v>
      </c>
      <c r="CD36" s="12" t="s">
        <v>395</v>
      </c>
      <c r="CH36" s="12" t="s">
        <v>1039</v>
      </c>
      <c r="CI36" s="12" t="s">
        <v>395</v>
      </c>
      <c r="CM36" s="12" t="s">
        <v>395</v>
      </c>
    </row>
    <row r="37" spans="1:93" x14ac:dyDescent="0.35">
      <c r="A37" s="12" t="s">
        <v>267</v>
      </c>
      <c r="B37" s="12">
        <v>2010</v>
      </c>
      <c r="C37" s="1"/>
      <c r="E37" s="12" t="s">
        <v>306</v>
      </c>
      <c r="F37" s="12" t="s">
        <v>306</v>
      </c>
      <c r="G37" s="12" t="s">
        <v>306</v>
      </c>
      <c r="I37" s="12" t="s">
        <v>306</v>
      </c>
      <c r="L37" s="12" t="s">
        <v>660</v>
      </c>
      <c r="M37" s="12" t="s">
        <v>660</v>
      </c>
      <c r="N37" s="12" t="s">
        <v>660</v>
      </c>
      <c r="O37" s="12" t="s">
        <v>306</v>
      </c>
      <c r="R37" s="12" t="s">
        <v>306</v>
      </c>
      <c r="S37" s="12" t="s">
        <v>348</v>
      </c>
      <c r="T37" s="12" t="s">
        <v>380</v>
      </c>
      <c r="W37" s="12" t="s">
        <v>380</v>
      </c>
      <c r="X37" s="12" t="s">
        <v>650</v>
      </c>
      <c r="Y37" s="12" t="s">
        <v>650</v>
      </c>
      <c r="Z37" s="12" t="s">
        <v>650</v>
      </c>
      <c r="AJ37" s="12" t="s">
        <v>469</v>
      </c>
      <c r="AK37" s="12" t="s">
        <v>469</v>
      </c>
      <c r="AL37" s="12" t="s">
        <v>480</v>
      </c>
      <c r="AM37" s="12" t="s">
        <v>756</v>
      </c>
      <c r="AP37" s="12" t="s">
        <v>469</v>
      </c>
      <c r="AQ37" s="12" t="s">
        <v>469</v>
      </c>
      <c r="AR37" s="12" t="s">
        <v>469</v>
      </c>
      <c r="AS37" s="12" t="s">
        <v>469</v>
      </c>
      <c r="AU37" s="12" t="s">
        <v>453</v>
      </c>
      <c r="AV37" s="12" t="s">
        <v>306</v>
      </c>
      <c r="AW37" s="12" t="s">
        <v>453</v>
      </c>
      <c r="AX37" s="12" t="s">
        <v>469</v>
      </c>
      <c r="AZ37" s="12" t="s">
        <v>469</v>
      </c>
      <c r="BA37" s="12" t="s">
        <v>503</v>
      </c>
      <c r="BB37" s="12" t="s">
        <v>275</v>
      </c>
      <c r="BC37" s="12" t="s">
        <v>275</v>
      </c>
      <c r="BD37" s="12" t="s">
        <v>660</v>
      </c>
      <c r="BF37" s="12" t="s">
        <v>306</v>
      </c>
      <c r="BG37" s="12" t="s">
        <v>306</v>
      </c>
      <c r="BH37" s="12" t="s">
        <v>306</v>
      </c>
      <c r="BI37" s="12" t="s">
        <v>306</v>
      </c>
      <c r="BJ37" s="12" t="s">
        <v>306</v>
      </c>
      <c r="BK37" s="12" t="s">
        <v>396</v>
      </c>
      <c r="BL37" s="12" t="s">
        <v>396</v>
      </c>
      <c r="BP37" s="12" t="s">
        <v>396</v>
      </c>
      <c r="BS37" s="12" t="s">
        <v>396</v>
      </c>
      <c r="BT37" s="12" t="s">
        <v>396</v>
      </c>
      <c r="BY37" s="12" t="s">
        <v>396</v>
      </c>
      <c r="CA37" s="12" t="s">
        <v>396</v>
      </c>
      <c r="CD37" s="12" t="s">
        <v>396</v>
      </c>
      <c r="CH37" s="12" t="s">
        <v>1038</v>
      </c>
      <c r="CI37" s="12" t="s">
        <v>396</v>
      </c>
      <c r="CM37" s="12" t="s">
        <v>396</v>
      </c>
    </row>
    <row r="38" spans="1:93" x14ac:dyDescent="0.35">
      <c r="A38" s="12" t="s">
        <v>267</v>
      </c>
      <c r="B38" s="12">
        <v>2011</v>
      </c>
      <c r="C38" s="1"/>
      <c r="E38" s="12" t="s">
        <v>307</v>
      </c>
      <c r="F38" s="12" t="s">
        <v>307</v>
      </c>
      <c r="G38" s="12" t="s">
        <v>307</v>
      </c>
      <c r="I38" s="12" t="s">
        <v>307</v>
      </c>
      <c r="L38" s="12" t="s">
        <v>661</v>
      </c>
      <c r="M38" s="12" t="s">
        <v>661</v>
      </c>
      <c r="N38" s="12" t="s">
        <v>661</v>
      </c>
      <c r="O38" s="12" t="s">
        <v>307</v>
      </c>
      <c r="R38" s="12" t="s">
        <v>307</v>
      </c>
      <c r="S38" s="12" t="s">
        <v>349</v>
      </c>
      <c r="T38" s="12" t="s">
        <v>381</v>
      </c>
      <c r="W38" s="12" t="s">
        <v>381</v>
      </c>
      <c r="X38" s="12" t="s">
        <v>651</v>
      </c>
      <c r="Y38" s="12" t="s">
        <v>651</v>
      </c>
      <c r="Z38" s="12" t="s">
        <v>651</v>
      </c>
      <c r="AJ38" s="12" t="s">
        <v>470</v>
      </c>
      <c r="AK38" s="12" t="s">
        <v>470</v>
      </c>
      <c r="AL38" s="12" t="s">
        <v>481</v>
      </c>
      <c r="AM38" s="12" t="s">
        <v>757</v>
      </c>
      <c r="AP38" s="12" t="s">
        <v>470</v>
      </c>
      <c r="AQ38" s="12" t="s">
        <v>470</v>
      </c>
      <c r="AR38" s="12" t="s">
        <v>470</v>
      </c>
      <c r="AS38" s="12" t="s">
        <v>470</v>
      </c>
      <c r="AU38" s="12" t="s">
        <v>454</v>
      </c>
      <c r="AV38" s="12" t="s">
        <v>307</v>
      </c>
      <c r="AW38" s="12" t="s">
        <v>454</v>
      </c>
      <c r="AX38" s="12" t="s">
        <v>470</v>
      </c>
      <c r="AZ38" s="12" t="s">
        <v>470</v>
      </c>
      <c r="BA38" s="12" t="s">
        <v>504</v>
      </c>
      <c r="BB38" s="12" t="s">
        <v>276</v>
      </c>
      <c r="BC38" s="12" t="s">
        <v>276</v>
      </c>
      <c r="BD38" s="12" t="s">
        <v>661</v>
      </c>
      <c r="BF38" s="12" t="s">
        <v>307</v>
      </c>
      <c r="BG38" s="12" t="s">
        <v>307</v>
      </c>
      <c r="BH38" s="12" t="s">
        <v>307</v>
      </c>
      <c r="BI38" s="12" t="s">
        <v>307</v>
      </c>
      <c r="BJ38" s="12" t="s">
        <v>307</v>
      </c>
      <c r="BK38" s="12" t="s">
        <v>397</v>
      </c>
      <c r="BL38" s="12" t="s">
        <v>397</v>
      </c>
      <c r="BP38" s="12" t="s">
        <v>397</v>
      </c>
      <c r="BS38" s="12" t="s">
        <v>397</v>
      </c>
      <c r="BT38" s="12" t="s">
        <v>397</v>
      </c>
      <c r="BY38" s="12" t="s">
        <v>397</v>
      </c>
      <c r="CA38" s="12" t="s">
        <v>397</v>
      </c>
      <c r="CD38" s="12" t="s">
        <v>397</v>
      </c>
      <c r="CH38" s="12" t="s">
        <v>1037</v>
      </c>
      <c r="CI38" s="12" t="s">
        <v>397</v>
      </c>
      <c r="CM38" s="12" t="s">
        <v>397</v>
      </c>
    </row>
    <row r="39" spans="1:93" x14ac:dyDescent="0.35">
      <c r="A39" s="12" t="s">
        <v>267</v>
      </c>
      <c r="B39" s="12">
        <v>2012</v>
      </c>
      <c r="C39" s="1"/>
      <c r="E39" s="12" t="s">
        <v>308</v>
      </c>
      <c r="F39" s="12" t="s">
        <v>308</v>
      </c>
      <c r="G39" s="12" t="s">
        <v>308</v>
      </c>
      <c r="I39" s="12" t="s">
        <v>308</v>
      </c>
      <c r="L39" s="12" t="s">
        <v>662</v>
      </c>
      <c r="M39" s="12" t="s">
        <v>662</v>
      </c>
      <c r="N39" s="12" t="s">
        <v>662</v>
      </c>
      <c r="O39" s="12" t="s">
        <v>308</v>
      </c>
      <c r="R39" s="12" t="s">
        <v>308</v>
      </c>
      <c r="S39" s="12" t="s">
        <v>350</v>
      </c>
      <c r="T39" s="12" t="s">
        <v>382</v>
      </c>
      <c r="W39" s="12" t="s">
        <v>382</v>
      </c>
      <c r="X39" s="12" t="s">
        <v>652</v>
      </c>
      <c r="Y39" s="12" t="s">
        <v>652</v>
      </c>
      <c r="Z39" s="12" t="s">
        <v>652</v>
      </c>
      <c r="AJ39" s="12" t="s">
        <v>471</v>
      </c>
      <c r="AK39" s="12" t="s">
        <v>471</v>
      </c>
      <c r="AL39" s="12" t="s">
        <v>482</v>
      </c>
      <c r="AM39" s="12" t="s">
        <v>758</v>
      </c>
      <c r="AP39" s="12" t="s">
        <v>471</v>
      </c>
      <c r="AQ39" s="12" t="s">
        <v>471</v>
      </c>
      <c r="AR39" s="12" t="s">
        <v>471</v>
      </c>
      <c r="AS39" s="12" t="s">
        <v>471</v>
      </c>
      <c r="AU39" s="12" t="s">
        <v>455</v>
      </c>
      <c r="AV39" s="12" t="s">
        <v>308</v>
      </c>
      <c r="AW39" s="12" t="s">
        <v>455</v>
      </c>
      <c r="AX39" s="12" t="s">
        <v>471</v>
      </c>
      <c r="AZ39" s="12" t="s">
        <v>471</v>
      </c>
      <c r="BA39" s="12" t="s">
        <v>505</v>
      </c>
      <c r="BB39" s="12" t="s">
        <v>277</v>
      </c>
      <c r="BC39" s="12" t="s">
        <v>277</v>
      </c>
      <c r="BD39" s="12" t="s">
        <v>662</v>
      </c>
      <c r="BF39" s="12" t="s">
        <v>308</v>
      </c>
      <c r="BG39" s="12" t="s">
        <v>308</v>
      </c>
      <c r="BH39" s="12" t="s">
        <v>308</v>
      </c>
      <c r="BI39" s="12" t="s">
        <v>308</v>
      </c>
      <c r="BJ39" s="12" t="s">
        <v>308</v>
      </c>
      <c r="BK39" s="12" t="s">
        <v>398</v>
      </c>
      <c r="BL39" s="12" t="s">
        <v>398</v>
      </c>
      <c r="BP39" s="12" t="s">
        <v>398</v>
      </c>
      <c r="BS39" s="12" t="s">
        <v>398</v>
      </c>
      <c r="BT39" s="12" t="s">
        <v>398</v>
      </c>
      <c r="BY39" s="12" t="s">
        <v>398</v>
      </c>
      <c r="CA39" s="12" t="s">
        <v>398</v>
      </c>
      <c r="CD39" s="12" t="s">
        <v>398</v>
      </c>
      <c r="CH39" s="12" t="s">
        <v>1036</v>
      </c>
      <c r="CI39" s="12" t="s">
        <v>398</v>
      </c>
      <c r="CM39" s="12" t="s">
        <v>398</v>
      </c>
    </row>
    <row r="40" spans="1:93" x14ac:dyDescent="0.35">
      <c r="A40" s="12" t="s">
        <v>267</v>
      </c>
      <c r="B40" s="12">
        <v>2013</v>
      </c>
      <c r="C40" s="1"/>
      <c r="E40" s="12" t="s">
        <v>309</v>
      </c>
      <c r="F40" s="12" t="s">
        <v>309</v>
      </c>
      <c r="G40" s="12" t="s">
        <v>309</v>
      </c>
      <c r="I40" s="12" t="s">
        <v>309</v>
      </c>
      <c r="L40" s="12" t="s">
        <v>663</v>
      </c>
      <c r="M40" s="12" t="s">
        <v>663</v>
      </c>
      <c r="N40" s="12" t="s">
        <v>663</v>
      </c>
      <c r="O40" s="12" t="s">
        <v>309</v>
      </c>
      <c r="S40" s="12" t="s">
        <v>351</v>
      </c>
      <c r="T40" s="12" t="s">
        <v>383</v>
      </c>
      <c r="W40" s="12" t="s">
        <v>383</v>
      </c>
      <c r="X40" s="12" t="s">
        <v>531</v>
      </c>
      <c r="Y40" s="12" t="s">
        <v>531</v>
      </c>
      <c r="Z40" s="12" t="s">
        <v>531</v>
      </c>
      <c r="AJ40" s="12" t="s">
        <v>531</v>
      </c>
      <c r="AK40" s="12" t="s">
        <v>472</v>
      </c>
      <c r="AL40" s="12" t="s">
        <v>483</v>
      </c>
      <c r="AM40" s="12" t="s">
        <v>759</v>
      </c>
      <c r="AP40" s="12" t="s">
        <v>531</v>
      </c>
      <c r="AQ40" s="12" t="s">
        <v>531</v>
      </c>
      <c r="AR40" s="12" t="s">
        <v>531</v>
      </c>
      <c r="AS40" s="12" t="s">
        <v>531</v>
      </c>
      <c r="AU40" s="12" t="s">
        <v>456</v>
      </c>
      <c r="AV40" s="12" t="s">
        <v>309</v>
      </c>
      <c r="AW40" s="12" t="s">
        <v>456</v>
      </c>
      <c r="AX40" s="12" t="s">
        <v>472</v>
      </c>
      <c r="AZ40" s="12" t="s">
        <v>531</v>
      </c>
      <c r="BA40" s="12" t="s">
        <v>506</v>
      </c>
      <c r="BB40" s="12" t="s">
        <v>278</v>
      </c>
      <c r="BC40" s="12" t="s">
        <v>278</v>
      </c>
      <c r="BD40" s="12" t="s">
        <v>663</v>
      </c>
      <c r="BF40" s="12" t="s">
        <v>309</v>
      </c>
      <c r="BG40" s="12" t="s">
        <v>309</v>
      </c>
      <c r="BH40" s="12" t="s">
        <v>309</v>
      </c>
      <c r="BI40" s="12" t="s">
        <v>309</v>
      </c>
      <c r="BJ40" s="12" t="s">
        <v>309</v>
      </c>
      <c r="BK40" s="12" t="s">
        <v>399</v>
      </c>
      <c r="BL40" s="12" t="s">
        <v>399</v>
      </c>
      <c r="BP40" s="12" t="s">
        <v>399</v>
      </c>
      <c r="BS40" s="12" t="s">
        <v>399</v>
      </c>
      <c r="BT40" s="12" t="s">
        <v>399</v>
      </c>
      <c r="BY40" s="12" t="s">
        <v>399</v>
      </c>
      <c r="CA40" s="12" t="s">
        <v>399</v>
      </c>
      <c r="CD40" s="12" t="s">
        <v>399</v>
      </c>
      <c r="CH40" s="12" t="s">
        <v>1035</v>
      </c>
      <c r="CI40" s="12" t="s">
        <v>399</v>
      </c>
      <c r="CM40" s="12" t="s">
        <v>399</v>
      </c>
    </row>
    <row r="41" spans="1:93" x14ac:dyDescent="0.35">
      <c r="A41" s="12" t="s">
        <v>267</v>
      </c>
      <c r="B41" s="12">
        <v>2014</v>
      </c>
      <c r="C41" s="1"/>
      <c r="E41" s="12" t="s">
        <v>310</v>
      </c>
      <c r="F41" s="12" t="s">
        <v>310</v>
      </c>
      <c r="G41" s="12" t="s">
        <v>310</v>
      </c>
      <c r="I41" s="12" t="s">
        <v>310</v>
      </c>
      <c r="L41" s="12" t="s">
        <v>664</v>
      </c>
      <c r="M41" s="12" t="s">
        <v>664</v>
      </c>
      <c r="N41" s="12" t="s">
        <v>664</v>
      </c>
      <c r="O41" s="12" t="s">
        <v>310</v>
      </c>
      <c r="S41" s="12" t="s">
        <v>352</v>
      </c>
      <c r="T41" s="12" t="s">
        <v>384</v>
      </c>
      <c r="W41" s="12" t="s">
        <v>384</v>
      </c>
      <c r="X41" s="12" t="s">
        <v>473</v>
      </c>
      <c r="Y41" s="12" t="s">
        <v>473</v>
      </c>
      <c r="Z41" s="12" t="s">
        <v>473</v>
      </c>
      <c r="AJ41" s="12" t="s">
        <v>473</v>
      </c>
      <c r="AK41" s="12" t="s">
        <v>473</v>
      </c>
      <c r="AL41" s="12" t="s">
        <v>484</v>
      </c>
      <c r="AM41" s="12" t="s">
        <v>760</v>
      </c>
      <c r="AP41" s="12" t="s">
        <v>473</v>
      </c>
      <c r="AQ41" s="12" t="s">
        <v>473</v>
      </c>
      <c r="AR41" s="12" t="s">
        <v>473</v>
      </c>
      <c r="AS41" s="12" t="s">
        <v>473</v>
      </c>
      <c r="AU41" s="12" t="s">
        <v>457</v>
      </c>
      <c r="AV41" s="12" t="s">
        <v>310</v>
      </c>
      <c r="AW41" s="12" t="s">
        <v>457</v>
      </c>
      <c r="AX41" s="12" t="s">
        <v>793</v>
      </c>
      <c r="AZ41" s="12" t="s">
        <v>473</v>
      </c>
      <c r="BA41" s="12" t="s">
        <v>507</v>
      </c>
      <c r="BB41" s="12" t="s">
        <v>279</v>
      </c>
      <c r="BC41" s="12" t="s">
        <v>279</v>
      </c>
      <c r="BD41" s="12" t="s">
        <v>664</v>
      </c>
      <c r="BF41" s="12" t="s">
        <v>310</v>
      </c>
      <c r="BG41" s="12" t="s">
        <v>310</v>
      </c>
      <c r="BH41" s="12" t="s">
        <v>310</v>
      </c>
      <c r="BI41" s="12" t="s">
        <v>310</v>
      </c>
      <c r="BJ41" s="12" t="s">
        <v>310</v>
      </c>
      <c r="BK41" s="12" t="s">
        <v>400</v>
      </c>
      <c r="BL41" s="12" t="s">
        <v>400</v>
      </c>
      <c r="BP41" s="12" t="s">
        <v>400</v>
      </c>
      <c r="BS41" s="12" t="s">
        <v>400</v>
      </c>
      <c r="BT41" s="12" t="s">
        <v>400</v>
      </c>
      <c r="BY41" s="12" t="s">
        <v>400</v>
      </c>
      <c r="CA41" s="12" t="s">
        <v>400</v>
      </c>
      <c r="CD41" s="12" t="s">
        <v>400</v>
      </c>
      <c r="CH41" s="12" t="s">
        <v>1034</v>
      </c>
      <c r="CI41" s="12" t="s">
        <v>400</v>
      </c>
      <c r="CM41" s="12" t="s">
        <v>400</v>
      </c>
    </row>
    <row r="42" spans="1:93" x14ac:dyDescent="0.35">
      <c r="A42" s="12" t="s">
        <v>267</v>
      </c>
      <c r="B42" s="12">
        <v>2015</v>
      </c>
      <c r="C42" s="1"/>
      <c r="E42" s="12" t="s">
        <v>311</v>
      </c>
      <c r="F42" s="12" t="s">
        <v>311</v>
      </c>
      <c r="G42" s="12" t="s">
        <v>311</v>
      </c>
      <c r="I42" s="12" t="s">
        <v>311</v>
      </c>
      <c r="L42" s="12" t="s">
        <v>653</v>
      </c>
      <c r="M42" s="12" t="s">
        <v>653</v>
      </c>
      <c r="N42" s="12" t="s">
        <v>653</v>
      </c>
      <c r="O42" s="12" t="s">
        <v>311</v>
      </c>
      <c r="S42" s="12" t="s">
        <v>353</v>
      </c>
      <c r="T42" s="12" t="s">
        <v>385</v>
      </c>
      <c r="W42" s="12" t="s">
        <v>385</v>
      </c>
      <c r="X42" s="12" t="s">
        <v>474</v>
      </c>
      <c r="Y42" s="12" t="s">
        <v>474</v>
      </c>
      <c r="Z42" s="12" t="s">
        <v>474</v>
      </c>
      <c r="AJ42" s="12" t="s">
        <v>474</v>
      </c>
      <c r="AK42" s="12" t="s">
        <v>474</v>
      </c>
      <c r="AL42" s="12" t="s">
        <v>485</v>
      </c>
      <c r="AM42" s="12" t="s">
        <v>761</v>
      </c>
      <c r="AP42" s="12" t="s">
        <v>474</v>
      </c>
      <c r="AQ42" s="12" t="s">
        <v>474</v>
      </c>
      <c r="AR42" s="12" t="s">
        <v>474</v>
      </c>
      <c r="AS42" s="12" t="s">
        <v>474</v>
      </c>
      <c r="AU42" s="12" t="s">
        <v>458</v>
      </c>
      <c r="AV42" s="12" t="s">
        <v>311</v>
      </c>
      <c r="AW42" s="12" t="s">
        <v>458</v>
      </c>
      <c r="AX42" s="12" t="s">
        <v>792</v>
      </c>
      <c r="AZ42" s="12" t="s">
        <v>474</v>
      </c>
      <c r="BA42" s="12" t="s">
        <v>508</v>
      </c>
      <c r="BB42" s="12" t="s">
        <v>280</v>
      </c>
      <c r="BC42" s="12" t="s">
        <v>280</v>
      </c>
      <c r="BD42" s="12" t="s">
        <v>653</v>
      </c>
      <c r="BF42" s="12" t="s">
        <v>311</v>
      </c>
      <c r="BG42" s="12" t="s">
        <v>311</v>
      </c>
      <c r="BH42" s="12" t="s">
        <v>311</v>
      </c>
      <c r="BI42" s="12" t="s">
        <v>311</v>
      </c>
      <c r="BJ42" s="12" t="s">
        <v>311</v>
      </c>
      <c r="BK42" s="12" t="s">
        <v>401</v>
      </c>
      <c r="BL42" s="12" t="s">
        <v>401</v>
      </c>
      <c r="BP42" s="12" t="s">
        <v>401</v>
      </c>
      <c r="BS42" s="12" t="s">
        <v>401</v>
      </c>
      <c r="BT42" s="12" t="s">
        <v>401</v>
      </c>
      <c r="BY42" s="12" t="s">
        <v>401</v>
      </c>
      <c r="CA42" s="12" t="s">
        <v>401</v>
      </c>
      <c r="CD42" s="12" t="s">
        <v>401</v>
      </c>
      <c r="CH42" s="12" t="s">
        <v>1033</v>
      </c>
      <c r="CI42" s="12" t="s">
        <v>401</v>
      </c>
      <c r="CM42" s="12" t="s">
        <v>401</v>
      </c>
    </row>
    <row r="43" spans="1:93" x14ac:dyDescent="0.35">
      <c r="A43" s="12" t="s">
        <v>267</v>
      </c>
      <c r="B43" s="12">
        <v>2016</v>
      </c>
      <c r="C43" s="1"/>
      <c r="E43" s="12" t="s">
        <v>312</v>
      </c>
      <c r="F43" s="12" t="s">
        <v>312</v>
      </c>
      <c r="G43" s="12" t="s">
        <v>312</v>
      </c>
      <c r="I43" s="12" t="s">
        <v>312</v>
      </c>
      <c r="L43" s="12" t="s">
        <v>665</v>
      </c>
      <c r="M43" s="12" t="s">
        <v>665</v>
      </c>
      <c r="N43" s="12" t="s">
        <v>665</v>
      </c>
      <c r="O43" s="12" t="s">
        <v>312</v>
      </c>
      <c r="S43" s="12" t="s">
        <v>354</v>
      </c>
      <c r="T43" s="12" t="s">
        <v>386</v>
      </c>
      <c r="W43" s="12" t="s">
        <v>386</v>
      </c>
      <c r="X43" s="12" t="s">
        <v>475</v>
      </c>
      <c r="Y43" s="12" t="s">
        <v>475</v>
      </c>
      <c r="Z43" s="12" t="s">
        <v>475</v>
      </c>
      <c r="AJ43" s="12" t="s">
        <v>475</v>
      </c>
      <c r="AK43" s="12" t="s">
        <v>475</v>
      </c>
      <c r="AL43" s="12" t="s">
        <v>486</v>
      </c>
      <c r="AM43" s="12" t="s">
        <v>734</v>
      </c>
      <c r="AP43" s="12" t="s">
        <v>475</v>
      </c>
      <c r="AQ43" s="12" t="s">
        <v>475</v>
      </c>
      <c r="AR43" s="12" t="s">
        <v>475</v>
      </c>
      <c r="AS43" s="12" t="s">
        <v>475</v>
      </c>
      <c r="AU43" s="12" t="s">
        <v>459</v>
      </c>
      <c r="AV43" s="12" t="s">
        <v>312</v>
      </c>
      <c r="AW43" s="12" t="s">
        <v>459</v>
      </c>
      <c r="AX43" s="12" t="s">
        <v>794</v>
      </c>
      <c r="AZ43" s="12" t="s">
        <v>475</v>
      </c>
      <c r="BA43" s="12" t="s">
        <v>509</v>
      </c>
      <c r="BB43" s="12" t="s">
        <v>281</v>
      </c>
      <c r="BC43" s="12" t="s">
        <v>281</v>
      </c>
      <c r="BD43" s="12" t="s">
        <v>665</v>
      </c>
      <c r="BF43" s="12" t="s">
        <v>312</v>
      </c>
      <c r="BG43" s="12" t="s">
        <v>312</v>
      </c>
      <c r="BH43" s="12" t="s">
        <v>312</v>
      </c>
      <c r="BI43" s="12" t="s">
        <v>312</v>
      </c>
      <c r="BJ43" s="12" t="s">
        <v>312</v>
      </c>
      <c r="BK43" s="12" t="s">
        <v>402</v>
      </c>
      <c r="BL43" s="12" t="s">
        <v>402</v>
      </c>
      <c r="BP43" s="12" t="s">
        <v>402</v>
      </c>
      <c r="BS43" s="12" t="s">
        <v>402</v>
      </c>
      <c r="BT43" s="12" t="s">
        <v>402</v>
      </c>
      <c r="BY43" s="12" t="s">
        <v>402</v>
      </c>
      <c r="CA43" s="12" t="s">
        <v>402</v>
      </c>
      <c r="CD43" s="12" t="s">
        <v>402</v>
      </c>
      <c r="CH43" s="12" t="s">
        <v>1032</v>
      </c>
      <c r="CI43" s="12" t="s">
        <v>402</v>
      </c>
      <c r="CM43" s="12" t="s">
        <v>402</v>
      </c>
    </row>
    <row r="44" spans="1:93" x14ac:dyDescent="0.35">
      <c r="A44" s="12" t="s">
        <v>267</v>
      </c>
      <c r="B44" s="12">
        <v>2017</v>
      </c>
      <c r="C44" s="1"/>
      <c r="E44" s="12" t="s">
        <v>313</v>
      </c>
      <c r="F44" s="12" t="s">
        <v>313</v>
      </c>
      <c r="G44" s="12" t="s">
        <v>313</v>
      </c>
      <c r="I44" s="12" t="s">
        <v>313</v>
      </c>
      <c r="L44" s="12" t="s">
        <v>733</v>
      </c>
      <c r="M44" s="12" t="s">
        <v>733</v>
      </c>
      <c r="N44" s="12" t="s">
        <v>733</v>
      </c>
      <c r="O44" s="12" t="s">
        <v>313</v>
      </c>
      <c r="S44" s="12" t="s">
        <v>355</v>
      </c>
      <c r="T44" s="12" t="s">
        <v>387</v>
      </c>
      <c r="W44" s="12" t="s">
        <v>387</v>
      </c>
      <c r="X44" s="12" t="s">
        <v>476</v>
      </c>
      <c r="Y44" s="12" t="s">
        <v>476</v>
      </c>
      <c r="Z44" s="12" t="s">
        <v>476</v>
      </c>
      <c r="AJ44" s="12" t="s">
        <v>476</v>
      </c>
      <c r="AK44" s="12" t="s">
        <v>476</v>
      </c>
      <c r="AL44" s="12" t="s">
        <v>487</v>
      </c>
      <c r="AM44" s="12" t="s">
        <v>762</v>
      </c>
      <c r="AP44" s="12" t="s">
        <v>476</v>
      </c>
      <c r="AQ44" s="12" t="s">
        <v>476</v>
      </c>
      <c r="AR44" s="12" t="s">
        <v>476</v>
      </c>
      <c r="AS44" s="12" t="s">
        <v>476</v>
      </c>
      <c r="AU44" s="12" t="s">
        <v>460</v>
      </c>
      <c r="AV44" s="12" t="s">
        <v>313</v>
      </c>
      <c r="AW44" s="12" t="s">
        <v>460</v>
      </c>
      <c r="AX44" s="12" t="s">
        <v>795</v>
      </c>
      <c r="AZ44" s="12" t="s">
        <v>476</v>
      </c>
      <c r="BA44" s="12" t="s">
        <v>510</v>
      </c>
      <c r="BB44" s="12" t="s">
        <v>299</v>
      </c>
      <c r="BC44" s="12" t="s">
        <v>299</v>
      </c>
      <c r="BD44" s="12" t="s">
        <v>733</v>
      </c>
      <c r="BF44" s="12" t="s">
        <v>313</v>
      </c>
      <c r="BG44" s="12" t="s">
        <v>313</v>
      </c>
      <c r="BH44" s="12" t="s">
        <v>313</v>
      </c>
      <c r="BI44" s="12" t="s">
        <v>313</v>
      </c>
      <c r="BJ44" s="12" t="s">
        <v>313</v>
      </c>
      <c r="BK44" s="12" t="s">
        <v>403</v>
      </c>
      <c r="BL44" s="12" t="s">
        <v>403</v>
      </c>
      <c r="BP44" s="12" t="s">
        <v>403</v>
      </c>
      <c r="BS44" s="12" t="s">
        <v>403</v>
      </c>
      <c r="BT44" s="12" t="s">
        <v>403</v>
      </c>
      <c r="BY44" s="12" t="s">
        <v>403</v>
      </c>
      <c r="CA44" s="12" t="s">
        <v>403</v>
      </c>
      <c r="CD44" s="12" t="s">
        <v>403</v>
      </c>
      <c r="CG44" s="12" t="s">
        <v>786</v>
      </c>
      <c r="CH44" s="12" t="s">
        <v>786</v>
      </c>
      <c r="CI44" s="12" t="s">
        <v>403</v>
      </c>
      <c r="CM44" s="12" t="s">
        <v>403</v>
      </c>
      <c r="CN44" s="12" t="s">
        <v>786</v>
      </c>
      <c r="CO44" s="12" t="s">
        <v>786</v>
      </c>
    </row>
    <row r="45" spans="1:93" x14ac:dyDescent="0.35">
      <c r="A45" s="12" t="s">
        <v>267</v>
      </c>
      <c r="B45" s="12">
        <v>2018</v>
      </c>
      <c r="C45" s="1"/>
      <c r="E45" s="12" t="s">
        <v>314</v>
      </c>
      <c r="F45" s="12" t="s">
        <v>314</v>
      </c>
      <c r="G45" s="12" t="s">
        <v>314</v>
      </c>
      <c r="I45" s="12" t="s">
        <v>314</v>
      </c>
      <c r="L45" s="12" t="s">
        <v>666</v>
      </c>
      <c r="M45" s="12" t="s">
        <v>666</v>
      </c>
      <c r="N45" s="12" t="s">
        <v>666</v>
      </c>
      <c r="O45" s="12" t="s">
        <v>314</v>
      </c>
      <c r="S45" s="12" t="s">
        <v>356</v>
      </c>
      <c r="T45" s="12" t="s">
        <v>388</v>
      </c>
      <c r="W45" s="12" t="s">
        <v>388</v>
      </c>
      <c r="X45" s="12" t="s">
        <v>477</v>
      </c>
      <c r="Y45" s="12" t="s">
        <v>477</v>
      </c>
      <c r="Z45" s="12" t="s">
        <v>477</v>
      </c>
      <c r="AJ45" s="12" t="s">
        <v>477</v>
      </c>
      <c r="AK45" s="12" t="s">
        <v>477</v>
      </c>
      <c r="AL45" s="12" t="s">
        <v>488</v>
      </c>
      <c r="AM45" s="12" t="s">
        <v>763</v>
      </c>
      <c r="AP45" s="12" t="s">
        <v>477</v>
      </c>
      <c r="AQ45" s="12" t="s">
        <v>477</v>
      </c>
      <c r="AS45" s="12" t="s">
        <v>477</v>
      </c>
      <c r="AU45" s="12" t="s">
        <v>461</v>
      </c>
      <c r="AV45" s="12" t="s">
        <v>314</v>
      </c>
      <c r="AW45" s="12" t="s">
        <v>461</v>
      </c>
      <c r="AX45" s="12" t="s">
        <v>796</v>
      </c>
      <c r="AZ45" s="12" t="s">
        <v>477</v>
      </c>
      <c r="BA45" s="12" t="s">
        <v>511</v>
      </c>
      <c r="BB45" s="12" t="s">
        <v>300</v>
      </c>
      <c r="BC45" s="12" t="s">
        <v>300</v>
      </c>
      <c r="BD45" s="12" t="s">
        <v>666</v>
      </c>
      <c r="BF45" s="12" t="s">
        <v>314</v>
      </c>
      <c r="BG45" s="12" t="s">
        <v>314</v>
      </c>
      <c r="BH45" s="12" t="s">
        <v>314</v>
      </c>
      <c r="BI45" s="12" t="s">
        <v>314</v>
      </c>
      <c r="BJ45" s="12" t="s">
        <v>314</v>
      </c>
      <c r="BK45" s="12" t="s">
        <v>404</v>
      </c>
      <c r="BL45" s="12" t="s">
        <v>404</v>
      </c>
      <c r="BP45" s="12" t="s">
        <v>404</v>
      </c>
      <c r="BS45" s="12" t="s">
        <v>404</v>
      </c>
      <c r="BT45" s="12" t="s">
        <v>404</v>
      </c>
      <c r="BY45" s="12" t="s">
        <v>404</v>
      </c>
      <c r="CA45" s="12" t="s">
        <v>404</v>
      </c>
      <c r="CD45" s="12" t="s">
        <v>404</v>
      </c>
      <c r="CG45" s="12" t="s">
        <v>787</v>
      </c>
      <c r="CH45" s="12" t="s">
        <v>787</v>
      </c>
      <c r="CI45" s="12" t="s">
        <v>404</v>
      </c>
      <c r="CM45" s="12" t="s">
        <v>404</v>
      </c>
      <c r="CN45" s="12" t="s">
        <v>787</v>
      </c>
    </row>
    <row r="46" spans="1:93" x14ac:dyDescent="0.35">
      <c r="A46" s="12" t="s">
        <v>267</v>
      </c>
      <c r="B46" s="12">
        <v>2019</v>
      </c>
      <c r="C46" s="1"/>
      <c r="E46" s="12" t="s">
        <v>638</v>
      </c>
      <c r="F46" s="12" t="s">
        <v>638</v>
      </c>
      <c r="G46" s="12" t="s">
        <v>638</v>
      </c>
      <c r="I46" s="12" t="s">
        <v>638</v>
      </c>
      <c r="L46" s="12" t="s">
        <v>667</v>
      </c>
      <c r="M46" s="12" t="s">
        <v>667</v>
      </c>
      <c r="N46" s="12" t="s">
        <v>667</v>
      </c>
      <c r="O46" s="12" t="s">
        <v>638</v>
      </c>
      <c r="S46" s="12" t="s">
        <v>632</v>
      </c>
      <c r="T46" s="12" t="s">
        <v>633</v>
      </c>
      <c r="W46" s="12" t="s">
        <v>633</v>
      </c>
      <c r="X46" s="12" t="s">
        <v>634</v>
      </c>
      <c r="Y46" s="12" t="s">
        <v>634</v>
      </c>
      <c r="Z46" s="12" t="s">
        <v>634</v>
      </c>
      <c r="AJ46" s="12" t="s">
        <v>634</v>
      </c>
      <c r="AK46" s="12" t="s">
        <v>634</v>
      </c>
      <c r="AL46" s="12" t="s">
        <v>635</v>
      </c>
      <c r="AM46" s="12" t="s">
        <v>764</v>
      </c>
      <c r="AP46" s="12" t="s">
        <v>634</v>
      </c>
      <c r="AQ46" s="12" t="s">
        <v>634</v>
      </c>
      <c r="AS46" s="12" t="s">
        <v>634</v>
      </c>
      <c r="AU46" s="12" t="s">
        <v>637</v>
      </c>
      <c r="AV46" s="12" t="s">
        <v>638</v>
      </c>
      <c r="AW46" s="12" t="s">
        <v>637</v>
      </c>
      <c r="AX46" s="12" t="s">
        <v>797</v>
      </c>
      <c r="AZ46" s="12" t="s">
        <v>634</v>
      </c>
      <c r="BA46" s="12" t="s">
        <v>640</v>
      </c>
      <c r="BB46" s="12" t="s">
        <v>641</v>
      </c>
      <c r="BC46" s="12" t="s">
        <v>641</v>
      </c>
      <c r="BD46" s="12" t="s">
        <v>667</v>
      </c>
      <c r="BF46" s="12" t="s">
        <v>638</v>
      </c>
      <c r="BG46" s="12" t="s">
        <v>638</v>
      </c>
      <c r="BH46" s="12" t="s">
        <v>638</v>
      </c>
      <c r="BI46" s="12" t="s">
        <v>638</v>
      </c>
      <c r="BJ46" s="12" t="s">
        <v>638</v>
      </c>
      <c r="BK46" s="12" t="s">
        <v>642</v>
      </c>
      <c r="BL46" s="12" t="s">
        <v>642</v>
      </c>
      <c r="BP46" s="12" t="s">
        <v>642</v>
      </c>
      <c r="BT46" s="12" t="s">
        <v>642</v>
      </c>
      <c r="BX46" s="12" t="s">
        <v>642</v>
      </c>
      <c r="BY46" s="12" t="s">
        <v>642</v>
      </c>
      <c r="CA46" s="12" t="s">
        <v>642</v>
      </c>
      <c r="CD46" s="12" t="s">
        <v>642</v>
      </c>
      <c r="CG46" s="12" t="s">
        <v>788</v>
      </c>
      <c r="CH46" s="12" t="s">
        <v>788</v>
      </c>
      <c r="CI46" s="12" t="s">
        <v>642</v>
      </c>
      <c r="CM46" s="12" t="s">
        <v>642</v>
      </c>
      <c r="CN46" s="12" t="s">
        <v>788</v>
      </c>
    </row>
    <row r="47" spans="1:93" x14ac:dyDescent="0.35">
      <c r="A47" s="12" t="s">
        <v>267</v>
      </c>
      <c r="B47" s="12">
        <v>2020</v>
      </c>
      <c r="C47" s="1"/>
      <c r="E47" s="12" t="s">
        <v>690</v>
      </c>
      <c r="F47" s="12" t="s">
        <v>690</v>
      </c>
      <c r="G47" s="12" t="s">
        <v>690</v>
      </c>
      <c r="I47" s="12" t="s">
        <v>690</v>
      </c>
      <c r="L47" s="12" t="s">
        <v>685</v>
      </c>
      <c r="M47" s="12" t="s">
        <v>685</v>
      </c>
      <c r="N47" s="12" t="s">
        <v>685</v>
      </c>
      <c r="O47" s="12" t="s">
        <v>690</v>
      </c>
      <c r="S47" s="12" t="s">
        <v>684</v>
      </c>
      <c r="T47" s="12" t="s">
        <v>686</v>
      </c>
      <c r="W47" s="12" t="s">
        <v>686</v>
      </c>
      <c r="X47" s="12" t="s">
        <v>687</v>
      </c>
      <c r="Y47" s="12" t="s">
        <v>687</v>
      </c>
      <c r="Z47" s="12" t="s">
        <v>687</v>
      </c>
      <c r="AJ47" s="12" t="s">
        <v>687</v>
      </c>
      <c r="AK47" s="12" t="s">
        <v>687</v>
      </c>
      <c r="AL47" s="12" t="s">
        <v>688</v>
      </c>
      <c r="AM47" s="12" t="s">
        <v>765</v>
      </c>
      <c r="AP47" s="12" t="s">
        <v>687</v>
      </c>
      <c r="AQ47" s="12" t="s">
        <v>687</v>
      </c>
      <c r="AS47" s="12" t="s">
        <v>687</v>
      </c>
      <c r="AU47" s="12" t="s">
        <v>689</v>
      </c>
      <c r="AV47" s="12" t="s">
        <v>690</v>
      </c>
      <c r="AW47" s="12" t="s">
        <v>689</v>
      </c>
      <c r="AX47" s="12" t="s">
        <v>798</v>
      </c>
      <c r="AZ47" s="12" t="s">
        <v>687</v>
      </c>
      <c r="BA47" s="12" t="s">
        <v>691</v>
      </c>
      <c r="BB47" s="12" t="s">
        <v>692</v>
      </c>
      <c r="BC47" s="12" t="s">
        <v>692</v>
      </c>
      <c r="BD47" s="12" t="s">
        <v>685</v>
      </c>
      <c r="BF47" s="12" t="s">
        <v>690</v>
      </c>
      <c r="BG47" s="12" t="s">
        <v>690</v>
      </c>
      <c r="BH47" s="12" t="s">
        <v>690</v>
      </c>
      <c r="BI47" s="12" t="s">
        <v>690</v>
      </c>
      <c r="BJ47" s="12" t="s">
        <v>690</v>
      </c>
      <c r="BK47" s="12" t="s">
        <v>693</v>
      </c>
      <c r="BL47" s="12" t="s">
        <v>693</v>
      </c>
      <c r="BP47" s="12" t="s">
        <v>693</v>
      </c>
      <c r="BT47" s="12" t="s">
        <v>693</v>
      </c>
      <c r="BX47" s="12" t="s">
        <v>693</v>
      </c>
      <c r="BY47" s="12" t="s">
        <v>693</v>
      </c>
      <c r="CA47" s="12" t="s">
        <v>693</v>
      </c>
      <c r="CD47" s="12" t="s">
        <v>693</v>
      </c>
      <c r="CG47" s="12" t="s">
        <v>789</v>
      </c>
      <c r="CH47" s="12" t="s">
        <v>789</v>
      </c>
      <c r="CI47" s="12" t="s">
        <v>789</v>
      </c>
      <c r="CM47" s="12" t="s">
        <v>693</v>
      </c>
      <c r="CN47" s="12" t="s">
        <v>789</v>
      </c>
    </row>
    <row r="48" spans="1:93" x14ac:dyDescent="0.35">
      <c r="A48" s="12" t="s">
        <v>267</v>
      </c>
      <c r="B48" s="12">
        <v>2021</v>
      </c>
      <c r="C48" s="1"/>
      <c r="E48" s="12" t="s">
        <v>1020</v>
      </c>
      <c r="F48" s="12" t="s">
        <v>1020</v>
      </c>
      <c r="G48" s="12" t="s">
        <v>1020</v>
      </c>
      <c r="I48" s="12" t="s">
        <v>1020</v>
      </c>
      <c r="L48" s="12" t="s">
        <v>1021</v>
      </c>
      <c r="M48" s="12" t="s">
        <v>1021</v>
      </c>
      <c r="N48" s="12" t="s">
        <v>1021</v>
      </c>
      <c r="O48" s="12" t="s">
        <v>1020</v>
      </c>
      <c r="S48" s="12" t="s">
        <v>1022</v>
      </c>
      <c r="T48" s="12" t="s">
        <v>1023</v>
      </c>
      <c r="W48" s="12" t="s">
        <v>1023</v>
      </c>
      <c r="X48" s="12" t="s">
        <v>1024</v>
      </c>
      <c r="Y48" s="12" t="s">
        <v>1024</v>
      </c>
      <c r="Z48" s="12" t="s">
        <v>1024</v>
      </c>
      <c r="AJ48" s="12" t="s">
        <v>1024</v>
      </c>
      <c r="AK48" s="12" t="s">
        <v>1024</v>
      </c>
      <c r="AL48" s="12" t="s">
        <v>1024</v>
      </c>
      <c r="AM48" s="12" t="s">
        <v>1025</v>
      </c>
      <c r="AP48" s="12" t="s">
        <v>1024</v>
      </c>
      <c r="AQ48" s="12" t="s">
        <v>1024</v>
      </c>
      <c r="AS48" s="12" t="s">
        <v>1024</v>
      </c>
      <c r="AU48" s="12" t="s">
        <v>1026</v>
      </c>
      <c r="AV48" s="12" t="s">
        <v>1020</v>
      </c>
      <c r="AW48" s="12" t="s">
        <v>1026</v>
      </c>
      <c r="AX48" s="12" t="s">
        <v>1027</v>
      </c>
      <c r="AZ48" s="12" t="s">
        <v>1024</v>
      </c>
      <c r="BA48" s="12" t="s">
        <v>1028</v>
      </c>
      <c r="BB48" s="12" t="s">
        <v>1029</v>
      </c>
      <c r="BC48" s="12" t="s">
        <v>1029</v>
      </c>
      <c r="BD48" s="12" t="s">
        <v>1021</v>
      </c>
      <c r="BF48" s="12" t="s">
        <v>1020</v>
      </c>
      <c r="BG48" s="12" t="s">
        <v>1020</v>
      </c>
      <c r="BH48" s="12" t="s">
        <v>1020</v>
      </c>
      <c r="BI48" s="12" t="s">
        <v>1020</v>
      </c>
      <c r="BJ48" s="12" t="s">
        <v>1020</v>
      </c>
      <c r="BK48" s="12" t="s">
        <v>1030</v>
      </c>
      <c r="BL48" s="12" t="s">
        <v>1030</v>
      </c>
      <c r="BP48" s="12" t="s">
        <v>1030</v>
      </c>
      <c r="BT48" s="12" t="s">
        <v>1030</v>
      </c>
      <c r="BX48" s="12" t="s">
        <v>1030</v>
      </c>
      <c r="BY48" s="12" t="s">
        <v>1030</v>
      </c>
      <c r="CA48" s="12" t="s">
        <v>1030</v>
      </c>
      <c r="CD48" s="12" t="s">
        <v>1030</v>
      </c>
      <c r="CG48" s="12" t="s">
        <v>1031</v>
      </c>
      <c r="CH48" s="12" t="s">
        <v>1031</v>
      </c>
      <c r="CI48" s="12" t="s">
        <v>1031</v>
      </c>
      <c r="CM48" s="12" t="s">
        <v>1030</v>
      </c>
      <c r="CN48" s="12" t="s">
        <v>1031</v>
      </c>
    </row>
    <row r="49" spans="1:92" x14ac:dyDescent="0.35">
      <c r="A49" s="12" t="s">
        <v>267</v>
      </c>
      <c r="B49" s="12">
        <v>2022</v>
      </c>
      <c r="E49" s="12" t="s">
        <v>1233</v>
      </c>
      <c r="F49" s="12" t="s">
        <v>1233</v>
      </c>
      <c r="G49" s="12" t="s">
        <v>1233</v>
      </c>
      <c r="I49" s="12" t="s">
        <v>1233</v>
      </c>
      <c r="L49" s="12" t="s">
        <v>1232</v>
      </c>
      <c r="M49" s="12" t="s">
        <v>1232</v>
      </c>
      <c r="N49" s="12" t="s">
        <v>1232</v>
      </c>
      <c r="O49" s="12" t="s">
        <v>1233</v>
      </c>
      <c r="S49" s="12" t="s">
        <v>1234</v>
      </c>
      <c r="T49" s="12" t="s">
        <v>1235</v>
      </c>
      <c r="W49" s="12" t="s">
        <v>1235</v>
      </c>
      <c r="X49" s="12" t="s">
        <v>1236</v>
      </c>
      <c r="Y49" s="12" t="s">
        <v>1236</v>
      </c>
      <c r="Z49" s="12" t="s">
        <v>1236</v>
      </c>
      <c r="AJ49" s="12" t="s">
        <v>1236</v>
      </c>
      <c r="AK49" s="12" t="s">
        <v>1236</v>
      </c>
      <c r="AL49" s="12" t="s">
        <v>1236</v>
      </c>
      <c r="AM49" s="12" t="s">
        <v>1237</v>
      </c>
      <c r="AP49" s="12" t="s">
        <v>1236</v>
      </c>
      <c r="AQ49" s="12" t="s">
        <v>1236</v>
      </c>
      <c r="AR49" s="12" t="s">
        <v>1236</v>
      </c>
      <c r="AU49" s="12" t="s">
        <v>1238</v>
      </c>
      <c r="AV49" s="12" t="s">
        <v>1233</v>
      </c>
      <c r="AW49" s="12" t="s">
        <v>1238</v>
      </c>
      <c r="AX49" s="12" t="s">
        <v>1260</v>
      </c>
      <c r="AZ49" s="12" t="s">
        <v>1236</v>
      </c>
      <c r="BA49" s="12" t="s">
        <v>1239</v>
      </c>
      <c r="BB49" s="12" t="s">
        <v>1240</v>
      </c>
      <c r="BC49" s="12" t="s">
        <v>1240</v>
      </c>
      <c r="BD49" s="12" t="s">
        <v>1232</v>
      </c>
      <c r="BF49" s="12" t="s">
        <v>1233</v>
      </c>
      <c r="BG49" s="12" t="s">
        <v>1233</v>
      </c>
      <c r="BH49" s="12" t="s">
        <v>1233</v>
      </c>
      <c r="BI49" s="12" t="s">
        <v>1233</v>
      </c>
      <c r="BJ49" s="12" t="s">
        <v>1233</v>
      </c>
      <c r="BK49" s="12" t="s">
        <v>1241</v>
      </c>
      <c r="BL49" s="12" t="s">
        <v>1241</v>
      </c>
      <c r="BP49" s="12" t="s">
        <v>1241</v>
      </c>
      <c r="BT49" s="12" t="s">
        <v>1241</v>
      </c>
      <c r="BX49" s="12" t="s">
        <v>1241</v>
      </c>
      <c r="BY49" s="12" t="s">
        <v>1241</v>
      </c>
      <c r="CA49" s="12" t="s">
        <v>1241</v>
      </c>
      <c r="CD49" s="12" t="s">
        <v>1241</v>
      </c>
      <c r="CG49" s="12" t="s">
        <v>1242</v>
      </c>
      <c r="CH49" s="12" t="s">
        <v>1242</v>
      </c>
      <c r="CI49" s="12" t="s">
        <v>1242</v>
      </c>
      <c r="CM49" s="12" t="s">
        <v>1242</v>
      </c>
      <c r="CN49" s="12" t="s">
        <v>1242</v>
      </c>
    </row>
  </sheetData>
  <customSheetViews>
    <customSheetView guid="{F8D51DE5-E332-4CF1-8ED7-B4E68D899133}" scale="95">
      <pane xSplit="3" ySplit="2" topLeftCell="AR5" activePane="bottomRight" state="frozen"/>
      <selection pane="bottomRight" activeCell="AT5" sqref="AT5"/>
      <pageMargins left="0.7" right="0.7" top="0.75" bottom="0.75" header="0.3" footer="0.3"/>
      <pageSetup paperSize="9" orientation="portrait" r:id="rId1"/>
    </customSheetView>
    <customSheetView guid="{AFD31E09-48A8-41DA-8774-44CF3D9406AF}" scale="95">
      <pane xSplit="3" ySplit="2" topLeftCell="F3" activePane="bottomRight" state="frozen"/>
      <selection pane="bottomRight" activeCell="K1" sqref="K1"/>
      <pageMargins left="0.7" right="0.7" top="0.75" bottom="0.75" header="0.3" footer="0.3"/>
      <pageSetup paperSize="9" orientation="portrait" r:id="rId2"/>
    </customSheetView>
    <customSheetView guid="{76A6A726-C254-4BE6-AA48-F572182746E9}" scale="95" hiddenColumns="1">
      <pane xSplit="2" ySplit="3" topLeftCell="BF30" activePane="bottomRight" state="frozen"/>
      <selection pane="bottomRight" activeCell="BI31" sqref="BI31:BI43"/>
      <pageMargins left="0.7" right="0.7" top="0.75" bottom="0.75" header="0.3" footer="0.3"/>
      <pageSetup paperSize="9" orientation="portrait" r:id="rId3"/>
    </customSheetView>
    <customSheetView guid="{2B2829BA-8282-48A5-9A22-5C82DB4E416D}" scale="95">
      <pane xSplit="3" ySplit="2" topLeftCell="BJ10" activePane="bottomRight" state="frozen"/>
      <selection pane="bottomRight" activeCell="BK12" sqref="BK12"/>
      <pageMargins left="0.7" right="0.7" top="0.75" bottom="0.75" header="0.3" footer="0.3"/>
      <pageSetup paperSize="9" orientation="portrait" r:id="rId4"/>
    </customSheetView>
    <customSheetView guid="{67EE8CD3-860B-4AA5-B7D9-BFBEB20B70C3}" scale="95">
      <pane xSplit="3" ySplit="2" topLeftCell="AJ13" activePane="bottomRight" state="frozen"/>
      <selection pane="bottomRight" activeCell="AM19" sqref="AM19"/>
      <pageMargins left="0.7" right="0.7" top="0.75" bottom="0.75" header="0.3" footer="0.3"/>
      <pageSetup paperSize="9" orientation="portrait" r:id="rId5"/>
    </customSheetView>
    <customSheetView guid="{EF713A9B-717B-4C7C-9B7F-B77BCF2F8B43}" scale="95">
      <pane xSplit="3" ySplit="2" topLeftCell="AA24" activePane="bottomRight" state="frozen"/>
      <selection pane="bottomRight" activeCell="AB29" sqref="AB29"/>
      <pageMargins left="0.7" right="0.7" top="0.75" bottom="0.75" header="0.3" footer="0.3"/>
      <pageSetup paperSize="9" orientation="portrait" r:id="rId6"/>
    </customSheetView>
    <customSheetView guid="{DF8B7A19-5F05-441A-9C79-E717E6E64EB0}" scale="95">
      <pane xSplit="3" ySplit="2" topLeftCell="BG3" activePane="bottomRight" state="frozen"/>
      <selection pane="bottomRight" activeCell="BJ5" sqref="BJ5"/>
      <pageMargins left="0.7" right="0.7" top="0.75" bottom="0.75" header="0.3" footer="0.3"/>
      <pageSetup paperSize="9" orientation="portrait" r:id="rId7"/>
    </customSheetView>
    <customSheetView guid="{B264BC6E-C00E-41FC-9B7F-FF0FABB37F62}" scale="90">
      <pane xSplit="3" ySplit="2" topLeftCell="D3" activePane="bottomRight" state="frozen"/>
      <selection pane="bottomRight" activeCell="E5" sqref="E5"/>
      <pageMargins left="0.7" right="0.7" top="0.75" bottom="0.75" header="0.3" footer="0.3"/>
      <pageSetup paperSize="9" orientation="portrait" r:id="rId8"/>
    </customSheetView>
  </customSheetViews>
  <mergeCells count="1">
    <mergeCell ref="BL1:CD1"/>
  </mergeCells>
  <phoneticPr fontId="8" type="noConversion"/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zoomScale="80" zoomScaleNormal="80" workbookViewId="0"/>
  </sheetViews>
  <sheetFormatPr defaultRowHeight="14.5" x14ac:dyDescent="0.35"/>
  <cols>
    <col min="1" max="1" width="32.90625" style="12" bestFit="1" customWidth="1"/>
    <col min="2" max="2" width="9.453125" style="12" bestFit="1" customWidth="1"/>
    <col min="3" max="3" width="33.26953125" style="12" bestFit="1" customWidth="1"/>
    <col min="4" max="4" width="38.26953125" style="12" bestFit="1" customWidth="1"/>
    <col min="5" max="5" width="32.81640625" style="12" bestFit="1" customWidth="1"/>
    <col min="6" max="6" width="15.36328125" style="12" bestFit="1" customWidth="1"/>
    <col min="7" max="7" width="45.08984375" style="12" bestFit="1" customWidth="1"/>
    <col min="8" max="8" width="26.453125" style="12" bestFit="1" customWidth="1"/>
    <col min="9" max="10" width="32.81640625" style="12" bestFit="1" customWidth="1"/>
    <col min="11" max="11" width="16.54296875" style="12" bestFit="1" customWidth="1"/>
    <col min="12" max="12" width="27.6328125" style="12" bestFit="1" customWidth="1"/>
    <col min="13" max="17" width="32.81640625" style="12" bestFit="1" customWidth="1"/>
    <col min="18" max="18" width="18.36328125" style="12" bestFit="1" customWidth="1"/>
    <col min="19" max="19" width="17.1796875" style="12" bestFit="1" customWidth="1"/>
    <col min="20" max="20" width="33.26953125" style="12" bestFit="1" customWidth="1"/>
    <col min="21" max="21" width="19.1796875" style="12" bestFit="1" customWidth="1"/>
    <col min="22" max="22" width="18.54296875" style="12" bestFit="1" customWidth="1"/>
    <col min="23" max="23" width="23.7265625" style="12" bestFit="1" customWidth="1"/>
    <col min="24" max="25" width="33.26953125" style="12" bestFit="1" customWidth="1"/>
    <col min="26" max="26" width="16.36328125" style="12" bestFit="1" customWidth="1"/>
    <col min="27" max="28" width="33.26953125" style="12" bestFit="1" customWidth="1"/>
    <col min="29" max="29" width="37.6328125" style="12" bestFit="1" customWidth="1"/>
    <col min="30" max="30" width="15.453125" style="12" bestFit="1" customWidth="1"/>
    <col min="31" max="31" width="24.7265625" style="12" customWidth="1"/>
    <col min="32" max="16352" width="9.1796875" style="12"/>
    <col min="16353" max="16353" width="23.26953125" style="12" bestFit="1" customWidth="1"/>
    <col min="16354" max="16371" width="9.1796875" style="12"/>
    <col min="16372" max="16384" width="9.1796875" style="12" customWidth="1"/>
  </cols>
  <sheetData>
    <row r="1" spans="1:32" s="20" customFormat="1" ht="29" x14ac:dyDescent="0.35">
      <c r="A1" s="2" t="s">
        <v>0</v>
      </c>
      <c r="B1" s="2" t="s">
        <v>1</v>
      </c>
      <c r="C1" s="5" t="s">
        <v>203</v>
      </c>
      <c r="D1" s="5" t="s">
        <v>204</v>
      </c>
      <c r="E1" s="5" t="s">
        <v>205</v>
      </c>
      <c r="F1" s="5" t="s">
        <v>206</v>
      </c>
      <c r="G1" s="5" t="s">
        <v>207</v>
      </c>
      <c r="H1" s="5" t="s">
        <v>208</v>
      </c>
      <c r="I1" s="5" t="s">
        <v>235</v>
      </c>
      <c r="J1" s="5" t="s">
        <v>236</v>
      </c>
      <c r="K1" s="5" t="s">
        <v>237</v>
      </c>
      <c r="L1" s="5" t="s">
        <v>238</v>
      </c>
      <c r="M1" s="5" t="s">
        <v>209</v>
      </c>
      <c r="N1" s="5" t="s">
        <v>210</v>
      </c>
      <c r="O1" s="5" t="s">
        <v>211</v>
      </c>
      <c r="P1" s="5" t="s">
        <v>212</v>
      </c>
      <c r="Q1" s="5" t="s">
        <v>20</v>
      </c>
      <c r="R1" s="5" t="s">
        <v>213</v>
      </c>
      <c r="S1" s="5" t="s">
        <v>214</v>
      </c>
      <c r="T1" s="5" t="s">
        <v>215</v>
      </c>
      <c r="U1" s="5" t="s">
        <v>216</v>
      </c>
      <c r="V1" s="5" t="s">
        <v>200</v>
      </c>
      <c r="W1" s="5" t="s">
        <v>201</v>
      </c>
      <c r="X1" s="5" t="s">
        <v>217</v>
      </c>
      <c r="Y1" s="5" t="s">
        <v>830</v>
      </c>
      <c r="Z1" s="5" t="s">
        <v>573</v>
      </c>
      <c r="AA1" s="5" t="s">
        <v>59</v>
      </c>
      <c r="AB1" s="5" t="s">
        <v>239</v>
      </c>
      <c r="AC1" s="5" t="s">
        <v>218</v>
      </c>
      <c r="AF1" s="21"/>
    </row>
    <row r="2" spans="1:32" s="20" customFormat="1" x14ac:dyDescent="0.35">
      <c r="A2" s="30" t="s">
        <v>121</v>
      </c>
      <c r="B2" s="30" t="s">
        <v>122</v>
      </c>
      <c r="C2" s="1" t="s">
        <v>162</v>
      </c>
      <c r="D2" s="30" t="s">
        <v>219</v>
      </c>
      <c r="E2" s="30" t="s">
        <v>220</v>
      </c>
      <c r="F2" s="30" t="s">
        <v>221</v>
      </c>
      <c r="G2" s="30" t="s">
        <v>222</v>
      </c>
      <c r="H2" s="30" t="s">
        <v>604</v>
      </c>
      <c r="I2" s="30" t="s">
        <v>593</v>
      </c>
      <c r="J2" s="30" t="s">
        <v>594</v>
      </c>
      <c r="K2" s="30" t="s">
        <v>85</v>
      </c>
      <c r="L2" s="30" t="s">
        <v>591</v>
      </c>
      <c r="M2" s="30" t="s">
        <v>223</v>
      </c>
      <c r="N2" s="30" t="s">
        <v>224</v>
      </c>
      <c r="O2" s="30" t="s">
        <v>225</v>
      </c>
      <c r="P2" s="30" t="s">
        <v>226</v>
      </c>
      <c r="Q2" s="30" t="s">
        <v>227</v>
      </c>
      <c r="R2" s="30" t="s">
        <v>828</v>
      </c>
      <c r="S2" s="30" t="s">
        <v>829</v>
      </c>
      <c r="T2" s="30" t="s">
        <v>228</v>
      </c>
      <c r="U2" s="30" t="s">
        <v>229</v>
      </c>
      <c r="V2" s="30" t="s">
        <v>159</v>
      </c>
      <c r="W2" s="30" t="s">
        <v>160</v>
      </c>
      <c r="X2" s="30" t="s">
        <v>230</v>
      </c>
      <c r="Y2" s="30" t="s">
        <v>231</v>
      </c>
      <c r="Z2" s="30" t="s">
        <v>590</v>
      </c>
      <c r="AA2" s="30" t="s">
        <v>232</v>
      </c>
      <c r="AB2" s="30" t="s">
        <v>605</v>
      </c>
      <c r="AC2" s="30" t="s">
        <v>233</v>
      </c>
    </row>
    <row r="3" spans="1:32" x14ac:dyDescent="0.35">
      <c r="A3" s="12" t="s">
        <v>267</v>
      </c>
      <c r="B3" s="12">
        <v>2001</v>
      </c>
      <c r="C3" s="12" t="s">
        <v>260</v>
      </c>
      <c r="D3" s="9">
        <v>51524000</v>
      </c>
      <c r="E3" s="9">
        <f>D3*100%</f>
        <v>51524000</v>
      </c>
      <c r="F3" s="25">
        <f t="shared" ref="F3:F4" si="0">D3-E3</f>
        <v>0</v>
      </c>
      <c r="G3" s="12" t="s">
        <v>263</v>
      </c>
      <c r="H3" s="4">
        <v>1</v>
      </c>
      <c r="I3" s="22" t="s">
        <v>262</v>
      </c>
      <c r="J3" s="22" t="s">
        <v>262</v>
      </c>
      <c r="K3" s="22" t="s">
        <v>262</v>
      </c>
      <c r="L3" s="22" t="s">
        <v>262</v>
      </c>
      <c r="O3" s="17"/>
      <c r="P3" s="4"/>
      <c r="Q3" s="9"/>
      <c r="R3" s="24" t="s">
        <v>262</v>
      </c>
      <c r="S3" s="15" t="str">
        <f>IF(Q3=""," ",D3/Q3)</f>
        <v xml:space="preserve"> </v>
      </c>
      <c r="T3" s="9">
        <v>2239208114</v>
      </c>
      <c r="U3" s="15" t="str">
        <f>IF(N3=""," ",T3/N3)</f>
        <v xml:space="preserve"> </v>
      </c>
      <c r="V3" s="4"/>
      <c r="W3" s="4"/>
      <c r="X3" s="8"/>
      <c r="Y3" s="9">
        <v>118841895</v>
      </c>
      <c r="AA3" s="9">
        <v>1715782</v>
      </c>
      <c r="AB3" s="9">
        <v>5370493</v>
      </c>
      <c r="AC3" s="9">
        <v>125928170</v>
      </c>
      <c r="AE3" s="1"/>
    </row>
    <row r="4" spans="1:32" x14ac:dyDescent="0.35">
      <c r="A4" s="12" t="s">
        <v>267</v>
      </c>
      <c r="B4" s="12">
        <v>2002</v>
      </c>
      <c r="C4" s="12" t="s">
        <v>260</v>
      </c>
      <c r="D4" s="9">
        <v>51519000</v>
      </c>
      <c r="E4" s="9">
        <f>D4*100%</f>
        <v>51519000</v>
      </c>
      <c r="F4" s="25">
        <f t="shared" si="0"/>
        <v>0</v>
      </c>
      <c r="G4" s="12" t="s">
        <v>263</v>
      </c>
      <c r="H4" s="4">
        <v>1</v>
      </c>
      <c r="I4" s="22" t="s">
        <v>262</v>
      </c>
      <c r="J4" s="22" t="s">
        <v>262</v>
      </c>
      <c r="K4" s="22" t="s">
        <v>262</v>
      </c>
      <c r="L4" s="22" t="s">
        <v>262</v>
      </c>
      <c r="M4" s="8">
        <v>2484800000</v>
      </c>
      <c r="N4" s="8">
        <v>2980100000</v>
      </c>
      <c r="O4" s="9">
        <v>495300000</v>
      </c>
      <c r="P4" s="4">
        <v>0.83399999999999996</v>
      </c>
      <c r="Q4" s="9">
        <v>563200000</v>
      </c>
      <c r="R4" s="24" t="s">
        <v>262</v>
      </c>
      <c r="S4" s="15">
        <f>D4/Q4</f>
        <v>9.147549715909091E-2</v>
      </c>
      <c r="T4" s="9">
        <v>2041691136</v>
      </c>
      <c r="U4" s="15">
        <f>T4/N4</f>
        <v>0.68510826348109122</v>
      </c>
      <c r="V4" s="4"/>
      <c r="W4" s="4"/>
      <c r="X4" s="9"/>
      <c r="Y4" s="9">
        <v>130006163</v>
      </c>
      <c r="AA4" s="9">
        <v>1606737</v>
      </c>
      <c r="AB4" s="9">
        <v>6472327</v>
      </c>
      <c r="AC4" s="9">
        <v>138085227</v>
      </c>
    </row>
    <row r="5" spans="1:32" x14ac:dyDescent="0.35">
      <c r="A5" s="12" t="s">
        <v>267</v>
      </c>
      <c r="B5" s="12">
        <v>2003</v>
      </c>
      <c r="C5" s="12" t="s">
        <v>260</v>
      </c>
      <c r="D5" s="9">
        <v>53277000</v>
      </c>
      <c r="E5" s="9">
        <f t="shared" ref="E5:E7" si="1">D5*100%</f>
        <v>53277000</v>
      </c>
      <c r="F5" s="25">
        <f>D5-E5</f>
        <v>0</v>
      </c>
      <c r="G5" s="12" t="s">
        <v>263</v>
      </c>
      <c r="H5" s="4">
        <v>1</v>
      </c>
      <c r="I5" s="22" t="s">
        <v>262</v>
      </c>
      <c r="J5" s="22" t="s">
        <v>262</v>
      </c>
      <c r="K5" s="22" t="s">
        <v>262</v>
      </c>
      <c r="L5" s="22" t="s">
        <v>262</v>
      </c>
      <c r="M5" s="8"/>
      <c r="N5" s="8"/>
      <c r="O5" s="9"/>
      <c r="P5" s="4"/>
      <c r="Q5" s="9"/>
      <c r="R5" s="24" t="s">
        <v>262</v>
      </c>
      <c r="S5" s="15" t="str">
        <f>IF(Q5=""," ",D5/Q5)</f>
        <v xml:space="preserve"> </v>
      </c>
      <c r="T5" s="9">
        <v>2123634260</v>
      </c>
      <c r="U5" s="15" t="str">
        <f>IF(N5=""," ",T5/N5)</f>
        <v xml:space="preserve"> </v>
      </c>
      <c r="V5" s="4"/>
      <c r="W5" s="4"/>
      <c r="X5" s="9"/>
      <c r="Y5" s="9">
        <v>140229496</v>
      </c>
      <c r="AA5" s="9">
        <v>1860967</v>
      </c>
      <c r="AB5" s="9">
        <v>6468324</v>
      </c>
      <c r="AC5" s="9">
        <v>148558787</v>
      </c>
    </row>
    <row r="6" spans="1:32" x14ac:dyDescent="0.35">
      <c r="A6" s="12" t="s">
        <v>267</v>
      </c>
      <c r="B6" s="12">
        <v>2004</v>
      </c>
      <c r="C6" s="12" t="s">
        <v>260</v>
      </c>
      <c r="D6" s="9">
        <v>55774000</v>
      </c>
      <c r="E6" s="9">
        <f t="shared" si="1"/>
        <v>55774000</v>
      </c>
      <c r="F6" s="25">
        <f t="shared" ref="F6:F15" si="2">D6-E6</f>
        <v>0</v>
      </c>
      <c r="G6" s="12" t="s">
        <v>263</v>
      </c>
      <c r="H6" s="4">
        <v>1</v>
      </c>
      <c r="I6" s="22" t="s">
        <v>262</v>
      </c>
      <c r="J6" s="22" t="s">
        <v>262</v>
      </c>
      <c r="K6" s="22" t="s">
        <v>262</v>
      </c>
      <c r="L6" s="22" t="s">
        <v>262</v>
      </c>
      <c r="M6" s="8">
        <v>2485700000</v>
      </c>
      <c r="N6" s="8">
        <v>3359200000</v>
      </c>
      <c r="O6" s="9">
        <v>873500000</v>
      </c>
      <c r="P6" s="4">
        <v>0.74</v>
      </c>
      <c r="Q6" s="9">
        <v>600700000</v>
      </c>
      <c r="R6" s="24" t="s">
        <v>262</v>
      </c>
      <c r="S6" s="15">
        <f t="shared" ref="S6:S15" si="3">D6/Q6</f>
        <v>9.2848343599134339E-2</v>
      </c>
      <c r="T6" s="9">
        <v>2354844199</v>
      </c>
      <c r="U6" s="15">
        <f t="shared" ref="U6:U24" si="4">T6/N6</f>
        <v>0.7010133957489878</v>
      </c>
      <c r="V6" s="4"/>
      <c r="W6" s="4"/>
      <c r="X6" s="9"/>
      <c r="Y6" s="9">
        <v>150270797</v>
      </c>
      <c r="Z6" s="9"/>
      <c r="AA6" s="9">
        <v>1506694</v>
      </c>
      <c r="AB6" s="25">
        <f>889782+5843069</f>
        <v>6732851</v>
      </c>
      <c r="AC6" s="9">
        <v>158510342</v>
      </c>
    </row>
    <row r="7" spans="1:32" x14ac:dyDescent="0.35">
      <c r="A7" s="12" t="s">
        <v>267</v>
      </c>
      <c r="B7" s="12">
        <v>2005</v>
      </c>
      <c r="C7" s="12" t="s">
        <v>260</v>
      </c>
      <c r="D7" s="9">
        <v>57150000</v>
      </c>
      <c r="E7" s="9">
        <f t="shared" si="1"/>
        <v>57150000</v>
      </c>
      <c r="F7" s="25">
        <f t="shared" si="2"/>
        <v>0</v>
      </c>
      <c r="G7" s="12" t="s">
        <v>263</v>
      </c>
      <c r="H7" s="4">
        <v>1</v>
      </c>
      <c r="I7" s="22" t="s">
        <v>262</v>
      </c>
      <c r="J7" s="22" t="s">
        <v>262</v>
      </c>
      <c r="K7" s="22" t="s">
        <v>262</v>
      </c>
      <c r="L7" s="22" t="s">
        <v>262</v>
      </c>
      <c r="M7" s="26">
        <f>2497500000+126200000</f>
        <v>2623700000</v>
      </c>
      <c r="N7" s="8">
        <v>3527000000</v>
      </c>
      <c r="O7" s="9">
        <f>903300000</f>
        <v>903300000</v>
      </c>
      <c r="P7" s="4">
        <v>0.73399999999999999</v>
      </c>
      <c r="Q7" s="9">
        <v>612600000</v>
      </c>
      <c r="R7" s="24" t="s">
        <v>262</v>
      </c>
      <c r="S7" s="15">
        <f t="shared" si="3"/>
        <v>9.329089128305583E-2</v>
      </c>
      <c r="T7" s="9">
        <v>2487136540</v>
      </c>
      <c r="U7" s="15">
        <f t="shared" si="4"/>
        <v>0.70517055287779984</v>
      </c>
      <c r="V7" s="4"/>
      <c r="W7" s="4"/>
      <c r="X7" s="9"/>
      <c r="Y7" s="9">
        <v>161247366</v>
      </c>
      <c r="AA7" s="9">
        <v>1560820</v>
      </c>
      <c r="AB7" s="9">
        <v>4340382</v>
      </c>
      <c r="AC7" s="9">
        <v>167148568</v>
      </c>
    </row>
    <row r="8" spans="1:32" x14ac:dyDescent="0.35">
      <c r="A8" s="12" t="s">
        <v>267</v>
      </c>
      <c r="B8" s="12">
        <v>2006</v>
      </c>
      <c r="C8" s="12" t="s">
        <v>260</v>
      </c>
      <c r="D8" s="9">
        <v>158962000</v>
      </c>
      <c r="E8" s="9">
        <f>D8*223%</f>
        <v>354485260</v>
      </c>
      <c r="F8" s="25">
        <f t="shared" si="2"/>
        <v>-195523260</v>
      </c>
      <c r="G8" s="12" t="s">
        <v>263</v>
      </c>
      <c r="H8" s="4">
        <v>2.23</v>
      </c>
      <c r="I8" s="22" t="s">
        <v>262</v>
      </c>
      <c r="J8" s="22" t="s">
        <v>262</v>
      </c>
      <c r="K8" s="22" t="s">
        <v>262</v>
      </c>
      <c r="L8" s="22" t="s">
        <v>262</v>
      </c>
      <c r="M8" s="26">
        <f>2745800000+124700000</f>
        <v>2870500000</v>
      </c>
      <c r="N8" s="8">
        <v>3733600000</v>
      </c>
      <c r="O8" s="9">
        <f>863100000</f>
        <v>863100000</v>
      </c>
      <c r="P8" s="4">
        <v>0.76100000000000001</v>
      </c>
      <c r="Q8" s="9">
        <v>636000000</v>
      </c>
      <c r="R8" s="24" t="s">
        <v>262</v>
      </c>
      <c r="S8" s="15">
        <f t="shared" si="3"/>
        <v>0.24994025157232705</v>
      </c>
      <c r="T8" s="9">
        <v>2745771047</v>
      </c>
      <c r="U8" s="15">
        <f t="shared" si="4"/>
        <v>0.73542185745661026</v>
      </c>
      <c r="V8" s="4"/>
      <c r="W8" s="4"/>
      <c r="X8" s="9">
        <v>18700000</v>
      </c>
      <c r="Y8" s="9">
        <v>171956507</v>
      </c>
      <c r="AA8" s="9">
        <v>1579155</v>
      </c>
      <c r="AB8" s="9">
        <v>4876148</v>
      </c>
      <c r="AC8" s="9">
        <v>178411810</v>
      </c>
    </row>
    <row r="9" spans="1:32" x14ac:dyDescent="0.35">
      <c r="A9" s="12" t="s">
        <v>267</v>
      </c>
      <c r="B9" s="12">
        <v>2007</v>
      </c>
      <c r="C9" s="12" t="s">
        <v>260</v>
      </c>
      <c r="D9" s="9">
        <v>112664000</v>
      </c>
      <c r="E9" s="9">
        <f>D9*130%</f>
        <v>146463200</v>
      </c>
      <c r="F9" s="25">
        <f t="shared" si="2"/>
        <v>-33799200</v>
      </c>
      <c r="G9" s="12" t="s">
        <v>263</v>
      </c>
      <c r="H9" s="4">
        <v>1.3</v>
      </c>
      <c r="I9" s="22" t="s">
        <v>262</v>
      </c>
      <c r="J9" s="22" t="s">
        <v>262</v>
      </c>
      <c r="K9" s="22" t="s">
        <v>262</v>
      </c>
      <c r="L9" s="22" t="s">
        <v>262</v>
      </c>
      <c r="M9" s="26">
        <f>3006200000+153400000</f>
        <v>3159600000</v>
      </c>
      <c r="N9" s="8">
        <v>3928500000</v>
      </c>
      <c r="O9" s="9">
        <f>768900000</f>
        <v>768900000</v>
      </c>
      <c r="P9" s="4">
        <v>0.79600000000000004</v>
      </c>
      <c r="Q9" s="9">
        <v>664100000</v>
      </c>
      <c r="R9" s="24" t="s">
        <v>262</v>
      </c>
      <c r="S9" s="15">
        <f t="shared" si="3"/>
        <v>0.16964914922451438</v>
      </c>
      <c r="T9" s="9">
        <v>3209275322</v>
      </c>
      <c r="U9" s="15">
        <f t="shared" si="4"/>
        <v>0.81692129871452213</v>
      </c>
      <c r="V9" s="4"/>
      <c r="W9" s="4"/>
      <c r="X9" s="9">
        <v>-60800000</v>
      </c>
      <c r="Y9" s="9">
        <v>182826747</v>
      </c>
      <c r="Z9" s="9"/>
      <c r="AA9" s="9">
        <v>1434103</v>
      </c>
      <c r="AB9" s="25">
        <f>501575+205+5594541</f>
        <v>6096321</v>
      </c>
      <c r="AC9" s="9">
        <v>190357171</v>
      </c>
    </row>
    <row r="10" spans="1:32" x14ac:dyDescent="0.35">
      <c r="A10" s="12" t="s">
        <v>267</v>
      </c>
      <c r="B10" s="12">
        <v>2008</v>
      </c>
      <c r="C10" s="12" t="s">
        <v>579</v>
      </c>
      <c r="D10" s="9">
        <v>81423000</v>
      </c>
      <c r="E10" s="9">
        <f>D10*100%</f>
        <v>81423000</v>
      </c>
      <c r="F10" s="25">
        <f t="shared" si="2"/>
        <v>0</v>
      </c>
      <c r="G10" s="12" t="s">
        <v>263</v>
      </c>
      <c r="H10" s="4">
        <v>1</v>
      </c>
      <c r="I10" s="22" t="s">
        <v>262</v>
      </c>
      <c r="J10" s="22" t="s">
        <v>262</v>
      </c>
      <c r="K10" s="22" t="s">
        <v>262</v>
      </c>
      <c r="L10" s="22" t="s">
        <v>262</v>
      </c>
      <c r="M10" s="26">
        <f>3159100000+157100000</f>
        <v>3316200000</v>
      </c>
      <c r="N10" s="8">
        <v>4110800000</v>
      </c>
      <c r="O10" s="9">
        <f>794600000</f>
        <v>794600000</v>
      </c>
      <c r="P10" s="4">
        <v>0.79900000000000004</v>
      </c>
      <c r="Q10" s="9">
        <v>689500000</v>
      </c>
      <c r="R10" s="24" t="s">
        <v>262</v>
      </c>
      <c r="S10" s="15">
        <f t="shared" si="3"/>
        <v>0.11808992023205221</v>
      </c>
      <c r="T10" s="9">
        <v>2993392632</v>
      </c>
      <c r="U10" s="15">
        <f t="shared" si="4"/>
        <v>0.72817763744283348</v>
      </c>
      <c r="V10" s="4"/>
      <c r="W10" s="4"/>
      <c r="X10" s="9">
        <v>8600000</v>
      </c>
      <c r="Y10" s="9">
        <v>196060216</v>
      </c>
      <c r="Z10" s="9"/>
      <c r="AA10" s="9">
        <v>1750765</v>
      </c>
      <c r="AB10" s="25">
        <f>47478+5694601</f>
        <v>5742079</v>
      </c>
      <c r="AC10" s="9">
        <v>203553060</v>
      </c>
    </row>
    <row r="11" spans="1:32" x14ac:dyDescent="0.35">
      <c r="A11" s="12" t="s">
        <v>267</v>
      </c>
      <c r="B11" s="12">
        <v>2009</v>
      </c>
      <c r="C11" s="12" t="s">
        <v>579</v>
      </c>
      <c r="D11" s="9">
        <v>80998000</v>
      </c>
      <c r="E11" s="9">
        <f>D11*100%</f>
        <v>80998000</v>
      </c>
      <c r="F11" s="25">
        <f t="shared" si="2"/>
        <v>0</v>
      </c>
      <c r="G11" s="12" t="s">
        <v>263</v>
      </c>
      <c r="H11" s="4">
        <v>1</v>
      </c>
      <c r="I11" s="22" t="s">
        <v>262</v>
      </c>
      <c r="J11" s="22" t="s">
        <v>262</v>
      </c>
      <c r="K11" s="22" t="s">
        <v>262</v>
      </c>
      <c r="L11" s="22" t="s">
        <v>262</v>
      </c>
      <c r="M11" s="26">
        <f>2762200000+157200000</f>
        <v>2919400000</v>
      </c>
      <c r="N11" s="8">
        <v>4331000000</v>
      </c>
      <c r="O11" s="9">
        <f>1411600000</f>
        <v>1411600000</v>
      </c>
      <c r="P11" s="4">
        <v>0.66200000000000003</v>
      </c>
      <c r="Q11" s="9">
        <v>683200000</v>
      </c>
      <c r="R11" s="24" t="s">
        <v>262</v>
      </c>
      <c r="S11" s="15">
        <f t="shared" si="3"/>
        <v>0.11855679156908665</v>
      </c>
      <c r="T11" s="9">
        <v>2301618671</v>
      </c>
      <c r="U11" s="15">
        <f t="shared" si="4"/>
        <v>0.53142892426691291</v>
      </c>
      <c r="V11" s="4"/>
      <c r="W11" s="4"/>
      <c r="X11" s="9">
        <v>577900000</v>
      </c>
      <c r="Y11" s="9">
        <v>209942663</v>
      </c>
      <c r="Z11" s="9"/>
      <c r="AA11" s="9">
        <v>1853873</v>
      </c>
      <c r="AB11" s="25">
        <f>49496+5170028</f>
        <v>5219524</v>
      </c>
      <c r="AC11" s="9">
        <v>217016060</v>
      </c>
    </row>
    <row r="12" spans="1:32" x14ac:dyDescent="0.35">
      <c r="A12" s="12" t="s">
        <v>267</v>
      </c>
      <c r="B12" s="12">
        <v>2010</v>
      </c>
      <c r="C12" s="12" t="s">
        <v>579</v>
      </c>
      <c r="D12" s="9">
        <v>90947000</v>
      </c>
      <c r="E12" s="9">
        <f>D12*98.3%</f>
        <v>89400901</v>
      </c>
      <c r="F12" s="25">
        <f t="shared" si="2"/>
        <v>1546099</v>
      </c>
      <c r="G12" s="12" t="s">
        <v>263</v>
      </c>
      <c r="H12" s="4">
        <v>0.98299999999999998</v>
      </c>
      <c r="I12" s="22" t="s">
        <v>262</v>
      </c>
      <c r="J12" s="22" t="s">
        <v>262</v>
      </c>
      <c r="K12" s="22" t="s">
        <v>262</v>
      </c>
      <c r="L12" s="22" t="s">
        <v>262</v>
      </c>
      <c r="M12" s="8">
        <v>2956600000</v>
      </c>
      <c r="N12" s="8">
        <v>4518200000</v>
      </c>
      <c r="O12" s="9">
        <v>1561600000</v>
      </c>
      <c r="P12" s="4">
        <v>0.65400000000000003</v>
      </c>
      <c r="Q12" s="9">
        <v>747000000</v>
      </c>
      <c r="R12" s="24" t="s">
        <v>262</v>
      </c>
      <c r="S12" s="15">
        <f t="shared" si="3"/>
        <v>0.12174966532797858</v>
      </c>
      <c r="T12" s="9">
        <v>2521445720</v>
      </c>
      <c r="U12" s="15">
        <f t="shared" si="4"/>
        <v>0.5580642114116241</v>
      </c>
      <c r="V12" s="4"/>
      <c r="W12" s="4"/>
      <c r="X12" s="9">
        <v>120000000</v>
      </c>
      <c r="Y12" s="9">
        <v>220193357</v>
      </c>
      <c r="Z12" s="9"/>
      <c r="AA12" s="9">
        <v>1905124</v>
      </c>
      <c r="AB12" s="25">
        <f>47181+4165835</f>
        <v>4213016</v>
      </c>
      <c r="AC12" s="9">
        <v>226311497</v>
      </c>
    </row>
    <row r="13" spans="1:32" x14ac:dyDescent="0.35">
      <c r="A13" s="12" t="s">
        <v>267</v>
      </c>
      <c r="B13" s="12">
        <v>2011</v>
      </c>
      <c r="C13" s="12" t="s">
        <v>579</v>
      </c>
      <c r="D13" s="9">
        <v>91859000</v>
      </c>
      <c r="E13" s="9">
        <f>D13*98.3%</f>
        <v>90297397</v>
      </c>
      <c r="F13" s="25">
        <f t="shared" si="2"/>
        <v>1561603</v>
      </c>
      <c r="G13" s="12" t="s">
        <v>263</v>
      </c>
      <c r="H13" s="4">
        <v>0.98299999999999998</v>
      </c>
      <c r="I13" s="22" t="s">
        <v>262</v>
      </c>
      <c r="J13" s="22" t="s">
        <v>262</v>
      </c>
      <c r="K13" s="22" t="s">
        <v>262</v>
      </c>
      <c r="L13" s="22" t="s">
        <v>262</v>
      </c>
      <c r="M13" s="8">
        <v>2866500000</v>
      </c>
      <c r="N13" s="8">
        <v>4658600000</v>
      </c>
      <c r="O13" s="9">
        <v>1792100000</v>
      </c>
      <c r="P13" s="4">
        <v>0.61499999999999999</v>
      </c>
      <c r="Q13" s="9">
        <v>746700000</v>
      </c>
      <c r="R13" s="24" t="s">
        <v>262</v>
      </c>
      <c r="S13" s="15">
        <f t="shared" si="3"/>
        <v>0.12301995446631847</v>
      </c>
      <c r="T13" s="9">
        <v>2972421050</v>
      </c>
      <c r="U13" s="15">
        <f t="shared" si="4"/>
        <v>0.63805028334692826</v>
      </c>
      <c r="V13" s="4"/>
      <c r="W13" s="4"/>
      <c r="X13" s="9">
        <v>208000000</v>
      </c>
      <c r="Y13" s="9">
        <v>235122805</v>
      </c>
      <c r="Z13" s="9"/>
      <c r="AA13" s="9">
        <v>1843368</v>
      </c>
      <c r="AB13" s="25">
        <f>49187+4364713</f>
        <v>4413900</v>
      </c>
      <c r="AC13" s="9">
        <v>241380073</v>
      </c>
    </row>
    <row r="14" spans="1:32" x14ac:dyDescent="0.35">
      <c r="A14" s="12" t="s">
        <v>267</v>
      </c>
      <c r="B14" s="12">
        <v>2012</v>
      </c>
      <c r="C14" s="12" t="s">
        <v>579</v>
      </c>
      <c r="D14" s="9">
        <v>108984000</v>
      </c>
      <c r="E14" s="9">
        <f>D14*81.9%</f>
        <v>89257896</v>
      </c>
      <c r="F14" s="25">
        <f t="shared" si="2"/>
        <v>19726104</v>
      </c>
      <c r="G14" s="12" t="s">
        <v>263</v>
      </c>
      <c r="H14" s="4">
        <v>0.81899999999999995</v>
      </c>
      <c r="I14" s="22" t="s">
        <v>262</v>
      </c>
      <c r="J14" s="22" t="s">
        <v>262</v>
      </c>
      <c r="K14" s="22" t="s">
        <v>262</v>
      </c>
      <c r="L14" s="22" t="s">
        <v>262</v>
      </c>
      <c r="M14" s="8">
        <v>2852000000</v>
      </c>
      <c r="N14" s="8">
        <v>4814700000</v>
      </c>
      <c r="O14" s="9">
        <v>1962700000</v>
      </c>
      <c r="P14" s="4">
        <v>0.59199999999999997</v>
      </c>
      <c r="Q14" s="9">
        <v>735600000</v>
      </c>
      <c r="R14" s="24" t="s">
        <v>262</v>
      </c>
      <c r="S14" s="15">
        <f t="shared" si="3"/>
        <v>0.14815660685154974</v>
      </c>
      <c r="T14" s="9">
        <v>2932202476</v>
      </c>
      <c r="U14" s="15">
        <f t="shared" si="4"/>
        <v>0.60901042141774153</v>
      </c>
      <c r="V14" s="4"/>
      <c r="W14" s="4"/>
      <c r="X14" s="9">
        <v>111900000</v>
      </c>
      <c r="Y14" s="9">
        <v>251410455</v>
      </c>
      <c r="Z14" s="9"/>
      <c r="AA14" s="9">
        <v>1829800</v>
      </c>
      <c r="AB14" s="25">
        <f>46055+5294856</f>
        <v>5340911</v>
      </c>
      <c r="AC14" s="9">
        <v>258581166</v>
      </c>
    </row>
    <row r="15" spans="1:32" x14ac:dyDescent="0.35">
      <c r="A15" s="12" t="s">
        <v>267</v>
      </c>
      <c r="B15" s="12">
        <v>2013</v>
      </c>
      <c r="C15" s="12" t="s">
        <v>579</v>
      </c>
      <c r="D15" s="9">
        <v>130460000</v>
      </c>
      <c r="E15" s="9">
        <f>D15*70.2%</f>
        <v>91582920.000000015</v>
      </c>
      <c r="F15" s="25">
        <f t="shared" si="2"/>
        <v>38877079.999999985</v>
      </c>
      <c r="G15" s="12" t="s">
        <v>263</v>
      </c>
      <c r="H15" s="4">
        <v>0.70200000000000007</v>
      </c>
      <c r="I15" s="22" t="s">
        <v>262</v>
      </c>
      <c r="J15" s="22" t="s">
        <v>262</v>
      </c>
      <c r="K15" s="22" t="s">
        <v>262</v>
      </c>
      <c r="L15" s="22" t="s">
        <v>262</v>
      </c>
      <c r="M15" s="8">
        <v>3067900000</v>
      </c>
      <c r="N15" s="8">
        <v>4592700000</v>
      </c>
      <c r="O15" s="9">
        <v>1524800000</v>
      </c>
      <c r="P15" s="4">
        <v>0.66800000000000004</v>
      </c>
      <c r="Q15" s="9">
        <v>742600000</v>
      </c>
      <c r="R15" s="24" t="s">
        <v>262</v>
      </c>
      <c r="S15" s="15">
        <f t="shared" si="3"/>
        <v>0.17568004309183949</v>
      </c>
      <c r="T15" s="9">
        <v>3185064406</v>
      </c>
      <c r="U15" s="15">
        <f t="shared" si="4"/>
        <v>0.69350586931434666</v>
      </c>
      <c r="V15" s="4"/>
      <c r="W15" s="4"/>
      <c r="X15" s="9">
        <v>-506200000</v>
      </c>
      <c r="Y15" s="9">
        <v>268250231</v>
      </c>
      <c r="Z15" s="9"/>
      <c r="AA15" s="9">
        <v>1934182</v>
      </c>
      <c r="AB15" s="25">
        <f>48012+5119358</f>
        <v>5167370</v>
      </c>
      <c r="AC15" s="9">
        <v>275351783</v>
      </c>
    </row>
    <row r="16" spans="1:32" x14ac:dyDescent="0.35">
      <c r="A16" s="12" t="s">
        <v>267</v>
      </c>
      <c r="B16" s="12">
        <v>2014</v>
      </c>
      <c r="C16" s="12" t="s">
        <v>579</v>
      </c>
      <c r="D16" s="22" t="s">
        <v>262</v>
      </c>
      <c r="E16" s="22" t="s">
        <v>262</v>
      </c>
      <c r="F16" s="22" t="s">
        <v>262</v>
      </c>
      <c r="G16" s="12" t="s">
        <v>263</v>
      </c>
      <c r="H16" s="22" t="s">
        <v>262</v>
      </c>
      <c r="I16" s="9">
        <v>148362932</v>
      </c>
      <c r="J16" s="9">
        <f>83439612+64923320</f>
        <v>148362932</v>
      </c>
      <c r="K16" s="25">
        <f>I16-J16</f>
        <v>0</v>
      </c>
      <c r="L16" s="4">
        <v>1</v>
      </c>
      <c r="M16" s="8">
        <v>3397400000</v>
      </c>
      <c r="N16" s="8">
        <v>5191100000</v>
      </c>
      <c r="O16" s="9">
        <v>1793600000</v>
      </c>
      <c r="P16" s="4">
        <v>0.65449999999999997</v>
      </c>
      <c r="Q16" s="9">
        <v>750600000</v>
      </c>
      <c r="R16" s="15">
        <f t="shared" ref="R16:R24" si="5">I16/Q16</f>
        <v>0.19765911537436717</v>
      </c>
      <c r="S16" s="22" t="s">
        <v>262</v>
      </c>
      <c r="T16" s="9">
        <v>3652220265</v>
      </c>
      <c r="U16" s="15">
        <f t="shared" si="4"/>
        <v>0.70355421105353388</v>
      </c>
      <c r="V16" s="4"/>
      <c r="W16" s="4"/>
      <c r="X16" s="9">
        <v>304200000</v>
      </c>
      <c r="Y16" s="9">
        <v>285182358</v>
      </c>
      <c r="Z16" s="9"/>
      <c r="AA16" s="9">
        <v>2022636</v>
      </c>
      <c r="AB16" s="25">
        <f>58073+4788688</f>
        <v>4846761</v>
      </c>
      <c r="AC16" s="9">
        <v>292051755</v>
      </c>
    </row>
    <row r="17" spans="1:29" x14ac:dyDescent="0.35">
      <c r="A17" s="12" t="s">
        <v>267</v>
      </c>
      <c r="B17" s="12">
        <v>2015</v>
      </c>
      <c r="C17" s="12" t="s">
        <v>579</v>
      </c>
      <c r="D17" s="22" t="s">
        <v>262</v>
      </c>
      <c r="E17" s="22" t="s">
        <v>262</v>
      </c>
      <c r="F17" s="22" t="s">
        <v>262</v>
      </c>
      <c r="G17" s="12" t="s">
        <v>263</v>
      </c>
      <c r="H17" s="22" t="s">
        <v>262</v>
      </c>
      <c r="I17" s="9">
        <v>130680397</v>
      </c>
      <c r="J17" s="9">
        <f>87290863+43389534</f>
        <v>130680397</v>
      </c>
      <c r="K17" s="25">
        <f t="shared" ref="K17:K24" si="6">I17-J17</f>
        <v>0</v>
      </c>
      <c r="L17" s="4">
        <v>1</v>
      </c>
      <c r="M17" s="8">
        <v>3609800000</v>
      </c>
      <c r="N17" s="8">
        <v>5351400000</v>
      </c>
      <c r="O17" s="9">
        <v>1741600000</v>
      </c>
      <c r="P17" s="4">
        <v>0.67500000000000004</v>
      </c>
      <c r="Q17" s="9">
        <v>768700000</v>
      </c>
      <c r="R17" s="15">
        <f t="shared" si="5"/>
        <v>0.17000181735397424</v>
      </c>
      <c r="S17" s="22" t="s">
        <v>262</v>
      </c>
      <c r="T17" s="9">
        <v>3708385838</v>
      </c>
      <c r="U17" s="15">
        <f t="shared" si="4"/>
        <v>0.69297489217774788</v>
      </c>
      <c r="V17" s="4"/>
      <c r="W17" s="4"/>
      <c r="X17" s="9">
        <v>-54300000</v>
      </c>
      <c r="Y17" s="9">
        <v>303675300</v>
      </c>
      <c r="Z17" s="9"/>
      <c r="AA17" s="9">
        <v>2035081</v>
      </c>
      <c r="AB17" s="25">
        <f>64400+76231+5368359</f>
        <v>5508990</v>
      </c>
      <c r="AC17" s="9">
        <v>311219370</v>
      </c>
    </row>
    <row r="18" spans="1:29" x14ac:dyDescent="0.35">
      <c r="A18" s="12" t="s">
        <v>267</v>
      </c>
      <c r="B18" s="12">
        <v>2016</v>
      </c>
      <c r="C18" s="12" t="s">
        <v>579</v>
      </c>
      <c r="D18" s="22" t="s">
        <v>262</v>
      </c>
      <c r="E18" s="22" t="s">
        <v>262</v>
      </c>
      <c r="F18" s="22" t="s">
        <v>262</v>
      </c>
      <c r="G18" s="12" t="s">
        <v>263</v>
      </c>
      <c r="H18" s="22" t="s">
        <v>262</v>
      </c>
      <c r="I18" s="9">
        <v>132546252</v>
      </c>
      <c r="J18" s="9">
        <f>88643646+43902606</f>
        <v>132546252</v>
      </c>
      <c r="K18" s="25">
        <f t="shared" si="6"/>
        <v>0</v>
      </c>
      <c r="L18" s="4">
        <v>1</v>
      </c>
      <c r="M18" s="8">
        <v>3798900000</v>
      </c>
      <c r="N18" s="8">
        <v>5483600000</v>
      </c>
      <c r="O18" s="9">
        <f>1684.7*1000000</f>
        <v>1684700000</v>
      </c>
      <c r="P18" s="4">
        <v>0.69299999999999995</v>
      </c>
      <c r="Q18" s="9">
        <v>795900000</v>
      </c>
      <c r="R18" s="15">
        <f t="shared" si="5"/>
        <v>0.16653631360723709</v>
      </c>
      <c r="S18" s="22" t="s">
        <v>262</v>
      </c>
      <c r="T18" s="9">
        <v>3656830798</v>
      </c>
      <c r="U18" s="15">
        <f t="shared" si="4"/>
        <v>0.66686680246553354</v>
      </c>
      <c r="V18" s="4"/>
      <c r="W18" s="4"/>
      <c r="X18" s="9">
        <v>-55000000</v>
      </c>
      <c r="Y18" s="9">
        <v>320810259</v>
      </c>
      <c r="Z18" s="9"/>
      <c r="AA18" s="9">
        <v>2318818</v>
      </c>
      <c r="AB18" s="25">
        <f>54594+88255+5086816</f>
        <v>5229665</v>
      </c>
      <c r="AC18" s="9">
        <v>328358741</v>
      </c>
    </row>
    <row r="19" spans="1:29" x14ac:dyDescent="0.35">
      <c r="A19" s="12" t="s">
        <v>267</v>
      </c>
      <c r="B19" s="12">
        <v>2017</v>
      </c>
      <c r="C19" s="12" t="s">
        <v>579</v>
      </c>
      <c r="D19" s="22" t="s">
        <v>262</v>
      </c>
      <c r="E19" s="22" t="s">
        <v>262</v>
      </c>
      <c r="F19" s="22" t="s">
        <v>262</v>
      </c>
      <c r="G19" s="12" t="s">
        <v>263</v>
      </c>
      <c r="H19" s="22" t="s">
        <v>262</v>
      </c>
      <c r="I19" s="9">
        <v>136267787</v>
      </c>
      <c r="J19" s="9">
        <f>91853678+44414109</f>
        <v>136267787</v>
      </c>
      <c r="K19" s="25">
        <f t="shared" si="6"/>
        <v>0</v>
      </c>
      <c r="L19" s="4">
        <v>1</v>
      </c>
      <c r="M19" s="8">
        <v>3973500000</v>
      </c>
      <c r="N19" s="8">
        <v>5636800000</v>
      </c>
      <c r="O19" s="9">
        <v>1663300000</v>
      </c>
      <c r="P19" s="4">
        <v>0.70499999999999996</v>
      </c>
      <c r="Q19" s="9">
        <v>818100000</v>
      </c>
      <c r="R19" s="15">
        <f t="shared" si="5"/>
        <v>0.16656617406185062</v>
      </c>
      <c r="S19" s="22" t="s">
        <v>262</v>
      </c>
      <c r="T19" s="9">
        <v>3950761443</v>
      </c>
      <c r="U19" s="15">
        <f t="shared" si="4"/>
        <v>0.70088728409736023</v>
      </c>
      <c r="V19" s="4"/>
      <c r="W19" s="4"/>
      <c r="X19" s="9">
        <v>-13200000</v>
      </c>
      <c r="Y19" s="9">
        <v>333633717</v>
      </c>
      <c r="Z19" s="9"/>
      <c r="AA19" s="9">
        <v>2459458</v>
      </c>
      <c r="AB19" s="25">
        <f>55181+156351+7355344</f>
        <v>7566876</v>
      </c>
      <c r="AC19" s="9">
        <v>343660051</v>
      </c>
    </row>
    <row r="20" spans="1:29" x14ac:dyDescent="0.35">
      <c r="A20" s="12" t="s">
        <v>267</v>
      </c>
      <c r="B20" s="12">
        <v>2018</v>
      </c>
      <c r="C20" s="12" t="s">
        <v>579</v>
      </c>
      <c r="D20" s="22" t="s">
        <v>262</v>
      </c>
      <c r="E20" s="22" t="s">
        <v>262</v>
      </c>
      <c r="F20" s="22" t="s">
        <v>262</v>
      </c>
      <c r="G20" s="12" t="s">
        <v>263</v>
      </c>
      <c r="H20" s="22" t="s">
        <v>262</v>
      </c>
      <c r="I20" s="9">
        <v>139239141</v>
      </c>
      <c r="J20" s="9">
        <f>94233469+45005672</f>
        <v>139239141</v>
      </c>
      <c r="K20" s="25">
        <f t="shared" si="6"/>
        <v>0</v>
      </c>
      <c r="L20" s="4">
        <v>1</v>
      </c>
      <c r="M20" s="8">
        <v>4094400000</v>
      </c>
      <c r="N20" s="8">
        <v>6004400000</v>
      </c>
      <c r="O20" s="9">
        <v>1910000000</v>
      </c>
      <c r="P20" s="4">
        <v>0.68200000000000005</v>
      </c>
      <c r="Q20" s="9">
        <v>829700000</v>
      </c>
      <c r="R20" s="15">
        <f t="shared" si="5"/>
        <v>0.16781865855128358</v>
      </c>
      <c r="S20" s="22" t="s">
        <v>262</v>
      </c>
      <c r="T20" s="9">
        <v>4148324206</v>
      </c>
      <c r="U20" s="15">
        <f t="shared" si="4"/>
        <v>0.69088072180401039</v>
      </c>
      <c r="V20" s="4"/>
      <c r="W20" s="4"/>
      <c r="X20" s="9">
        <v>259000000</v>
      </c>
      <c r="Y20" s="9">
        <v>352854025</v>
      </c>
      <c r="Z20" s="9"/>
      <c r="AA20" s="9">
        <v>2849527</v>
      </c>
      <c r="AB20" s="25">
        <f>-89962+247739+5322642</f>
        <v>5480419</v>
      </c>
      <c r="AC20" s="9">
        <v>361183972</v>
      </c>
    </row>
    <row r="21" spans="1:29" x14ac:dyDescent="0.35">
      <c r="A21" s="12" t="s">
        <v>267</v>
      </c>
      <c r="B21" s="12">
        <v>2019</v>
      </c>
      <c r="C21" s="12" t="s">
        <v>579</v>
      </c>
      <c r="D21" s="22" t="s">
        <v>262</v>
      </c>
      <c r="E21" s="22" t="s">
        <v>262</v>
      </c>
      <c r="F21" s="22" t="s">
        <v>262</v>
      </c>
      <c r="G21" s="12" t="s">
        <v>263</v>
      </c>
      <c r="H21" s="22" t="s">
        <v>262</v>
      </c>
      <c r="I21" s="9">
        <v>143107320</v>
      </c>
      <c r="J21" s="9">
        <f>97303048+45495334</f>
        <v>142798382</v>
      </c>
      <c r="K21" s="25">
        <f t="shared" si="6"/>
        <v>308938</v>
      </c>
      <c r="L21" s="4">
        <v>0.99784121455142893</v>
      </c>
      <c r="M21" s="8">
        <v>4219600000.0000005</v>
      </c>
      <c r="N21" s="8">
        <v>6148600000</v>
      </c>
      <c r="O21" s="8">
        <v>1929000000</v>
      </c>
      <c r="P21" s="4">
        <v>0.68600000000000005</v>
      </c>
      <c r="Q21" s="8">
        <v>857500000</v>
      </c>
      <c r="R21" s="15">
        <f t="shared" si="5"/>
        <v>0.16688900291545189</v>
      </c>
      <c r="S21" s="22" t="s">
        <v>262</v>
      </c>
      <c r="T21" s="9">
        <v>4220285752</v>
      </c>
      <c r="U21" s="15">
        <f t="shared" si="4"/>
        <v>0.68638157499268126</v>
      </c>
      <c r="V21" s="4"/>
      <c r="W21" s="4"/>
      <c r="X21" s="9">
        <v>20700000</v>
      </c>
      <c r="Y21" s="9">
        <v>367779905</v>
      </c>
      <c r="Z21" s="9"/>
      <c r="AA21" s="9">
        <v>2947109</v>
      </c>
      <c r="AB21" s="25">
        <f>6008447+6987+167489</f>
        <v>6182923</v>
      </c>
      <c r="AC21" s="9">
        <v>376909937</v>
      </c>
    </row>
    <row r="22" spans="1:29" x14ac:dyDescent="0.35">
      <c r="A22" s="12" t="s">
        <v>267</v>
      </c>
      <c r="B22" s="12">
        <v>2020</v>
      </c>
      <c r="C22" s="12" t="s">
        <v>579</v>
      </c>
      <c r="D22" s="22" t="s">
        <v>262</v>
      </c>
      <c r="E22" s="22" t="s">
        <v>262</v>
      </c>
      <c r="F22" s="22" t="s">
        <v>262</v>
      </c>
      <c r="G22" s="12" t="s">
        <v>263</v>
      </c>
      <c r="H22" s="22" t="s">
        <v>262</v>
      </c>
      <c r="I22" s="9">
        <v>148368706</v>
      </c>
      <c r="J22" s="9">
        <v>148368706</v>
      </c>
      <c r="K22" s="25">
        <f t="shared" si="6"/>
        <v>0</v>
      </c>
      <c r="L22" s="4">
        <v>1</v>
      </c>
      <c r="M22" s="8">
        <f>4344*1000000</f>
        <v>4344000000</v>
      </c>
      <c r="N22" s="8">
        <f>6310*1000000</f>
        <v>6310000000</v>
      </c>
      <c r="O22" s="8">
        <v>1966000000</v>
      </c>
      <c r="P22" s="4">
        <v>0.68799999999999994</v>
      </c>
      <c r="Q22" s="8">
        <f>880.7*1000000</f>
        <v>880700000</v>
      </c>
      <c r="R22" s="15">
        <f t="shared" si="5"/>
        <v>0.16846679459520836</v>
      </c>
      <c r="S22" s="22" t="s">
        <v>262</v>
      </c>
      <c r="T22" s="9">
        <v>4167839558</v>
      </c>
      <c r="U22" s="15">
        <f t="shared" si="4"/>
        <v>0.66051340063391439</v>
      </c>
      <c r="V22" s="4"/>
      <c r="W22" s="4"/>
      <c r="X22" s="9">
        <v>43000000</v>
      </c>
      <c r="Y22" s="9">
        <v>384396941</v>
      </c>
      <c r="Z22" s="9"/>
      <c r="AA22" s="9">
        <v>3767693</v>
      </c>
      <c r="AB22" s="25">
        <f>5171751+1212+202944</f>
        <v>5375907</v>
      </c>
      <c r="AC22" s="9">
        <v>393540541</v>
      </c>
    </row>
    <row r="23" spans="1:29" x14ac:dyDescent="0.35">
      <c r="A23" s="12" t="s">
        <v>267</v>
      </c>
      <c r="B23" s="12">
        <v>2021</v>
      </c>
      <c r="C23" s="12" t="s">
        <v>579</v>
      </c>
      <c r="D23" s="22" t="s">
        <v>262</v>
      </c>
      <c r="E23" s="22" t="s">
        <v>262</v>
      </c>
      <c r="F23" s="22" t="s">
        <v>262</v>
      </c>
      <c r="G23" s="12" t="s">
        <v>263</v>
      </c>
      <c r="H23" s="22" t="s">
        <v>262</v>
      </c>
      <c r="I23" s="9">
        <v>150239539</v>
      </c>
      <c r="J23" s="9">
        <v>150239539</v>
      </c>
      <c r="K23" s="25">
        <f t="shared" si="6"/>
        <v>0</v>
      </c>
      <c r="L23" s="4">
        <v>1</v>
      </c>
      <c r="M23" s="8">
        <v>4616300000</v>
      </c>
      <c r="N23" s="8">
        <v>6463200000</v>
      </c>
      <c r="O23" s="8">
        <v>1846900000</v>
      </c>
      <c r="P23" s="4">
        <v>0.71399999999999997</v>
      </c>
      <c r="Q23" s="8">
        <v>922800000</v>
      </c>
      <c r="R23" s="15">
        <f t="shared" si="5"/>
        <v>0.16280834308625922</v>
      </c>
      <c r="S23" s="22" t="s">
        <v>262</v>
      </c>
      <c r="T23" s="9">
        <v>5116849108</v>
      </c>
      <c r="U23" s="15">
        <f t="shared" si="4"/>
        <v>0.79168973697239753</v>
      </c>
      <c r="V23" s="4"/>
      <c r="W23" s="4"/>
      <c r="X23" s="9">
        <v>-115200000</v>
      </c>
      <c r="Y23" s="9">
        <v>399897777</v>
      </c>
      <c r="Z23" s="9"/>
      <c r="AA23" s="9">
        <v>3936633</v>
      </c>
      <c r="AB23" s="25">
        <f>8889937+15512+337853</f>
        <v>9243302</v>
      </c>
      <c r="AC23" s="9">
        <v>413077712</v>
      </c>
    </row>
    <row r="24" spans="1:29" x14ac:dyDescent="0.35">
      <c r="A24" s="12" t="s">
        <v>267</v>
      </c>
      <c r="B24" s="12">
        <v>2022</v>
      </c>
      <c r="C24" s="12" t="s">
        <v>579</v>
      </c>
      <c r="D24" s="22" t="s">
        <v>262</v>
      </c>
      <c r="E24" s="22" t="s">
        <v>262</v>
      </c>
      <c r="F24" s="22" t="s">
        <v>262</v>
      </c>
      <c r="G24" s="12" t="s">
        <v>263</v>
      </c>
      <c r="H24" s="22" t="s">
        <v>262</v>
      </c>
      <c r="I24" s="9">
        <v>157671673</v>
      </c>
      <c r="J24" s="9">
        <v>157671673</v>
      </c>
      <c r="K24" s="25">
        <f t="shared" si="6"/>
        <v>0</v>
      </c>
      <c r="L24" s="4">
        <v>1</v>
      </c>
      <c r="M24" s="8">
        <v>4799500000</v>
      </c>
      <c r="N24" s="8">
        <v>6691300000</v>
      </c>
      <c r="O24" s="8">
        <v>1891700000</v>
      </c>
      <c r="P24" s="4">
        <v>0.71699999999999997</v>
      </c>
      <c r="Q24" s="8">
        <v>960800000</v>
      </c>
      <c r="R24" s="15">
        <f t="shared" si="5"/>
        <v>0.16410457223147376</v>
      </c>
      <c r="S24" s="22" t="s">
        <v>262</v>
      </c>
      <c r="T24" s="9">
        <v>4724449484</v>
      </c>
      <c r="U24" s="15">
        <f t="shared" si="4"/>
        <v>0.7060585363083407</v>
      </c>
      <c r="V24" s="4"/>
      <c r="W24" s="4"/>
      <c r="X24" s="9">
        <v>67300000</v>
      </c>
      <c r="Y24" s="9">
        <v>414346628</v>
      </c>
      <c r="Z24" s="9"/>
      <c r="AA24" s="9">
        <v>3555107</v>
      </c>
      <c r="AB24" s="25">
        <f>10338308+25401+138568</f>
        <v>10502277</v>
      </c>
      <c r="AC24" s="9">
        <v>428404012</v>
      </c>
    </row>
    <row r="25" spans="1:29" x14ac:dyDescent="0.35">
      <c r="L25" s="23"/>
      <c r="M25" s="8"/>
      <c r="R25" s="4"/>
      <c r="X25" s="9"/>
      <c r="AC25" s="8"/>
    </row>
    <row r="26" spans="1:29" x14ac:dyDescent="0.35">
      <c r="A26" s="12" t="s">
        <v>261</v>
      </c>
      <c r="Q26" s="9"/>
    </row>
    <row r="27" spans="1:29" x14ac:dyDescent="0.35">
      <c r="A27" s="12" t="s">
        <v>267</v>
      </c>
      <c r="B27" s="12">
        <v>2001</v>
      </c>
      <c r="D27" s="12" t="s">
        <v>405</v>
      </c>
      <c r="E27" s="12" t="s">
        <v>405</v>
      </c>
      <c r="G27" s="12" t="s">
        <v>315</v>
      </c>
      <c r="T27" s="12" t="s">
        <v>433</v>
      </c>
      <c r="Y27" s="12" t="s">
        <v>282</v>
      </c>
      <c r="AA27" s="12" t="s">
        <v>282</v>
      </c>
      <c r="AB27" s="12" t="s">
        <v>282</v>
      </c>
      <c r="AC27" s="12" t="s">
        <v>282</v>
      </c>
    </row>
    <row r="28" spans="1:29" x14ac:dyDescent="0.35">
      <c r="A28" s="12" t="s">
        <v>267</v>
      </c>
      <c r="B28" s="12">
        <v>2002</v>
      </c>
      <c r="D28" s="12" t="s">
        <v>406</v>
      </c>
      <c r="E28" s="12" t="s">
        <v>406</v>
      </c>
      <c r="G28" s="12" t="s">
        <v>316</v>
      </c>
      <c r="M28" s="12" t="s">
        <v>420</v>
      </c>
      <c r="N28" s="12" t="s">
        <v>420</v>
      </c>
      <c r="O28" s="12" t="s">
        <v>420</v>
      </c>
      <c r="P28" s="12" t="s">
        <v>420</v>
      </c>
      <c r="Q28" s="12" t="s">
        <v>420</v>
      </c>
      <c r="T28" s="12" t="s">
        <v>434</v>
      </c>
      <c r="Y28" s="12" t="s">
        <v>283</v>
      </c>
      <c r="AA28" s="12" t="s">
        <v>283</v>
      </c>
      <c r="AB28" s="12" t="s">
        <v>283</v>
      </c>
      <c r="AC28" s="12" t="s">
        <v>283</v>
      </c>
    </row>
    <row r="29" spans="1:29" x14ac:dyDescent="0.35">
      <c r="A29" s="12" t="s">
        <v>267</v>
      </c>
      <c r="B29" s="12">
        <v>2003</v>
      </c>
      <c r="D29" s="12" t="s">
        <v>407</v>
      </c>
      <c r="E29" s="12" t="s">
        <v>407</v>
      </c>
      <c r="G29" s="12" t="s">
        <v>317</v>
      </c>
      <c r="T29" s="12" t="s">
        <v>435</v>
      </c>
      <c r="Y29" s="12" t="s">
        <v>284</v>
      </c>
      <c r="AA29" s="12" t="s">
        <v>284</v>
      </c>
      <c r="AB29" s="12" t="s">
        <v>284</v>
      </c>
      <c r="AC29" s="12" t="s">
        <v>284</v>
      </c>
    </row>
    <row r="30" spans="1:29" x14ac:dyDescent="0.35">
      <c r="A30" s="12" t="s">
        <v>267</v>
      </c>
      <c r="B30" s="12">
        <v>2004</v>
      </c>
      <c r="D30" s="12" t="s">
        <v>408</v>
      </c>
      <c r="E30" s="12" t="s">
        <v>408</v>
      </c>
      <c r="G30" s="12" t="s">
        <v>318</v>
      </c>
      <c r="M30" s="12" t="s">
        <v>421</v>
      </c>
      <c r="N30" s="12" t="s">
        <v>421</v>
      </c>
      <c r="O30" s="12" t="s">
        <v>421</v>
      </c>
      <c r="P30" s="12" t="s">
        <v>421</v>
      </c>
      <c r="Q30" s="12" t="s">
        <v>421</v>
      </c>
      <c r="T30" s="12" t="s">
        <v>436</v>
      </c>
      <c r="Y30" s="12" t="s">
        <v>285</v>
      </c>
      <c r="AA30" s="12" t="s">
        <v>285</v>
      </c>
      <c r="AB30" s="12" t="s">
        <v>285</v>
      </c>
      <c r="AC30" s="12" t="s">
        <v>285</v>
      </c>
    </row>
    <row r="31" spans="1:29" x14ac:dyDescent="0.35">
      <c r="A31" s="12" t="s">
        <v>267</v>
      </c>
      <c r="B31" s="12">
        <v>2005</v>
      </c>
      <c r="D31" s="12" t="s">
        <v>409</v>
      </c>
      <c r="E31" s="12" t="s">
        <v>409</v>
      </c>
      <c r="G31" s="12" t="s">
        <v>319</v>
      </c>
      <c r="M31" s="12" t="s">
        <v>422</v>
      </c>
      <c r="N31" s="12" t="s">
        <v>422</v>
      </c>
      <c r="O31" s="12" t="s">
        <v>422</v>
      </c>
      <c r="P31" s="12" t="s">
        <v>422</v>
      </c>
      <c r="Q31" s="12" t="s">
        <v>422</v>
      </c>
      <c r="T31" s="12" t="s">
        <v>437</v>
      </c>
      <c r="Y31" s="12" t="s">
        <v>286</v>
      </c>
      <c r="AA31" s="12" t="s">
        <v>286</v>
      </c>
      <c r="AB31" s="12" t="s">
        <v>286</v>
      </c>
      <c r="AC31" s="12" t="s">
        <v>286</v>
      </c>
    </row>
    <row r="32" spans="1:29" x14ac:dyDescent="0.35">
      <c r="A32" s="12" t="s">
        <v>267</v>
      </c>
      <c r="B32" s="12">
        <v>2006</v>
      </c>
      <c r="D32" s="12" t="s">
        <v>410</v>
      </c>
      <c r="E32" s="12" t="s">
        <v>410</v>
      </c>
      <c r="G32" s="12" t="s">
        <v>320</v>
      </c>
      <c r="M32" s="12" t="s">
        <v>423</v>
      </c>
      <c r="N32" s="12" t="s">
        <v>423</v>
      </c>
      <c r="O32" s="12" t="s">
        <v>423</v>
      </c>
      <c r="P32" s="12" t="s">
        <v>423</v>
      </c>
      <c r="Q32" s="12" t="s">
        <v>423</v>
      </c>
      <c r="T32" s="12" t="s">
        <v>438</v>
      </c>
      <c r="X32" s="12" t="s">
        <v>712</v>
      </c>
      <c r="Y32" s="12" t="s">
        <v>287</v>
      </c>
      <c r="AA32" s="12" t="s">
        <v>287</v>
      </c>
      <c r="AB32" s="12" t="s">
        <v>287</v>
      </c>
      <c r="AC32" s="12" t="s">
        <v>287</v>
      </c>
    </row>
    <row r="33" spans="1:29" x14ac:dyDescent="0.35">
      <c r="A33" s="12" t="s">
        <v>267</v>
      </c>
      <c r="B33" s="12">
        <v>2007</v>
      </c>
      <c r="D33" s="12" t="s">
        <v>411</v>
      </c>
      <c r="E33" s="12" t="s">
        <v>411</v>
      </c>
      <c r="G33" s="12" t="s">
        <v>321</v>
      </c>
      <c r="M33" s="12" t="s">
        <v>424</v>
      </c>
      <c r="N33" s="12" t="s">
        <v>424</v>
      </c>
      <c r="O33" s="12" t="s">
        <v>424</v>
      </c>
      <c r="P33" s="12" t="s">
        <v>424</v>
      </c>
      <c r="Q33" s="12" t="s">
        <v>424</v>
      </c>
      <c r="T33" s="12" t="s">
        <v>439</v>
      </c>
      <c r="X33" s="12" t="s">
        <v>712</v>
      </c>
      <c r="Y33" s="12" t="s">
        <v>288</v>
      </c>
      <c r="AA33" s="12" t="s">
        <v>288</v>
      </c>
      <c r="AB33" s="12" t="s">
        <v>288</v>
      </c>
      <c r="AC33" s="12" t="s">
        <v>288</v>
      </c>
    </row>
    <row r="34" spans="1:29" x14ac:dyDescent="0.35">
      <c r="A34" s="12" t="s">
        <v>267</v>
      </c>
      <c r="B34" s="12">
        <v>2008</v>
      </c>
      <c r="C34" s="12" t="s">
        <v>580</v>
      </c>
      <c r="D34" s="12" t="s">
        <v>412</v>
      </c>
      <c r="E34" s="12" t="s">
        <v>412</v>
      </c>
      <c r="G34" s="12" t="s">
        <v>322</v>
      </c>
      <c r="M34" s="12" t="s">
        <v>425</v>
      </c>
      <c r="N34" s="12" t="s">
        <v>425</v>
      </c>
      <c r="O34" s="12" t="s">
        <v>425</v>
      </c>
      <c r="P34" s="12" t="s">
        <v>425</v>
      </c>
      <c r="Q34" s="12" t="s">
        <v>425</v>
      </c>
      <c r="T34" s="12" t="s">
        <v>440</v>
      </c>
      <c r="X34" s="12" t="s">
        <v>713</v>
      </c>
      <c r="Y34" s="12" t="s">
        <v>289</v>
      </c>
      <c r="AA34" s="12" t="s">
        <v>289</v>
      </c>
      <c r="AB34" s="12" t="s">
        <v>289</v>
      </c>
      <c r="AC34" s="12" t="s">
        <v>289</v>
      </c>
    </row>
    <row r="35" spans="1:29" x14ac:dyDescent="0.35">
      <c r="A35" s="12" t="s">
        <v>267</v>
      </c>
      <c r="B35" s="12">
        <v>2009</v>
      </c>
      <c r="C35" s="12" t="s">
        <v>581</v>
      </c>
      <c r="D35" s="12" t="s">
        <v>413</v>
      </c>
      <c r="E35" s="12" t="s">
        <v>413</v>
      </c>
      <c r="G35" s="12" t="s">
        <v>323</v>
      </c>
      <c r="M35" s="12" t="s">
        <v>426</v>
      </c>
      <c r="N35" s="12" t="s">
        <v>426</v>
      </c>
      <c r="O35" s="12" t="s">
        <v>426</v>
      </c>
      <c r="P35" s="12" t="s">
        <v>426</v>
      </c>
      <c r="Q35" s="12" t="s">
        <v>426</v>
      </c>
      <c r="T35" s="12" t="s">
        <v>441</v>
      </c>
      <c r="X35" s="12" t="s">
        <v>714</v>
      </c>
      <c r="Y35" s="12" t="s">
        <v>290</v>
      </c>
      <c r="AA35" s="12" t="s">
        <v>290</v>
      </c>
      <c r="AB35" s="12" t="s">
        <v>290</v>
      </c>
      <c r="AC35" s="12" t="s">
        <v>290</v>
      </c>
    </row>
    <row r="36" spans="1:29" x14ac:dyDescent="0.35">
      <c r="A36" s="12" t="s">
        <v>267</v>
      </c>
      <c r="B36" s="12">
        <v>2010</v>
      </c>
      <c r="C36" s="12" t="s">
        <v>582</v>
      </c>
      <c r="D36" s="12" t="s">
        <v>414</v>
      </c>
      <c r="E36" s="12" t="s">
        <v>414</v>
      </c>
      <c r="G36" s="12" t="s">
        <v>324</v>
      </c>
      <c r="M36" s="12" t="s">
        <v>427</v>
      </c>
      <c r="N36" s="12" t="s">
        <v>427</v>
      </c>
      <c r="O36" s="12" t="s">
        <v>427</v>
      </c>
      <c r="P36" s="12" t="s">
        <v>427</v>
      </c>
      <c r="Q36" s="12" t="s">
        <v>427</v>
      </c>
      <c r="T36" s="12" t="s">
        <v>442</v>
      </c>
      <c r="X36" s="12" t="s">
        <v>715</v>
      </c>
      <c r="Y36" s="12" t="s">
        <v>291</v>
      </c>
      <c r="AA36" s="12" t="s">
        <v>291</v>
      </c>
      <c r="AB36" s="12" t="s">
        <v>291</v>
      </c>
      <c r="AC36" s="12" t="s">
        <v>291</v>
      </c>
    </row>
    <row r="37" spans="1:29" x14ac:dyDescent="0.35">
      <c r="A37" s="12" t="s">
        <v>267</v>
      </c>
      <c r="B37" s="12">
        <v>2011</v>
      </c>
      <c r="C37" s="12" t="s">
        <v>583</v>
      </c>
      <c r="D37" s="12" t="s">
        <v>415</v>
      </c>
      <c r="E37" s="12" t="s">
        <v>415</v>
      </c>
      <c r="G37" s="12" t="s">
        <v>325</v>
      </c>
      <c r="M37" s="12" t="s">
        <v>428</v>
      </c>
      <c r="N37" s="12" t="s">
        <v>428</v>
      </c>
      <c r="O37" s="12" t="s">
        <v>428</v>
      </c>
      <c r="P37" s="12" t="s">
        <v>428</v>
      </c>
      <c r="Q37" s="12" t="s">
        <v>428</v>
      </c>
      <c r="T37" s="12" t="s">
        <v>443</v>
      </c>
      <c r="X37" s="12" t="s">
        <v>716</v>
      </c>
      <c r="Y37" s="12" t="s">
        <v>292</v>
      </c>
      <c r="AA37" s="12" t="s">
        <v>292</v>
      </c>
      <c r="AB37" s="12" t="s">
        <v>292</v>
      </c>
      <c r="AC37" s="12" t="s">
        <v>292</v>
      </c>
    </row>
    <row r="38" spans="1:29" x14ac:dyDescent="0.35">
      <c r="A38" s="12" t="s">
        <v>267</v>
      </c>
      <c r="B38" s="12">
        <v>2012</v>
      </c>
      <c r="C38" s="12" t="s">
        <v>584</v>
      </c>
      <c r="D38" s="12" t="s">
        <v>416</v>
      </c>
      <c r="E38" s="12" t="s">
        <v>416</v>
      </c>
      <c r="G38" s="12" t="s">
        <v>326</v>
      </c>
      <c r="M38" s="12" t="s">
        <v>429</v>
      </c>
      <c r="N38" s="12" t="s">
        <v>429</v>
      </c>
      <c r="O38" s="12" t="s">
        <v>429</v>
      </c>
      <c r="P38" s="12" t="s">
        <v>429</v>
      </c>
      <c r="Q38" s="12" t="s">
        <v>429</v>
      </c>
      <c r="T38" s="12" t="s">
        <v>444</v>
      </c>
      <c r="X38" s="12" t="s">
        <v>717</v>
      </c>
      <c r="Y38" s="12" t="s">
        <v>293</v>
      </c>
      <c r="AA38" s="12" t="s">
        <v>293</v>
      </c>
      <c r="AB38" s="12" t="s">
        <v>293</v>
      </c>
      <c r="AC38" s="12" t="s">
        <v>293</v>
      </c>
    </row>
    <row r="39" spans="1:29" x14ac:dyDescent="0.35">
      <c r="A39" s="12" t="s">
        <v>267</v>
      </c>
      <c r="B39" s="12">
        <v>2013</v>
      </c>
      <c r="C39" s="12" t="s">
        <v>585</v>
      </c>
      <c r="D39" s="12" t="s">
        <v>417</v>
      </c>
      <c r="E39" s="12" t="s">
        <v>417</v>
      </c>
      <c r="G39" s="12" t="s">
        <v>327</v>
      </c>
      <c r="M39" s="12" t="s">
        <v>430</v>
      </c>
      <c r="N39" s="12" t="s">
        <v>430</v>
      </c>
      <c r="O39" s="12" t="s">
        <v>430</v>
      </c>
      <c r="P39" s="12" t="s">
        <v>430</v>
      </c>
      <c r="Q39" s="12" t="s">
        <v>430</v>
      </c>
      <c r="T39" s="12" t="s">
        <v>445</v>
      </c>
      <c r="X39" s="12" t="s">
        <v>718</v>
      </c>
      <c r="Y39" s="12" t="s">
        <v>294</v>
      </c>
      <c r="AA39" s="12" t="s">
        <v>294</v>
      </c>
      <c r="AB39" s="12" t="s">
        <v>294</v>
      </c>
      <c r="AC39" s="12" t="s">
        <v>294</v>
      </c>
    </row>
    <row r="40" spans="1:29" x14ac:dyDescent="0.35">
      <c r="A40" s="12" t="s">
        <v>267</v>
      </c>
      <c r="B40" s="12">
        <v>2014</v>
      </c>
      <c r="C40" s="12" t="s">
        <v>586</v>
      </c>
      <c r="G40" s="12" t="s">
        <v>328</v>
      </c>
      <c r="I40" s="12" t="s">
        <v>418</v>
      </c>
      <c r="J40" s="12" t="s">
        <v>418</v>
      </c>
      <c r="M40" s="12" t="s">
        <v>431</v>
      </c>
      <c r="N40" s="12" t="s">
        <v>431</v>
      </c>
      <c r="O40" s="12" t="s">
        <v>431</v>
      </c>
      <c r="P40" s="12" t="s">
        <v>431</v>
      </c>
      <c r="Q40" s="12" t="s">
        <v>431</v>
      </c>
      <c r="T40" s="12" t="s">
        <v>519</v>
      </c>
      <c r="X40" s="12" t="s">
        <v>719</v>
      </c>
      <c r="Y40" s="12" t="s">
        <v>295</v>
      </c>
      <c r="AA40" s="12" t="s">
        <v>295</v>
      </c>
      <c r="AB40" s="12" t="s">
        <v>295</v>
      </c>
      <c r="AC40" s="12" t="s">
        <v>295</v>
      </c>
    </row>
    <row r="41" spans="1:29" x14ac:dyDescent="0.35">
      <c r="A41" s="12" t="s">
        <v>267</v>
      </c>
      <c r="B41" s="12">
        <v>2015</v>
      </c>
      <c r="C41" s="12" t="s">
        <v>587</v>
      </c>
      <c r="G41" s="12" t="s">
        <v>329</v>
      </c>
      <c r="I41" s="12" t="s">
        <v>419</v>
      </c>
      <c r="J41" s="12" t="s">
        <v>419</v>
      </c>
      <c r="M41" s="12" t="s">
        <v>432</v>
      </c>
      <c r="N41" s="12" t="s">
        <v>432</v>
      </c>
      <c r="O41" s="12" t="s">
        <v>432</v>
      </c>
      <c r="P41" s="12" t="s">
        <v>432</v>
      </c>
      <c r="Q41" s="12" t="s">
        <v>432</v>
      </c>
      <c r="T41" s="12" t="s">
        <v>520</v>
      </c>
      <c r="X41" s="12" t="s">
        <v>720</v>
      </c>
      <c r="Y41" s="12" t="s">
        <v>296</v>
      </c>
      <c r="AA41" s="12" t="s">
        <v>296</v>
      </c>
      <c r="AB41" s="12" t="s">
        <v>296</v>
      </c>
      <c r="AC41" s="12" t="s">
        <v>296</v>
      </c>
    </row>
    <row r="42" spans="1:29" x14ac:dyDescent="0.35">
      <c r="A42" s="12" t="s">
        <v>267</v>
      </c>
      <c r="B42" s="12">
        <v>2016</v>
      </c>
      <c r="C42" s="12" t="s">
        <v>588</v>
      </c>
      <c r="G42" s="12" t="s">
        <v>330</v>
      </c>
      <c r="I42" s="12" t="s">
        <v>548</v>
      </c>
      <c r="J42" s="12" t="s">
        <v>548</v>
      </c>
      <c r="M42" s="12" t="s">
        <v>549</v>
      </c>
      <c r="N42" s="12" t="s">
        <v>549</v>
      </c>
      <c r="O42" s="12" t="s">
        <v>549</v>
      </c>
      <c r="P42" s="12" t="s">
        <v>549</v>
      </c>
      <c r="Q42" s="12" t="s">
        <v>549</v>
      </c>
      <c r="T42" s="12" t="s">
        <v>521</v>
      </c>
      <c r="X42" s="12" t="s">
        <v>721</v>
      </c>
      <c r="Y42" s="12" t="s">
        <v>297</v>
      </c>
      <c r="AA42" s="12" t="s">
        <v>297</v>
      </c>
      <c r="AB42" s="12" t="s">
        <v>297</v>
      </c>
      <c r="AC42" s="12" t="s">
        <v>297</v>
      </c>
    </row>
    <row r="43" spans="1:29" x14ac:dyDescent="0.35">
      <c r="A43" s="12" t="s">
        <v>267</v>
      </c>
      <c r="B43" s="12">
        <v>2017</v>
      </c>
      <c r="C43" s="12" t="s">
        <v>589</v>
      </c>
      <c r="G43" s="12" t="s">
        <v>331</v>
      </c>
      <c r="I43" s="12" t="s">
        <v>550</v>
      </c>
      <c r="J43" s="12" t="s">
        <v>550</v>
      </c>
      <c r="M43" s="12" t="s">
        <v>551</v>
      </c>
      <c r="N43" s="12" t="s">
        <v>551</v>
      </c>
      <c r="O43" s="12" t="s">
        <v>551</v>
      </c>
      <c r="P43" s="12" t="s">
        <v>551</v>
      </c>
      <c r="Q43" s="12" t="s">
        <v>550</v>
      </c>
      <c r="T43" s="12" t="s">
        <v>522</v>
      </c>
      <c r="X43" s="12" t="s">
        <v>722</v>
      </c>
      <c r="Y43" s="12" t="s">
        <v>298</v>
      </c>
      <c r="AA43" s="12" t="s">
        <v>298</v>
      </c>
      <c r="AB43" s="12" t="s">
        <v>298</v>
      </c>
      <c r="AC43" s="12" t="s">
        <v>298</v>
      </c>
    </row>
    <row r="44" spans="1:29" x14ac:dyDescent="0.35">
      <c r="A44" s="12" t="s">
        <v>267</v>
      </c>
      <c r="B44" s="12">
        <v>2018</v>
      </c>
      <c r="C44" s="12" t="s">
        <v>680</v>
      </c>
      <c r="G44" s="12" t="s">
        <v>681</v>
      </c>
      <c r="I44" s="12" t="s">
        <v>553</v>
      </c>
      <c r="J44" s="12" t="s">
        <v>553</v>
      </c>
      <c r="M44" s="12" t="s">
        <v>554</v>
      </c>
      <c r="N44" s="12" t="s">
        <v>554</v>
      </c>
      <c r="O44" s="12" t="s">
        <v>554</v>
      </c>
      <c r="P44" s="12" t="s">
        <v>554</v>
      </c>
      <c r="Q44" s="12" t="s">
        <v>554</v>
      </c>
      <c r="T44" s="12" t="s">
        <v>682</v>
      </c>
      <c r="X44" s="12" t="s">
        <v>723</v>
      </c>
      <c r="Y44" s="12" t="s">
        <v>683</v>
      </c>
      <c r="AA44" s="12" t="s">
        <v>683</v>
      </c>
      <c r="AB44" s="12" t="s">
        <v>683</v>
      </c>
      <c r="AC44" s="12" t="s">
        <v>683</v>
      </c>
    </row>
    <row r="45" spans="1:29" x14ac:dyDescent="0.35">
      <c r="A45" s="12" t="s">
        <v>267</v>
      </c>
      <c r="B45" s="12">
        <v>2019</v>
      </c>
      <c r="C45" s="12" t="s">
        <v>675</v>
      </c>
      <c r="G45" s="12" t="s">
        <v>676</v>
      </c>
      <c r="I45" s="12" t="s">
        <v>677</v>
      </c>
      <c r="J45" s="12" t="s">
        <v>677</v>
      </c>
      <c r="M45" s="12" t="s">
        <v>678</v>
      </c>
      <c r="N45" s="12" t="s">
        <v>678</v>
      </c>
      <c r="O45" s="12" t="s">
        <v>678</v>
      </c>
      <c r="P45" s="12" t="s">
        <v>678</v>
      </c>
      <c r="Q45" s="12" t="s">
        <v>678</v>
      </c>
      <c r="T45" s="12" t="s">
        <v>679</v>
      </c>
      <c r="X45" s="12" t="s">
        <v>724</v>
      </c>
      <c r="Y45" s="12" t="s">
        <v>679</v>
      </c>
      <c r="AA45" s="12" t="s">
        <v>679</v>
      </c>
      <c r="AB45" s="12" t="s">
        <v>679</v>
      </c>
      <c r="AC45" s="12" t="s">
        <v>679</v>
      </c>
    </row>
    <row r="46" spans="1:29" x14ac:dyDescent="0.35">
      <c r="A46" s="12" t="s">
        <v>267</v>
      </c>
      <c r="B46" s="12">
        <v>2020</v>
      </c>
      <c r="C46" s="12" t="s">
        <v>694</v>
      </c>
      <c r="G46" s="12" t="s">
        <v>695</v>
      </c>
      <c r="I46" s="12" t="s">
        <v>696</v>
      </c>
      <c r="J46" s="12" t="s">
        <v>696</v>
      </c>
      <c r="M46" s="12" t="s">
        <v>697</v>
      </c>
      <c r="N46" s="12" t="s">
        <v>697</v>
      </c>
      <c r="O46" s="12" t="s">
        <v>697</v>
      </c>
      <c r="P46" s="12" t="s">
        <v>697</v>
      </c>
      <c r="Q46" s="12" t="s">
        <v>697</v>
      </c>
      <c r="T46" s="12" t="s">
        <v>698</v>
      </c>
      <c r="X46" s="12" t="s">
        <v>725</v>
      </c>
      <c r="Y46" s="12" t="s">
        <v>698</v>
      </c>
      <c r="AA46" s="12" t="s">
        <v>698</v>
      </c>
      <c r="AB46" s="12" t="s">
        <v>698</v>
      </c>
      <c r="AC46" s="12" t="s">
        <v>698</v>
      </c>
    </row>
    <row r="47" spans="1:29" x14ac:dyDescent="0.35">
      <c r="A47" s="12" t="s">
        <v>267</v>
      </c>
      <c r="B47" s="12">
        <v>2021</v>
      </c>
      <c r="C47" s="12" t="s">
        <v>1014</v>
      </c>
      <c r="G47" s="12" t="s">
        <v>1015</v>
      </c>
      <c r="I47" s="12" t="s">
        <v>1016</v>
      </c>
      <c r="J47" s="12" t="s">
        <v>1016</v>
      </c>
      <c r="M47" s="12" t="s">
        <v>1017</v>
      </c>
      <c r="N47" s="12" t="s">
        <v>1017</v>
      </c>
      <c r="O47" s="12" t="s">
        <v>1017</v>
      </c>
      <c r="P47" s="12" t="s">
        <v>1017</v>
      </c>
      <c r="Q47" s="12" t="s">
        <v>1017</v>
      </c>
      <c r="T47" s="12" t="s">
        <v>1018</v>
      </c>
      <c r="X47" s="12" t="s">
        <v>1019</v>
      </c>
      <c r="Y47" s="12" t="s">
        <v>1018</v>
      </c>
      <c r="AA47" s="12" t="s">
        <v>1018</v>
      </c>
      <c r="AB47" s="12" t="s">
        <v>1018</v>
      </c>
      <c r="AC47" s="12" t="s">
        <v>1018</v>
      </c>
    </row>
    <row r="48" spans="1:29" x14ac:dyDescent="0.35">
      <c r="A48" s="12" t="s">
        <v>267</v>
      </c>
      <c r="B48" s="12">
        <v>2022</v>
      </c>
      <c r="C48" s="12" t="s">
        <v>1254</v>
      </c>
      <c r="G48" s="12" t="s">
        <v>1255</v>
      </c>
      <c r="I48" s="12" t="s">
        <v>1243</v>
      </c>
      <c r="J48" s="12" t="s">
        <v>1243</v>
      </c>
      <c r="M48" s="12" t="s">
        <v>1256</v>
      </c>
      <c r="N48" s="12" t="s">
        <v>1256</v>
      </c>
      <c r="O48" s="12" t="s">
        <v>1256</v>
      </c>
      <c r="P48" s="12" t="s">
        <v>1256</v>
      </c>
      <c r="Q48" s="12" t="s">
        <v>1256</v>
      </c>
      <c r="T48" s="12" t="s">
        <v>1257</v>
      </c>
      <c r="X48" s="12" t="s">
        <v>1258</v>
      </c>
      <c r="Y48" s="12" t="s">
        <v>1257</v>
      </c>
      <c r="AA48" s="12" t="s">
        <v>1257</v>
      </c>
      <c r="AB48" s="12" t="s">
        <v>1257</v>
      </c>
      <c r="AC48" s="12" t="s">
        <v>1257</v>
      </c>
    </row>
  </sheetData>
  <customSheetViews>
    <customSheetView guid="{F8D51DE5-E332-4CF1-8ED7-B4E68D899133}">
      <pane xSplit="2" ySplit="1" topLeftCell="C2" activePane="bottomRight" state="frozen"/>
      <selection pane="bottomRight" activeCell="E1" sqref="E1"/>
      <pageMargins left="0.7" right="0.7" top="0.75" bottom="0.75" header="0.3" footer="0.3"/>
      <pageSetup paperSize="9" orientation="portrait" r:id="rId1"/>
    </customSheetView>
    <customSheetView guid="{AFD31E09-48A8-41DA-8774-44CF3D9406AF}">
      <pane xSplit="2" ySplit="1" topLeftCell="K2" activePane="bottomRight" state="frozen"/>
      <selection pane="bottomRight" activeCell="O3" sqref="O3"/>
      <pageMargins left="0.7" right="0.7" top="0.75" bottom="0.75" header="0.3" footer="0.3"/>
      <pageSetup paperSize="9" orientation="portrait" r:id="rId2"/>
    </customSheetView>
    <customSheetView guid="{76A6A726-C254-4BE6-AA48-F572182746E9}">
      <pane xSplit="2" ySplit="2" topLeftCell="C3" activePane="bottomRight" state="frozen"/>
      <selection pane="bottomRight" activeCell="AE1" sqref="AE1:AE1048576"/>
      <pageMargins left="0.7" right="0.7" top="0.75" bottom="0.75" header="0.3" footer="0.3"/>
      <pageSetup paperSize="9" orientation="portrait" r:id="rId3"/>
    </customSheetView>
    <customSheetView guid="{2B2829BA-8282-48A5-9A22-5C82DB4E416D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4"/>
    </customSheetView>
    <customSheetView guid="{67EE8CD3-860B-4AA5-B7D9-BFBEB20B70C3}">
      <pane xSplit="2" ySplit="1" topLeftCell="U10" activePane="bottomRight" state="frozen"/>
      <selection pane="bottomRight" activeCell="V18" sqref="V18"/>
      <pageMargins left="0.7" right="0.7" top="0.75" bottom="0.75" header="0.3" footer="0.3"/>
      <pageSetup paperSize="9" orientation="portrait" r:id="rId5"/>
    </customSheetView>
    <customSheetView guid="{EF713A9B-717B-4C7C-9B7F-B77BCF2F8B43}">
      <pane xSplit="2" ySplit="1" topLeftCell="W8" activePane="bottomRight" state="frozen"/>
      <selection pane="bottomRight" activeCell="W9" sqref="W9"/>
      <pageMargins left="0.7" right="0.7" top="0.75" bottom="0.75" header="0.3" footer="0.3"/>
      <pageSetup paperSize="9" orientation="portrait" r:id="rId6"/>
    </customSheetView>
    <customSheetView guid="{DF8B7A19-5F05-441A-9C79-E717E6E64EB0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7"/>
    </customSheetView>
    <customSheetView guid="{B264BC6E-C00E-41FC-9B7F-FF0FABB37F62}">
      <pane xSplit="2" ySplit="1" topLeftCell="J2" activePane="bottomRight" state="frozen"/>
      <selection pane="bottomRight" activeCell="K3" sqref="K3"/>
      <pageMargins left="0.7" right="0.7" top="0.75" bottom="0.75" header="0.3" footer="0.3"/>
      <pageSetup paperSize="9" orientation="portrait" r:id="rId8"/>
    </customSheetView>
  </customSheetViews>
  <pageMargins left="0.7" right="0.7" top="0.75" bottom="0.75" header="0.3" footer="0.3"/>
  <pageSetup paperSize="9"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L1002"/>
  <sheetViews>
    <sheetView zoomScale="80" zoomScaleNormal="80" workbookViewId="0"/>
  </sheetViews>
  <sheetFormatPr defaultColWidth="14.453125" defaultRowHeight="14.5" x14ac:dyDescent="0.35"/>
  <cols>
    <col min="1" max="1" width="42.26953125" style="42" bestFit="1" customWidth="1"/>
    <col min="2" max="2" width="8.54296875" style="59" bestFit="1" customWidth="1"/>
    <col min="3" max="3" width="29" style="42" bestFit="1" customWidth="1"/>
    <col min="4" max="4" width="25.453125" style="42" bestFit="1" customWidth="1"/>
    <col min="5" max="5" width="32.7265625" style="42" bestFit="1" customWidth="1"/>
    <col min="6" max="6" width="31.7265625" style="42" bestFit="1" customWidth="1"/>
    <col min="7" max="7" width="37.26953125" style="42" bestFit="1" customWidth="1"/>
    <col min="8" max="8" width="26.7265625" style="42" bestFit="1" customWidth="1"/>
    <col min="9" max="9" width="33.54296875" style="42" bestFit="1" customWidth="1"/>
    <col min="10" max="10" width="29.54296875" style="42" bestFit="1" customWidth="1"/>
    <col min="11" max="11" width="15.26953125" style="42" bestFit="1" customWidth="1"/>
    <col min="12" max="12" width="20.81640625" style="42" bestFit="1" customWidth="1"/>
    <col min="13" max="13" width="36.26953125" style="42" bestFit="1" customWidth="1"/>
    <col min="14" max="14" width="38.7265625" style="42" bestFit="1" customWidth="1"/>
    <col min="15" max="15" width="25.7265625" style="42" bestFit="1" customWidth="1"/>
    <col min="16" max="16" width="38.7265625" style="42" bestFit="1" customWidth="1"/>
    <col min="17" max="17" width="32.7265625" style="42" bestFit="1" customWidth="1"/>
    <col min="18" max="18" width="24.453125" style="42" bestFit="1" customWidth="1"/>
    <col min="19" max="19" width="23.54296875" style="42" bestFit="1" customWidth="1"/>
    <col min="20" max="20" width="30.7265625" style="42" bestFit="1" customWidth="1"/>
    <col min="21" max="21" width="24.453125" style="42" bestFit="1" customWidth="1"/>
    <col min="22" max="22" width="31.453125" style="42" bestFit="1" customWidth="1"/>
    <col min="23" max="23" width="28.453125" style="42" bestFit="1" customWidth="1"/>
    <col min="24" max="24" width="31.54296875" style="42" bestFit="1" customWidth="1"/>
    <col min="25" max="25" width="29.81640625" style="42" bestFit="1" customWidth="1"/>
    <col min="26" max="26" width="38.7265625" style="42" bestFit="1" customWidth="1"/>
    <col min="27" max="27" width="26.7265625" style="42" bestFit="1" customWidth="1"/>
    <col min="28" max="28" width="30.453125" style="42" bestFit="1" customWidth="1"/>
    <col min="29" max="29" width="33.26953125" style="42" bestFit="1" customWidth="1"/>
    <col min="30" max="30" width="17.1796875" style="42" bestFit="1" customWidth="1"/>
    <col min="31" max="31" width="10.1796875" style="42" bestFit="1" customWidth="1"/>
    <col min="32" max="32" width="17" style="42" bestFit="1" customWidth="1"/>
    <col min="33" max="33" width="14.453125" style="42" bestFit="1" customWidth="1"/>
    <col min="34" max="34" width="10.7265625" style="42" bestFit="1" customWidth="1"/>
    <col min="35" max="35" width="38.7265625" style="42" bestFit="1" customWidth="1"/>
    <col min="36" max="36" width="14.7265625" style="42" bestFit="1" customWidth="1"/>
    <col min="37" max="37" width="13.7265625" style="42" bestFit="1" customWidth="1"/>
    <col min="38" max="38" width="12.1796875" style="42" bestFit="1" customWidth="1"/>
    <col min="39" max="39" width="14.81640625" style="42" bestFit="1" customWidth="1"/>
    <col min="40" max="40" width="11.54296875" style="42" bestFit="1" customWidth="1"/>
    <col min="41" max="41" width="12.7265625" style="42" bestFit="1" customWidth="1"/>
    <col min="42" max="42" width="13.453125" style="42" bestFit="1" customWidth="1"/>
    <col min="43" max="43" width="13.81640625" style="42" bestFit="1" customWidth="1"/>
    <col min="44" max="44" width="12.26953125" style="42" bestFit="1" customWidth="1"/>
    <col min="45" max="45" width="15.453125" style="42" bestFit="1" customWidth="1"/>
    <col min="46" max="46" width="14" style="42" bestFit="1" customWidth="1"/>
    <col min="47" max="47" width="12.1796875" style="42" bestFit="1" customWidth="1"/>
    <col min="48" max="48" width="14.1796875" style="42" bestFit="1" customWidth="1"/>
    <col min="49" max="50" width="11.81640625" style="42" bestFit="1" customWidth="1"/>
    <col min="51" max="51" width="14.81640625" style="42" bestFit="1" customWidth="1"/>
    <col min="52" max="52" width="17.453125" style="42" bestFit="1" customWidth="1"/>
    <col min="53" max="53" width="10.453125" style="42" bestFit="1" customWidth="1"/>
    <col min="54" max="54" width="14.453125" style="42"/>
    <col min="55" max="55" width="14.1796875" style="42" bestFit="1" customWidth="1"/>
    <col min="56" max="56" width="38.7265625" style="42" bestFit="1" customWidth="1"/>
    <col min="57" max="57" width="14.1796875" style="42" bestFit="1" customWidth="1"/>
    <col min="58" max="58" width="11.26953125" style="42" bestFit="1" customWidth="1"/>
    <col min="59" max="59" width="15" style="42" bestFit="1" customWidth="1"/>
    <col min="60" max="60" width="13.453125" style="42" bestFit="1" customWidth="1"/>
    <col min="61" max="61" width="20" style="42" bestFit="1" customWidth="1"/>
    <col min="62" max="62" width="14.453125" style="42"/>
    <col min="63" max="63" width="11.81640625" style="42" bestFit="1" customWidth="1"/>
    <col min="64" max="64" width="15.453125" style="42" bestFit="1" customWidth="1"/>
    <col min="65" max="65" width="13.81640625" style="42" bestFit="1" customWidth="1"/>
    <col min="66" max="66" width="17" style="42" bestFit="1" customWidth="1"/>
    <col min="67" max="67" width="17.26953125" style="42" bestFit="1" customWidth="1"/>
    <col min="68" max="68" width="13" style="42" bestFit="1" customWidth="1"/>
    <col min="69" max="69" width="14.453125" style="42"/>
    <col min="70" max="70" width="14" style="42" bestFit="1" customWidth="1"/>
    <col min="71" max="71" width="12" style="42" bestFit="1" customWidth="1"/>
    <col min="72" max="72" width="13.81640625" style="42" bestFit="1" customWidth="1"/>
    <col min="73" max="73" width="12.453125" style="42" bestFit="1" customWidth="1"/>
    <col min="74" max="74" width="12.26953125" style="42" bestFit="1" customWidth="1"/>
    <col min="75" max="75" width="13.54296875" style="42" bestFit="1" customWidth="1"/>
    <col min="76" max="76" width="15.54296875" style="42" bestFit="1" customWidth="1"/>
    <col min="77" max="77" width="13.54296875" style="42" bestFit="1" customWidth="1"/>
    <col min="78" max="78" width="14.1796875" style="42" bestFit="1" customWidth="1"/>
    <col min="79" max="79" width="12.7265625" style="42" bestFit="1" customWidth="1"/>
    <col min="80" max="80" width="14.453125" style="42"/>
    <col min="81" max="81" width="12.453125" style="42" bestFit="1" customWidth="1"/>
    <col min="82" max="82" width="16.81640625" style="42" bestFit="1" customWidth="1"/>
    <col min="83" max="83" width="14.453125" style="42" bestFit="1" customWidth="1"/>
    <col min="84" max="84" width="11" style="42" bestFit="1" customWidth="1"/>
    <col min="85" max="85" width="14.453125" style="42"/>
    <col min="86" max="86" width="38.7265625" style="42" bestFit="1" customWidth="1"/>
    <col min="87" max="87" width="15.26953125" style="42" bestFit="1" customWidth="1"/>
    <col min="88" max="88" width="14.453125" style="42"/>
    <col min="89" max="89" width="12.1796875" style="42" bestFit="1" customWidth="1"/>
    <col min="90" max="90" width="14.1796875" style="42" bestFit="1" customWidth="1"/>
    <col min="91" max="91" width="13.81640625" style="42" bestFit="1" customWidth="1"/>
    <col min="92" max="16384" width="14.453125" style="42"/>
  </cols>
  <sheetData>
    <row r="1" spans="1:91" ht="57.5" x14ac:dyDescent="0.35">
      <c r="A1" s="37" t="s">
        <v>0</v>
      </c>
      <c r="B1" s="38" t="s">
        <v>1</v>
      </c>
      <c r="C1" s="39" t="s">
        <v>1043</v>
      </c>
      <c r="D1" s="39" t="s">
        <v>1044</v>
      </c>
      <c r="E1" s="39" t="s">
        <v>1045</v>
      </c>
      <c r="F1" s="39" t="s">
        <v>1046</v>
      </c>
      <c r="G1" s="39" t="s">
        <v>1047</v>
      </c>
      <c r="H1" s="39" t="s">
        <v>1048</v>
      </c>
      <c r="I1" s="39" t="s">
        <v>1049</v>
      </c>
      <c r="J1" s="39" t="s">
        <v>1050</v>
      </c>
      <c r="K1" s="39" t="s">
        <v>1051</v>
      </c>
      <c r="L1" s="39" t="s">
        <v>1052</v>
      </c>
      <c r="M1" s="39" t="s">
        <v>1053</v>
      </c>
      <c r="N1" s="39" t="s">
        <v>1054</v>
      </c>
      <c r="O1" s="39" t="s">
        <v>1055</v>
      </c>
      <c r="P1" s="39" t="s">
        <v>1056</v>
      </c>
      <c r="Q1" s="39" t="s">
        <v>1057</v>
      </c>
      <c r="R1" s="39" t="s">
        <v>1058</v>
      </c>
      <c r="S1" s="39" t="s">
        <v>1059</v>
      </c>
      <c r="T1" s="39" t="s">
        <v>1060</v>
      </c>
      <c r="U1" s="39" t="s">
        <v>1061</v>
      </c>
      <c r="V1" s="40" t="s">
        <v>1062</v>
      </c>
      <c r="W1" s="39" t="s">
        <v>1063</v>
      </c>
      <c r="X1" s="39" t="s">
        <v>1064</v>
      </c>
      <c r="Y1" s="39" t="s">
        <v>1065</v>
      </c>
      <c r="Z1" s="39" t="s">
        <v>1066</v>
      </c>
      <c r="AA1" s="39" t="s">
        <v>1067</v>
      </c>
      <c r="AB1" s="39" t="s">
        <v>1068</v>
      </c>
      <c r="AC1" s="39" t="s">
        <v>1069</v>
      </c>
      <c r="AD1" s="39" t="s">
        <v>1070</v>
      </c>
      <c r="AE1" s="39" t="s">
        <v>1071</v>
      </c>
      <c r="AF1" s="39" t="s">
        <v>1072</v>
      </c>
      <c r="AG1" s="39" t="s">
        <v>1073</v>
      </c>
      <c r="AH1" s="39" t="s">
        <v>1074</v>
      </c>
      <c r="AI1" s="39" t="s">
        <v>1075</v>
      </c>
      <c r="AJ1" s="39" t="s">
        <v>1076</v>
      </c>
      <c r="AK1" s="39" t="s">
        <v>1077</v>
      </c>
      <c r="AL1" s="39" t="s">
        <v>1078</v>
      </c>
      <c r="AM1" s="39" t="s">
        <v>1079</v>
      </c>
      <c r="AN1" s="39" t="s">
        <v>1080</v>
      </c>
      <c r="AO1" s="39" t="s">
        <v>1081</v>
      </c>
      <c r="AP1" s="39" t="s">
        <v>1082</v>
      </c>
      <c r="AQ1" s="39" t="s">
        <v>1083</v>
      </c>
      <c r="AR1" s="39" t="s">
        <v>1084</v>
      </c>
      <c r="AS1" s="39" t="s">
        <v>1085</v>
      </c>
      <c r="AT1" s="39" t="s">
        <v>1086</v>
      </c>
      <c r="AU1" s="39" t="s">
        <v>1087</v>
      </c>
      <c r="AV1" s="40" t="s">
        <v>1088</v>
      </c>
      <c r="AW1" s="39" t="s">
        <v>1089</v>
      </c>
      <c r="AX1" s="39" t="s">
        <v>1090</v>
      </c>
      <c r="AY1" s="39" t="s">
        <v>1091</v>
      </c>
      <c r="AZ1" s="39" t="s">
        <v>1092</v>
      </c>
      <c r="BA1" s="39" t="s">
        <v>1093</v>
      </c>
      <c r="BB1" s="39" t="s">
        <v>1094</v>
      </c>
      <c r="BC1" s="40" t="s">
        <v>1095</v>
      </c>
      <c r="BD1" s="39" t="s">
        <v>1096</v>
      </c>
      <c r="BE1" s="40" t="s">
        <v>1097</v>
      </c>
      <c r="BF1" s="39" t="s">
        <v>1098</v>
      </c>
      <c r="BG1" s="39" t="s">
        <v>1099</v>
      </c>
      <c r="BH1" s="39" t="s">
        <v>1100</v>
      </c>
      <c r="BI1" s="39" t="s">
        <v>1101</v>
      </c>
      <c r="BJ1" s="40" t="s">
        <v>1102</v>
      </c>
      <c r="BK1" s="39" t="s">
        <v>1103</v>
      </c>
      <c r="BL1" s="39" t="s">
        <v>1104</v>
      </c>
      <c r="BM1" s="39" t="s">
        <v>1105</v>
      </c>
      <c r="BN1" s="39" t="s">
        <v>1106</v>
      </c>
      <c r="BO1" s="39" t="s">
        <v>1107</v>
      </c>
      <c r="BP1" s="39" t="s">
        <v>1108</v>
      </c>
      <c r="BQ1" s="39" t="s">
        <v>1109</v>
      </c>
      <c r="BR1" s="39" t="s">
        <v>1110</v>
      </c>
      <c r="BS1" s="39" t="s">
        <v>1111</v>
      </c>
      <c r="BT1" s="39" t="s">
        <v>1112</v>
      </c>
      <c r="BU1" s="39" t="s">
        <v>1113</v>
      </c>
      <c r="BV1" s="39" t="s">
        <v>1114</v>
      </c>
      <c r="BW1" s="39" t="s">
        <v>1115</v>
      </c>
      <c r="BX1" s="39" t="s">
        <v>1116</v>
      </c>
      <c r="BY1" s="39" t="s">
        <v>1117</v>
      </c>
      <c r="BZ1" s="40" t="s">
        <v>1118</v>
      </c>
      <c r="CA1" s="39" t="s">
        <v>1119</v>
      </c>
      <c r="CB1" s="39" t="s">
        <v>1120</v>
      </c>
      <c r="CC1" s="39" t="s">
        <v>1121</v>
      </c>
      <c r="CD1" s="39" t="s">
        <v>1122</v>
      </c>
      <c r="CE1" s="39" t="s">
        <v>1123</v>
      </c>
      <c r="CF1" s="39" t="s">
        <v>1124</v>
      </c>
      <c r="CG1" s="40" t="s">
        <v>1125</v>
      </c>
      <c r="CH1" s="39" t="s">
        <v>1126</v>
      </c>
      <c r="CI1" s="40" t="s">
        <v>1127</v>
      </c>
      <c r="CJ1" s="39" t="s">
        <v>1128</v>
      </c>
      <c r="CK1" s="39" t="s">
        <v>1129</v>
      </c>
      <c r="CL1" s="40" t="s">
        <v>1130</v>
      </c>
      <c r="CM1" s="41" t="s">
        <v>1131</v>
      </c>
    </row>
    <row r="2" spans="1:91" x14ac:dyDescent="0.35">
      <c r="A2" s="43" t="s">
        <v>121</v>
      </c>
      <c r="B2" s="44" t="s">
        <v>122</v>
      </c>
      <c r="C2" s="45" t="s">
        <v>1132</v>
      </c>
      <c r="D2" s="46" t="s">
        <v>1133</v>
      </c>
      <c r="E2" s="46" t="s">
        <v>1134</v>
      </c>
      <c r="F2" s="46" t="s">
        <v>1135</v>
      </c>
      <c r="G2" s="46" t="s">
        <v>1136</v>
      </c>
      <c r="H2" s="46" t="s">
        <v>1137</v>
      </c>
      <c r="I2" s="46" t="s">
        <v>1138</v>
      </c>
      <c r="J2" s="46" t="s">
        <v>1139</v>
      </c>
      <c r="K2" s="46" t="s">
        <v>1140</v>
      </c>
      <c r="L2" s="46" t="s">
        <v>1141</v>
      </c>
      <c r="M2" s="46" t="s">
        <v>1142</v>
      </c>
      <c r="N2" s="46" t="s">
        <v>1143</v>
      </c>
      <c r="O2" s="46" t="s">
        <v>1144</v>
      </c>
      <c r="P2" s="46" t="s">
        <v>1145</v>
      </c>
      <c r="Q2" s="46" t="s">
        <v>1146</v>
      </c>
      <c r="R2" s="46" t="s">
        <v>1147</v>
      </c>
      <c r="S2" s="46" t="s">
        <v>1148</v>
      </c>
      <c r="T2" s="46" t="s">
        <v>1149</v>
      </c>
      <c r="U2" s="46" t="s">
        <v>1150</v>
      </c>
      <c r="V2" s="47" t="s">
        <v>1151</v>
      </c>
      <c r="W2" s="48" t="s">
        <v>1152</v>
      </c>
      <c r="X2" s="46" t="s">
        <v>1153</v>
      </c>
      <c r="Y2" s="46" t="s">
        <v>1154</v>
      </c>
      <c r="Z2" s="46" t="s">
        <v>1155</v>
      </c>
      <c r="AA2" s="46" t="s">
        <v>1156</v>
      </c>
      <c r="AB2" s="46" t="s">
        <v>1157</v>
      </c>
      <c r="AC2" s="46" t="s">
        <v>1158</v>
      </c>
      <c r="AD2" s="46" t="s">
        <v>1159</v>
      </c>
      <c r="AE2" s="49" t="s">
        <v>1160</v>
      </c>
      <c r="AF2" s="49" t="s">
        <v>1161</v>
      </c>
      <c r="AG2" s="49" t="s">
        <v>1162</v>
      </c>
      <c r="AH2" s="49" t="s">
        <v>1163</v>
      </c>
      <c r="AI2" s="49" t="s">
        <v>1164</v>
      </c>
      <c r="AJ2" s="49" t="s">
        <v>1165</v>
      </c>
      <c r="AK2" s="49" t="s">
        <v>1166</v>
      </c>
      <c r="AL2" s="49" t="s">
        <v>1167</v>
      </c>
      <c r="AM2" s="49" t="s">
        <v>1168</v>
      </c>
      <c r="AN2" s="49" t="s">
        <v>1169</v>
      </c>
      <c r="AO2" s="49" t="s">
        <v>1170</v>
      </c>
      <c r="AP2" s="49" t="s">
        <v>1171</v>
      </c>
      <c r="AQ2" s="49" t="s">
        <v>1172</v>
      </c>
      <c r="AR2" s="49" t="s">
        <v>1173</v>
      </c>
      <c r="AS2" s="49" t="s">
        <v>1174</v>
      </c>
      <c r="AT2" s="49" t="s">
        <v>1175</v>
      </c>
      <c r="AU2" s="49" t="s">
        <v>1176</v>
      </c>
      <c r="AV2" s="50" t="s">
        <v>1177</v>
      </c>
      <c r="AW2" s="49" t="s">
        <v>1178</v>
      </c>
      <c r="AX2" s="49" t="s">
        <v>1179</v>
      </c>
      <c r="AY2" s="49" t="s">
        <v>1180</v>
      </c>
      <c r="AZ2" s="49" t="s">
        <v>1181</v>
      </c>
      <c r="BA2" s="49" t="s">
        <v>1182</v>
      </c>
      <c r="BB2" s="49" t="s">
        <v>1183</v>
      </c>
      <c r="BC2" s="50" t="s">
        <v>1184</v>
      </c>
      <c r="BD2" s="49" t="s">
        <v>1185</v>
      </c>
      <c r="BE2" s="50" t="s">
        <v>1186</v>
      </c>
      <c r="BF2" s="49" t="s">
        <v>1187</v>
      </c>
      <c r="BG2" s="49" t="s">
        <v>1188</v>
      </c>
      <c r="BH2" s="49" t="s">
        <v>1189</v>
      </c>
      <c r="BI2" s="49" t="s">
        <v>1190</v>
      </c>
      <c r="BJ2" s="50" t="s">
        <v>1191</v>
      </c>
      <c r="BK2" s="49" t="s">
        <v>1192</v>
      </c>
      <c r="BL2" s="49" t="s">
        <v>1193</v>
      </c>
      <c r="BM2" s="49" t="s">
        <v>1194</v>
      </c>
      <c r="BN2" s="49" t="s">
        <v>1195</v>
      </c>
      <c r="BO2" s="49" t="s">
        <v>1196</v>
      </c>
      <c r="BP2" s="49" t="s">
        <v>1197</v>
      </c>
      <c r="BQ2" s="49" t="s">
        <v>1198</v>
      </c>
      <c r="BR2" s="49" t="s">
        <v>1199</v>
      </c>
      <c r="BS2" s="49" t="s">
        <v>1200</v>
      </c>
      <c r="BT2" s="49" t="s">
        <v>1201</v>
      </c>
      <c r="BU2" s="49" t="s">
        <v>1202</v>
      </c>
      <c r="BV2" s="49" t="s">
        <v>1203</v>
      </c>
      <c r="BW2" s="49" t="s">
        <v>1204</v>
      </c>
      <c r="BX2" s="49" t="s">
        <v>1205</v>
      </c>
      <c r="BY2" s="49" t="s">
        <v>1206</v>
      </c>
      <c r="BZ2" s="50" t="s">
        <v>1207</v>
      </c>
      <c r="CA2" s="49" t="s">
        <v>1208</v>
      </c>
      <c r="CB2" s="49" t="s">
        <v>1209</v>
      </c>
      <c r="CC2" s="49" t="s">
        <v>1210</v>
      </c>
      <c r="CD2" s="49" t="s">
        <v>1211</v>
      </c>
      <c r="CE2" s="49" t="s">
        <v>1212</v>
      </c>
      <c r="CF2" s="49" t="s">
        <v>1213</v>
      </c>
      <c r="CG2" s="50" t="s">
        <v>1214</v>
      </c>
      <c r="CH2" s="49" t="s">
        <v>1215</v>
      </c>
      <c r="CI2" s="50" t="s">
        <v>1216</v>
      </c>
      <c r="CJ2" s="49" t="s">
        <v>1217</v>
      </c>
      <c r="CK2" s="49" t="s">
        <v>1218</v>
      </c>
      <c r="CL2" s="50" t="s">
        <v>1219</v>
      </c>
    </row>
    <row r="3" spans="1:91" x14ac:dyDescent="0.35">
      <c r="A3" s="12" t="s">
        <v>267</v>
      </c>
      <c r="B3" s="52">
        <v>2001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4">
        <f t="shared" ref="V3:V22" si="0">SUM(C3:U3)</f>
        <v>0</v>
      </c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4">
        <f t="shared" ref="AV3:AV22" si="1">SUM(W3:AU3)</f>
        <v>0</v>
      </c>
      <c r="AW3" s="53"/>
      <c r="AX3" s="53"/>
      <c r="AY3" s="53"/>
      <c r="AZ3" s="53"/>
      <c r="BA3" s="53"/>
      <c r="BB3" s="53"/>
      <c r="BC3" s="54">
        <f t="shared" ref="BC3:BC22" si="2">SUM(AW3:BB3)</f>
        <v>0</v>
      </c>
      <c r="BD3" s="53"/>
      <c r="BE3" s="54">
        <f>SUM(BD3:BD3)</f>
        <v>0</v>
      </c>
      <c r="BF3" s="53"/>
      <c r="BG3" s="53"/>
      <c r="BH3" s="53"/>
      <c r="BI3" s="53"/>
      <c r="BJ3" s="54">
        <f t="shared" ref="BJ3:BJ22" si="3">SUM(BF3:BI3)</f>
        <v>0</v>
      </c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4">
        <f t="shared" ref="BZ3:BZ22" si="4">SUM(BK3:BY3)</f>
        <v>0</v>
      </c>
      <c r="CA3" s="53"/>
      <c r="CB3" s="53"/>
      <c r="CC3" s="53"/>
      <c r="CD3" s="53"/>
      <c r="CE3" s="53"/>
      <c r="CF3" s="53"/>
      <c r="CG3" s="54">
        <f t="shared" ref="CG3:CG22" si="5">SUM(CA3:CF3)</f>
        <v>0</v>
      </c>
      <c r="CH3" s="53"/>
      <c r="CI3" s="54">
        <f t="shared" ref="CI3:CI22" si="6">SUM(CH3:CH3)</f>
        <v>0</v>
      </c>
      <c r="CJ3" s="53"/>
      <c r="CK3" s="53"/>
      <c r="CL3" s="54">
        <f t="shared" ref="CL3:CL22" si="7">SUM(CJ3:CK3)</f>
        <v>0</v>
      </c>
      <c r="CM3" s="55">
        <f>V3+AV3+BC3+BE3+BJ3+BZ3+CG3+CI3</f>
        <v>0</v>
      </c>
    </row>
    <row r="4" spans="1:91" x14ac:dyDescent="0.35">
      <c r="A4" s="12" t="s">
        <v>267</v>
      </c>
      <c r="B4" s="52">
        <v>2002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4">
        <f t="shared" si="0"/>
        <v>0</v>
      </c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4">
        <f t="shared" si="1"/>
        <v>0</v>
      </c>
      <c r="AW4" s="53"/>
      <c r="AX4" s="53"/>
      <c r="AY4" s="53"/>
      <c r="AZ4" s="53"/>
      <c r="BA4" s="53"/>
      <c r="BB4" s="53"/>
      <c r="BC4" s="54">
        <f t="shared" si="2"/>
        <v>0</v>
      </c>
      <c r="BD4" s="53"/>
      <c r="BE4" s="54">
        <f t="shared" ref="BE4:BE24" si="8">SUM(BD4:BD4)</f>
        <v>0</v>
      </c>
      <c r="BF4" s="53"/>
      <c r="BG4" s="53"/>
      <c r="BH4" s="53"/>
      <c r="BI4" s="53"/>
      <c r="BJ4" s="54">
        <f t="shared" si="3"/>
        <v>0</v>
      </c>
      <c r="BK4" s="53"/>
      <c r="BL4" s="53"/>
      <c r="BM4" s="53"/>
      <c r="BN4" s="53"/>
      <c r="BO4" s="53"/>
      <c r="BP4" s="53"/>
      <c r="BQ4" s="53"/>
      <c r="BR4" s="53"/>
      <c r="BS4" s="53"/>
      <c r="BT4" s="53"/>
      <c r="BU4" s="53"/>
      <c r="BV4" s="53"/>
      <c r="BW4" s="53"/>
      <c r="BX4" s="53"/>
      <c r="BY4" s="53"/>
      <c r="BZ4" s="54">
        <f t="shared" si="4"/>
        <v>0</v>
      </c>
      <c r="CA4" s="53"/>
      <c r="CB4" s="53"/>
      <c r="CC4" s="53"/>
      <c r="CD4" s="53"/>
      <c r="CE4" s="53"/>
      <c r="CF4" s="53"/>
      <c r="CG4" s="54">
        <f t="shared" si="5"/>
        <v>0</v>
      </c>
      <c r="CH4" s="53"/>
      <c r="CI4" s="54">
        <f t="shared" si="6"/>
        <v>0</v>
      </c>
      <c r="CJ4" s="53"/>
      <c r="CK4" s="53"/>
      <c r="CL4" s="54">
        <f t="shared" si="7"/>
        <v>0</v>
      </c>
      <c r="CM4" s="55">
        <f t="shared" ref="CM4:CM24" si="9">V4+AV4+BC4+BE4+BJ4+BZ4+CG4+CI4</f>
        <v>0</v>
      </c>
    </row>
    <row r="5" spans="1:91" x14ac:dyDescent="0.35">
      <c r="A5" s="12" t="s">
        <v>267</v>
      </c>
      <c r="B5" s="52">
        <v>2003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4">
        <f t="shared" si="0"/>
        <v>0</v>
      </c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4">
        <f t="shared" si="1"/>
        <v>0</v>
      </c>
      <c r="AW5" s="53"/>
      <c r="AX5" s="53"/>
      <c r="AY5" s="53"/>
      <c r="AZ5" s="53"/>
      <c r="BA5" s="53"/>
      <c r="BB5" s="53"/>
      <c r="BC5" s="54">
        <f t="shared" si="2"/>
        <v>0</v>
      </c>
      <c r="BD5" s="53"/>
      <c r="BE5" s="54">
        <f t="shared" si="8"/>
        <v>0</v>
      </c>
      <c r="BF5" s="53"/>
      <c r="BG5" s="53"/>
      <c r="BH5" s="53"/>
      <c r="BI5" s="53"/>
      <c r="BJ5" s="54">
        <f t="shared" si="3"/>
        <v>0</v>
      </c>
      <c r="BK5" s="53"/>
      <c r="BL5" s="53"/>
      <c r="BM5" s="53"/>
      <c r="BN5" s="53"/>
      <c r="BO5" s="53"/>
      <c r="BP5" s="53"/>
      <c r="BQ5" s="53"/>
      <c r="BR5" s="53"/>
      <c r="BS5" s="53"/>
      <c r="BT5" s="53"/>
      <c r="BU5" s="53"/>
      <c r="BV5" s="53"/>
      <c r="BW5" s="53"/>
      <c r="BX5" s="53"/>
      <c r="BY5" s="53"/>
      <c r="BZ5" s="54">
        <f t="shared" si="4"/>
        <v>0</v>
      </c>
      <c r="CA5" s="53"/>
      <c r="CB5" s="53"/>
      <c r="CC5" s="53"/>
      <c r="CD5" s="53"/>
      <c r="CE5" s="53"/>
      <c r="CF5" s="53"/>
      <c r="CG5" s="54">
        <f t="shared" si="5"/>
        <v>0</v>
      </c>
      <c r="CH5" s="53"/>
      <c r="CI5" s="54">
        <f t="shared" si="6"/>
        <v>0</v>
      </c>
      <c r="CJ5" s="53"/>
      <c r="CK5" s="53"/>
      <c r="CL5" s="54">
        <f t="shared" si="7"/>
        <v>0</v>
      </c>
      <c r="CM5" s="55">
        <f t="shared" si="9"/>
        <v>0</v>
      </c>
    </row>
    <row r="6" spans="1:91" x14ac:dyDescent="0.35">
      <c r="A6" s="12" t="s">
        <v>267</v>
      </c>
      <c r="B6" s="52">
        <v>2004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4">
        <f t="shared" si="0"/>
        <v>0</v>
      </c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4">
        <f t="shared" si="1"/>
        <v>0</v>
      </c>
      <c r="AW6" s="53"/>
      <c r="AX6" s="53"/>
      <c r="AY6" s="53"/>
      <c r="AZ6" s="53"/>
      <c r="BA6" s="53"/>
      <c r="BB6" s="53"/>
      <c r="BC6" s="54">
        <f t="shared" si="2"/>
        <v>0</v>
      </c>
      <c r="BD6" s="53"/>
      <c r="BE6" s="54">
        <f t="shared" si="8"/>
        <v>0</v>
      </c>
      <c r="BF6" s="53"/>
      <c r="BG6" s="53"/>
      <c r="BH6" s="53"/>
      <c r="BI6" s="53"/>
      <c r="BJ6" s="54">
        <f t="shared" si="3"/>
        <v>0</v>
      </c>
      <c r="BK6" s="53"/>
      <c r="BL6" s="53"/>
      <c r="BM6" s="53"/>
      <c r="BN6" s="53"/>
      <c r="BO6" s="53"/>
      <c r="BP6" s="53"/>
      <c r="BQ6" s="53"/>
      <c r="BR6" s="53"/>
      <c r="BS6" s="53"/>
      <c r="BT6" s="53"/>
      <c r="BU6" s="53"/>
      <c r="BV6" s="53"/>
      <c r="BW6" s="53"/>
      <c r="BX6" s="53"/>
      <c r="BY6" s="53"/>
      <c r="BZ6" s="54">
        <f t="shared" si="4"/>
        <v>0</v>
      </c>
      <c r="CA6" s="53"/>
      <c r="CB6" s="53"/>
      <c r="CC6" s="53"/>
      <c r="CD6" s="53"/>
      <c r="CE6" s="53"/>
      <c r="CF6" s="53"/>
      <c r="CG6" s="54">
        <f t="shared" si="5"/>
        <v>0</v>
      </c>
      <c r="CH6" s="53"/>
      <c r="CI6" s="54">
        <f t="shared" si="6"/>
        <v>0</v>
      </c>
      <c r="CJ6" s="53"/>
      <c r="CK6" s="53"/>
      <c r="CL6" s="54">
        <f t="shared" si="7"/>
        <v>0</v>
      </c>
      <c r="CM6" s="55">
        <f t="shared" si="9"/>
        <v>0</v>
      </c>
    </row>
    <row r="7" spans="1:91" x14ac:dyDescent="0.35">
      <c r="A7" s="12" t="s">
        <v>267</v>
      </c>
      <c r="B7" s="52">
        <v>2005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4">
        <f t="shared" si="0"/>
        <v>0</v>
      </c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4">
        <f t="shared" si="1"/>
        <v>0</v>
      </c>
      <c r="AW7" s="53"/>
      <c r="AX7" s="53"/>
      <c r="AY7" s="53"/>
      <c r="AZ7" s="53"/>
      <c r="BA7" s="53"/>
      <c r="BB7" s="53"/>
      <c r="BC7" s="54">
        <f t="shared" si="2"/>
        <v>0</v>
      </c>
      <c r="BD7" s="53"/>
      <c r="BE7" s="54">
        <f t="shared" si="8"/>
        <v>0</v>
      </c>
      <c r="BF7" s="53"/>
      <c r="BG7" s="53"/>
      <c r="BH7" s="53"/>
      <c r="BI7" s="53"/>
      <c r="BJ7" s="54">
        <f t="shared" si="3"/>
        <v>0</v>
      </c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4">
        <f t="shared" si="4"/>
        <v>0</v>
      </c>
      <c r="CA7" s="53"/>
      <c r="CB7" s="53"/>
      <c r="CC7" s="53"/>
      <c r="CD7" s="53"/>
      <c r="CE7" s="53"/>
      <c r="CF7" s="53"/>
      <c r="CG7" s="54">
        <f t="shared" si="5"/>
        <v>0</v>
      </c>
      <c r="CH7" s="53"/>
      <c r="CI7" s="54">
        <f t="shared" si="6"/>
        <v>0</v>
      </c>
      <c r="CJ7" s="53"/>
      <c r="CK7" s="53"/>
      <c r="CL7" s="54">
        <f t="shared" si="7"/>
        <v>0</v>
      </c>
      <c r="CM7" s="55">
        <f t="shared" si="9"/>
        <v>0</v>
      </c>
    </row>
    <row r="8" spans="1:91" x14ac:dyDescent="0.35">
      <c r="A8" s="12" t="s">
        <v>267</v>
      </c>
      <c r="B8" s="52">
        <v>2006</v>
      </c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4">
        <f t="shared" si="0"/>
        <v>0</v>
      </c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4">
        <f t="shared" si="1"/>
        <v>0</v>
      </c>
      <c r="AW8" s="53"/>
      <c r="AX8" s="53"/>
      <c r="AY8" s="53"/>
      <c r="AZ8" s="53"/>
      <c r="BA8" s="53"/>
      <c r="BB8" s="53"/>
      <c r="BC8" s="54">
        <f t="shared" si="2"/>
        <v>0</v>
      </c>
      <c r="BD8" s="53"/>
      <c r="BE8" s="54">
        <f t="shared" si="8"/>
        <v>0</v>
      </c>
      <c r="BF8" s="53"/>
      <c r="BG8" s="53"/>
      <c r="BH8" s="53"/>
      <c r="BI8" s="53"/>
      <c r="BJ8" s="54">
        <f t="shared" si="3"/>
        <v>0</v>
      </c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4">
        <f t="shared" si="4"/>
        <v>0</v>
      </c>
      <c r="CA8" s="53"/>
      <c r="CB8" s="53"/>
      <c r="CC8" s="53"/>
      <c r="CD8" s="53"/>
      <c r="CE8" s="53"/>
      <c r="CF8" s="53"/>
      <c r="CG8" s="54">
        <f t="shared" si="5"/>
        <v>0</v>
      </c>
      <c r="CH8" s="53"/>
      <c r="CI8" s="54">
        <f t="shared" si="6"/>
        <v>0</v>
      </c>
      <c r="CJ8" s="53"/>
      <c r="CK8" s="53"/>
      <c r="CL8" s="54">
        <f t="shared" si="7"/>
        <v>0</v>
      </c>
      <c r="CM8" s="55">
        <f t="shared" si="9"/>
        <v>0</v>
      </c>
    </row>
    <row r="9" spans="1:91" x14ac:dyDescent="0.35">
      <c r="A9" s="12" t="s">
        <v>267</v>
      </c>
      <c r="B9" s="52">
        <v>2007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4">
        <f t="shared" si="0"/>
        <v>0</v>
      </c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4">
        <f t="shared" si="1"/>
        <v>0</v>
      </c>
      <c r="AW9" s="53"/>
      <c r="AX9" s="53"/>
      <c r="AY9" s="53"/>
      <c r="AZ9" s="53"/>
      <c r="BA9" s="53"/>
      <c r="BB9" s="53"/>
      <c r="BC9" s="54">
        <f t="shared" si="2"/>
        <v>0</v>
      </c>
      <c r="BD9" s="53"/>
      <c r="BE9" s="54">
        <f t="shared" si="8"/>
        <v>0</v>
      </c>
      <c r="BF9" s="53"/>
      <c r="BG9" s="53"/>
      <c r="BH9" s="53"/>
      <c r="BI9" s="53"/>
      <c r="BJ9" s="54">
        <f t="shared" si="3"/>
        <v>0</v>
      </c>
      <c r="BK9" s="53"/>
      <c r="BL9" s="53"/>
      <c r="BM9" s="53"/>
      <c r="BN9" s="53"/>
      <c r="BO9" s="53"/>
      <c r="BP9" s="53"/>
      <c r="BQ9" s="53"/>
      <c r="BR9" s="53"/>
      <c r="BS9" s="53"/>
      <c r="BT9" s="53"/>
      <c r="BU9" s="53"/>
      <c r="BV9" s="53"/>
      <c r="BW9" s="53"/>
      <c r="BX9" s="53"/>
      <c r="BY9" s="53"/>
      <c r="BZ9" s="54">
        <f t="shared" si="4"/>
        <v>0</v>
      </c>
      <c r="CA9" s="53"/>
      <c r="CB9" s="53"/>
      <c r="CC9" s="53"/>
      <c r="CD9" s="53"/>
      <c r="CE9" s="53"/>
      <c r="CF9" s="53"/>
      <c r="CG9" s="54">
        <f t="shared" si="5"/>
        <v>0</v>
      </c>
      <c r="CH9" s="53"/>
      <c r="CI9" s="54">
        <f t="shared" si="6"/>
        <v>0</v>
      </c>
      <c r="CJ9" s="53"/>
      <c r="CK9" s="53"/>
      <c r="CL9" s="54">
        <f t="shared" si="7"/>
        <v>0</v>
      </c>
      <c r="CM9" s="55">
        <f t="shared" si="9"/>
        <v>0</v>
      </c>
    </row>
    <row r="10" spans="1:91" x14ac:dyDescent="0.35">
      <c r="A10" s="12" t="s">
        <v>267</v>
      </c>
      <c r="B10" s="52">
        <v>2008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4">
        <f t="shared" si="0"/>
        <v>0</v>
      </c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4">
        <f t="shared" si="1"/>
        <v>0</v>
      </c>
      <c r="AW10" s="53"/>
      <c r="AX10" s="53"/>
      <c r="AY10" s="53"/>
      <c r="AZ10" s="53"/>
      <c r="BA10" s="53"/>
      <c r="BB10" s="53"/>
      <c r="BC10" s="54">
        <f t="shared" si="2"/>
        <v>0</v>
      </c>
      <c r="BD10" s="53"/>
      <c r="BE10" s="54">
        <f t="shared" si="8"/>
        <v>0</v>
      </c>
      <c r="BF10" s="53"/>
      <c r="BG10" s="53"/>
      <c r="BH10" s="53"/>
      <c r="BI10" s="53"/>
      <c r="BJ10" s="54">
        <f t="shared" si="3"/>
        <v>0</v>
      </c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4">
        <f t="shared" si="4"/>
        <v>0</v>
      </c>
      <c r="CA10" s="53"/>
      <c r="CB10" s="53"/>
      <c r="CC10" s="53"/>
      <c r="CD10" s="53"/>
      <c r="CE10" s="53"/>
      <c r="CF10" s="53"/>
      <c r="CG10" s="54">
        <f t="shared" si="5"/>
        <v>0</v>
      </c>
      <c r="CH10" s="53"/>
      <c r="CI10" s="54">
        <f t="shared" si="6"/>
        <v>0</v>
      </c>
      <c r="CJ10" s="53"/>
      <c r="CK10" s="53"/>
      <c r="CL10" s="54">
        <f t="shared" si="7"/>
        <v>0</v>
      </c>
      <c r="CM10" s="55">
        <f t="shared" si="9"/>
        <v>0</v>
      </c>
    </row>
    <row r="11" spans="1:91" x14ac:dyDescent="0.35">
      <c r="A11" s="12" t="s">
        <v>267</v>
      </c>
      <c r="B11" s="52">
        <v>2009</v>
      </c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4">
        <f t="shared" si="0"/>
        <v>0</v>
      </c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4">
        <f t="shared" si="1"/>
        <v>0</v>
      </c>
      <c r="AW11" s="53"/>
      <c r="AX11" s="53"/>
      <c r="AY11" s="53"/>
      <c r="AZ11" s="53"/>
      <c r="BA11" s="53"/>
      <c r="BB11" s="53"/>
      <c r="BC11" s="54">
        <f t="shared" si="2"/>
        <v>0</v>
      </c>
      <c r="BD11" s="53"/>
      <c r="BE11" s="54">
        <f t="shared" si="8"/>
        <v>0</v>
      </c>
      <c r="BF11" s="53"/>
      <c r="BG11" s="53"/>
      <c r="BH11" s="53"/>
      <c r="BI11" s="53"/>
      <c r="BJ11" s="54">
        <f t="shared" si="3"/>
        <v>0</v>
      </c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4">
        <f t="shared" si="4"/>
        <v>0</v>
      </c>
      <c r="CA11" s="53"/>
      <c r="CB11" s="53"/>
      <c r="CC11" s="53"/>
      <c r="CD11" s="53"/>
      <c r="CE11" s="53"/>
      <c r="CF11" s="53"/>
      <c r="CG11" s="54">
        <f t="shared" si="5"/>
        <v>0</v>
      </c>
      <c r="CH11" s="53"/>
      <c r="CI11" s="54">
        <f t="shared" si="6"/>
        <v>0</v>
      </c>
      <c r="CJ11" s="53"/>
      <c r="CK11" s="53"/>
      <c r="CL11" s="54">
        <f t="shared" si="7"/>
        <v>0</v>
      </c>
      <c r="CM11" s="55">
        <f t="shared" si="9"/>
        <v>0</v>
      </c>
    </row>
    <row r="12" spans="1:91" x14ac:dyDescent="0.35">
      <c r="A12" s="12" t="s">
        <v>267</v>
      </c>
      <c r="B12" s="52">
        <v>2010</v>
      </c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4">
        <f t="shared" si="0"/>
        <v>0</v>
      </c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4">
        <f t="shared" si="1"/>
        <v>0</v>
      </c>
      <c r="AW12" s="53"/>
      <c r="AX12" s="53"/>
      <c r="AY12" s="53"/>
      <c r="AZ12" s="53"/>
      <c r="BA12" s="53"/>
      <c r="BB12" s="53"/>
      <c r="BC12" s="54">
        <f t="shared" si="2"/>
        <v>0</v>
      </c>
      <c r="BD12" s="53"/>
      <c r="BE12" s="54">
        <f t="shared" si="8"/>
        <v>0</v>
      </c>
      <c r="BF12" s="53"/>
      <c r="BG12" s="53"/>
      <c r="BH12" s="53"/>
      <c r="BI12" s="53"/>
      <c r="BJ12" s="54">
        <f t="shared" si="3"/>
        <v>0</v>
      </c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4">
        <f t="shared" si="4"/>
        <v>0</v>
      </c>
      <c r="CA12" s="53"/>
      <c r="CB12" s="53"/>
      <c r="CC12" s="53"/>
      <c r="CD12" s="53"/>
      <c r="CE12" s="53"/>
      <c r="CF12" s="53"/>
      <c r="CG12" s="54">
        <f t="shared" si="5"/>
        <v>0</v>
      </c>
      <c r="CH12" s="53"/>
      <c r="CI12" s="54">
        <f t="shared" si="6"/>
        <v>0</v>
      </c>
      <c r="CJ12" s="53"/>
      <c r="CK12" s="53"/>
      <c r="CL12" s="54">
        <f t="shared" si="7"/>
        <v>0</v>
      </c>
      <c r="CM12" s="55">
        <f t="shared" si="9"/>
        <v>0</v>
      </c>
    </row>
    <row r="13" spans="1:91" x14ac:dyDescent="0.35">
      <c r="A13" s="12" t="s">
        <v>267</v>
      </c>
      <c r="B13" s="52">
        <v>2011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4">
        <f t="shared" si="0"/>
        <v>0</v>
      </c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4">
        <f t="shared" si="1"/>
        <v>0</v>
      </c>
      <c r="AW13" s="53"/>
      <c r="AX13" s="53"/>
      <c r="AY13" s="53"/>
      <c r="AZ13" s="53"/>
      <c r="BA13" s="53"/>
      <c r="BB13" s="53"/>
      <c r="BC13" s="54">
        <f t="shared" si="2"/>
        <v>0</v>
      </c>
      <c r="BD13" s="53"/>
      <c r="BE13" s="54">
        <f t="shared" si="8"/>
        <v>0</v>
      </c>
      <c r="BF13" s="53"/>
      <c r="BG13" s="53"/>
      <c r="BH13" s="53"/>
      <c r="BI13" s="53"/>
      <c r="BJ13" s="54">
        <f t="shared" si="3"/>
        <v>0</v>
      </c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4">
        <f t="shared" si="4"/>
        <v>0</v>
      </c>
      <c r="CA13" s="53"/>
      <c r="CB13" s="53"/>
      <c r="CC13" s="53"/>
      <c r="CD13" s="53"/>
      <c r="CE13" s="53"/>
      <c r="CF13" s="53"/>
      <c r="CG13" s="54">
        <f t="shared" si="5"/>
        <v>0</v>
      </c>
      <c r="CH13" s="53"/>
      <c r="CI13" s="54">
        <f t="shared" si="6"/>
        <v>0</v>
      </c>
      <c r="CJ13" s="53"/>
      <c r="CK13" s="53"/>
      <c r="CL13" s="54">
        <f t="shared" si="7"/>
        <v>0</v>
      </c>
      <c r="CM13" s="55">
        <f t="shared" si="9"/>
        <v>0</v>
      </c>
    </row>
    <row r="14" spans="1:91" x14ac:dyDescent="0.35">
      <c r="A14" s="12" t="s">
        <v>267</v>
      </c>
      <c r="B14" s="52">
        <v>2012</v>
      </c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4">
        <f t="shared" si="0"/>
        <v>0</v>
      </c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4">
        <f t="shared" si="1"/>
        <v>0</v>
      </c>
      <c r="AW14" s="53"/>
      <c r="AX14" s="53"/>
      <c r="AY14" s="53"/>
      <c r="AZ14" s="53"/>
      <c r="BA14" s="53"/>
      <c r="BB14" s="53"/>
      <c r="BC14" s="54">
        <f t="shared" si="2"/>
        <v>0</v>
      </c>
      <c r="BD14" s="53"/>
      <c r="BE14" s="54">
        <f t="shared" si="8"/>
        <v>0</v>
      </c>
      <c r="BF14" s="53"/>
      <c r="BG14" s="53"/>
      <c r="BH14" s="53"/>
      <c r="BI14" s="53"/>
      <c r="BJ14" s="54">
        <f t="shared" si="3"/>
        <v>0</v>
      </c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4">
        <f t="shared" si="4"/>
        <v>0</v>
      </c>
      <c r="CA14" s="53"/>
      <c r="CB14" s="53"/>
      <c r="CC14" s="53"/>
      <c r="CD14" s="53"/>
      <c r="CE14" s="53"/>
      <c r="CF14" s="53"/>
      <c r="CG14" s="54">
        <f t="shared" si="5"/>
        <v>0</v>
      </c>
      <c r="CH14" s="53"/>
      <c r="CI14" s="54">
        <f t="shared" si="6"/>
        <v>0</v>
      </c>
      <c r="CJ14" s="53"/>
      <c r="CK14" s="53"/>
      <c r="CL14" s="54">
        <f t="shared" si="7"/>
        <v>0</v>
      </c>
      <c r="CM14" s="55">
        <f t="shared" si="9"/>
        <v>0</v>
      </c>
    </row>
    <row r="15" spans="1:91" x14ac:dyDescent="0.35">
      <c r="A15" s="12" t="s">
        <v>267</v>
      </c>
      <c r="B15" s="52">
        <v>2013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4">
        <f t="shared" si="0"/>
        <v>0</v>
      </c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4">
        <f t="shared" si="1"/>
        <v>0</v>
      </c>
      <c r="AW15" s="53"/>
      <c r="AX15" s="53"/>
      <c r="AY15" s="53"/>
      <c r="AZ15" s="53"/>
      <c r="BA15" s="53"/>
      <c r="BB15" s="53"/>
      <c r="BC15" s="54">
        <f t="shared" si="2"/>
        <v>0</v>
      </c>
      <c r="BD15" s="53"/>
      <c r="BE15" s="54">
        <f t="shared" si="8"/>
        <v>0</v>
      </c>
      <c r="BF15" s="53"/>
      <c r="BG15" s="53"/>
      <c r="BH15" s="53"/>
      <c r="BI15" s="53"/>
      <c r="BJ15" s="54">
        <f t="shared" si="3"/>
        <v>0</v>
      </c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4">
        <f t="shared" si="4"/>
        <v>0</v>
      </c>
      <c r="CA15" s="53"/>
      <c r="CB15" s="53"/>
      <c r="CC15" s="53"/>
      <c r="CD15" s="53"/>
      <c r="CE15" s="53"/>
      <c r="CF15" s="53"/>
      <c r="CG15" s="54">
        <f t="shared" si="5"/>
        <v>0</v>
      </c>
      <c r="CH15" s="53"/>
      <c r="CI15" s="54">
        <f t="shared" si="6"/>
        <v>0</v>
      </c>
      <c r="CJ15" s="53"/>
      <c r="CK15" s="53"/>
      <c r="CL15" s="54">
        <f t="shared" si="7"/>
        <v>0</v>
      </c>
      <c r="CM15" s="55">
        <f t="shared" si="9"/>
        <v>0</v>
      </c>
    </row>
    <row r="16" spans="1:91" x14ac:dyDescent="0.35">
      <c r="A16" s="12" t="s">
        <v>267</v>
      </c>
      <c r="B16" s="52">
        <v>2014</v>
      </c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4">
        <f t="shared" si="0"/>
        <v>0</v>
      </c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4">
        <f t="shared" si="1"/>
        <v>0</v>
      </c>
      <c r="AW16" s="53"/>
      <c r="AX16" s="53"/>
      <c r="AY16" s="53"/>
      <c r="AZ16" s="53"/>
      <c r="BA16" s="53"/>
      <c r="BB16" s="53"/>
      <c r="BC16" s="54">
        <f t="shared" si="2"/>
        <v>0</v>
      </c>
      <c r="BD16" s="53"/>
      <c r="BE16" s="54">
        <f t="shared" si="8"/>
        <v>0</v>
      </c>
      <c r="BF16" s="53"/>
      <c r="BG16" s="53"/>
      <c r="BH16" s="53"/>
      <c r="BI16" s="53"/>
      <c r="BJ16" s="54">
        <f t="shared" si="3"/>
        <v>0</v>
      </c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4">
        <f t="shared" si="4"/>
        <v>0</v>
      </c>
      <c r="CA16" s="53"/>
      <c r="CB16" s="53"/>
      <c r="CC16" s="53"/>
      <c r="CD16" s="53"/>
      <c r="CE16" s="53"/>
      <c r="CF16" s="53"/>
      <c r="CG16" s="54">
        <f t="shared" si="5"/>
        <v>0</v>
      </c>
      <c r="CH16" s="53"/>
      <c r="CI16" s="54">
        <f t="shared" si="6"/>
        <v>0</v>
      </c>
      <c r="CJ16" s="53"/>
      <c r="CK16" s="53"/>
      <c r="CL16" s="54">
        <f t="shared" si="7"/>
        <v>0</v>
      </c>
      <c r="CM16" s="55">
        <f t="shared" si="9"/>
        <v>0</v>
      </c>
    </row>
    <row r="17" spans="1:116" x14ac:dyDescent="0.35">
      <c r="A17" s="12" t="s">
        <v>267</v>
      </c>
      <c r="B17" s="52">
        <v>2015</v>
      </c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4">
        <f t="shared" si="0"/>
        <v>0</v>
      </c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4">
        <f t="shared" si="1"/>
        <v>0</v>
      </c>
      <c r="AW17" s="53"/>
      <c r="AX17" s="53"/>
      <c r="AY17" s="53"/>
      <c r="AZ17" s="53"/>
      <c r="BA17" s="53"/>
      <c r="BB17" s="53"/>
      <c r="BC17" s="54">
        <f t="shared" si="2"/>
        <v>0</v>
      </c>
      <c r="BD17" s="53"/>
      <c r="BE17" s="54">
        <f t="shared" si="8"/>
        <v>0</v>
      </c>
      <c r="BF17" s="53"/>
      <c r="BG17" s="53"/>
      <c r="BH17" s="53"/>
      <c r="BI17" s="53"/>
      <c r="BJ17" s="54">
        <f t="shared" si="3"/>
        <v>0</v>
      </c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4">
        <f t="shared" si="4"/>
        <v>0</v>
      </c>
      <c r="CA17" s="53"/>
      <c r="CB17" s="53"/>
      <c r="CC17" s="53"/>
      <c r="CD17" s="53"/>
      <c r="CE17" s="53"/>
      <c r="CF17" s="53"/>
      <c r="CG17" s="54">
        <f t="shared" si="5"/>
        <v>0</v>
      </c>
      <c r="CH17" s="53"/>
      <c r="CI17" s="54">
        <f t="shared" si="6"/>
        <v>0</v>
      </c>
      <c r="CJ17" s="53"/>
      <c r="CK17" s="53"/>
      <c r="CL17" s="54">
        <f t="shared" si="7"/>
        <v>0</v>
      </c>
      <c r="CM17" s="55">
        <f t="shared" si="9"/>
        <v>0</v>
      </c>
    </row>
    <row r="18" spans="1:116" x14ac:dyDescent="0.35">
      <c r="A18" s="12" t="s">
        <v>267</v>
      </c>
      <c r="B18" s="52">
        <v>2016</v>
      </c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4">
        <f t="shared" si="0"/>
        <v>0</v>
      </c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4">
        <f t="shared" si="1"/>
        <v>0</v>
      </c>
      <c r="AW18" s="53"/>
      <c r="AX18" s="53"/>
      <c r="AY18" s="53"/>
      <c r="AZ18" s="53"/>
      <c r="BA18" s="53"/>
      <c r="BB18" s="53"/>
      <c r="BC18" s="54">
        <f t="shared" si="2"/>
        <v>0</v>
      </c>
      <c r="BD18" s="53"/>
      <c r="BE18" s="54">
        <f t="shared" si="8"/>
        <v>0</v>
      </c>
      <c r="BF18" s="53"/>
      <c r="BG18" s="53"/>
      <c r="BH18" s="53"/>
      <c r="BI18" s="53"/>
      <c r="BJ18" s="54">
        <f t="shared" si="3"/>
        <v>0</v>
      </c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4">
        <f t="shared" si="4"/>
        <v>0</v>
      </c>
      <c r="CA18" s="53"/>
      <c r="CB18" s="53"/>
      <c r="CC18" s="53"/>
      <c r="CD18" s="53"/>
      <c r="CE18" s="53"/>
      <c r="CF18" s="53"/>
      <c r="CG18" s="54">
        <f t="shared" si="5"/>
        <v>0</v>
      </c>
      <c r="CH18" s="53"/>
      <c r="CI18" s="54">
        <f t="shared" si="6"/>
        <v>0</v>
      </c>
      <c r="CJ18" s="53"/>
      <c r="CK18" s="53"/>
      <c r="CL18" s="54">
        <f t="shared" si="7"/>
        <v>0</v>
      </c>
      <c r="CM18" s="55">
        <f t="shared" si="9"/>
        <v>0</v>
      </c>
    </row>
    <row r="19" spans="1:116" x14ac:dyDescent="0.35">
      <c r="A19" s="12" t="s">
        <v>267</v>
      </c>
      <c r="B19" s="52">
        <v>2017</v>
      </c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4">
        <f t="shared" si="0"/>
        <v>0</v>
      </c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4">
        <f t="shared" si="1"/>
        <v>0</v>
      </c>
      <c r="AW19" s="53"/>
      <c r="AX19" s="53"/>
      <c r="AY19" s="53"/>
      <c r="AZ19" s="53"/>
      <c r="BA19" s="53"/>
      <c r="BB19" s="53"/>
      <c r="BC19" s="54">
        <f t="shared" si="2"/>
        <v>0</v>
      </c>
      <c r="BD19" s="53"/>
      <c r="BE19" s="54">
        <f t="shared" si="8"/>
        <v>0</v>
      </c>
      <c r="BF19" s="53"/>
      <c r="BG19" s="53"/>
      <c r="BH19" s="53"/>
      <c r="BI19" s="53"/>
      <c r="BJ19" s="54">
        <f t="shared" si="3"/>
        <v>0</v>
      </c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4">
        <f t="shared" si="4"/>
        <v>0</v>
      </c>
      <c r="CA19" s="53"/>
      <c r="CB19" s="53"/>
      <c r="CC19" s="53"/>
      <c r="CD19" s="53"/>
      <c r="CE19" s="53"/>
      <c r="CF19" s="53"/>
      <c r="CG19" s="54">
        <f t="shared" si="5"/>
        <v>0</v>
      </c>
      <c r="CH19" s="53"/>
      <c r="CI19" s="54">
        <f t="shared" si="6"/>
        <v>0</v>
      </c>
      <c r="CJ19" s="53"/>
      <c r="CK19" s="53"/>
      <c r="CL19" s="54">
        <f t="shared" si="7"/>
        <v>0</v>
      </c>
      <c r="CM19" s="55">
        <f t="shared" si="9"/>
        <v>0</v>
      </c>
    </row>
    <row r="20" spans="1:116" x14ac:dyDescent="0.35">
      <c r="A20" s="12" t="s">
        <v>267</v>
      </c>
      <c r="B20" s="52">
        <v>2018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4">
        <f t="shared" si="0"/>
        <v>0</v>
      </c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4">
        <f t="shared" si="1"/>
        <v>0</v>
      </c>
      <c r="AW20" s="53"/>
      <c r="AX20" s="53"/>
      <c r="AY20" s="53"/>
      <c r="AZ20" s="53"/>
      <c r="BA20" s="53"/>
      <c r="BB20" s="53"/>
      <c r="BC20" s="54">
        <f t="shared" si="2"/>
        <v>0</v>
      </c>
      <c r="BD20" s="53"/>
      <c r="BE20" s="54">
        <f t="shared" si="8"/>
        <v>0</v>
      </c>
      <c r="BF20" s="53"/>
      <c r="BG20" s="53"/>
      <c r="BH20" s="53"/>
      <c r="BI20" s="53"/>
      <c r="BJ20" s="54">
        <f t="shared" si="3"/>
        <v>0</v>
      </c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4">
        <f t="shared" si="4"/>
        <v>0</v>
      </c>
      <c r="CA20" s="53"/>
      <c r="CB20" s="53"/>
      <c r="CC20" s="53"/>
      <c r="CD20" s="53"/>
      <c r="CE20" s="53"/>
      <c r="CF20" s="53"/>
      <c r="CG20" s="54">
        <f t="shared" si="5"/>
        <v>0</v>
      </c>
      <c r="CH20" s="53"/>
      <c r="CI20" s="54">
        <f t="shared" si="6"/>
        <v>0</v>
      </c>
      <c r="CJ20" s="53"/>
      <c r="CK20" s="53"/>
      <c r="CL20" s="54">
        <f t="shared" si="7"/>
        <v>0</v>
      </c>
      <c r="CM20" s="55">
        <f t="shared" si="9"/>
        <v>0</v>
      </c>
    </row>
    <row r="21" spans="1:116" x14ac:dyDescent="0.35">
      <c r="A21" s="12" t="s">
        <v>267</v>
      </c>
      <c r="B21" s="52">
        <v>2019</v>
      </c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4">
        <f t="shared" si="0"/>
        <v>0</v>
      </c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4">
        <f t="shared" si="1"/>
        <v>0</v>
      </c>
      <c r="AW21" s="53"/>
      <c r="AX21" s="53"/>
      <c r="AY21" s="53"/>
      <c r="AZ21" s="53"/>
      <c r="BA21" s="53"/>
      <c r="BB21" s="53"/>
      <c r="BC21" s="54">
        <f t="shared" si="2"/>
        <v>0</v>
      </c>
      <c r="BD21" s="53"/>
      <c r="BE21" s="54">
        <f t="shared" si="8"/>
        <v>0</v>
      </c>
      <c r="BF21" s="53"/>
      <c r="BG21" s="53"/>
      <c r="BH21" s="53"/>
      <c r="BI21" s="53"/>
      <c r="BJ21" s="54">
        <f t="shared" si="3"/>
        <v>0</v>
      </c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4">
        <f t="shared" si="4"/>
        <v>0</v>
      </c>
      <c r="CA21" s="53"/>
      <c r="CB21" s="53"/>
      <c r="CC21" s="53"/>
      <c r="CD21" s="53"/>
      <c r="CE21" s="53"/>
      <c r="CF21" s="53"/>
      <c r="CG21" s="54">
        <f t="shared" si="5"/>
        <v>0</v>
      </c>
      <c r="CH21" s="53"/>
      <c r="CI21" s="54">
        <f t="shared" si="6"/>
        <v>0</v>
      </c>
      <c r="CJ21" s="53"/>
      <c r="CK21" s="53"/>
      <c r="CL21" s="54">
        <f t="shared" si="7"/>
        <v>0</v>
      </c>
      <c r="CM21" s="55">
        <f t="shared" si="9"/>
        <v>0</v>
      </c>
    </row>
    <row r="22" spans="1:116" x14ac:dyDescent="0.35">
      <c r="A22" s="12" t="s">
        <v>267</v>
      </c>
      <c r="B22" s="52">
        <v>2020</v>
      </c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4">
        <f t="shared" si="0"/>
        <v>0</v>
      </c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4">
        <f t="shared" si="1"/>
        <v>0</v>
      </c>
      <c r="AW22" s="53"/>
      <c r="AX22" s="53"/>
      <c r="AY22" s="53"/>
      <c r="AZ22" s="53"/>
      <c r="BA22" s="53"/>
      <c r="BB22" s="53"/>
      <c r="BC22" s="54">
        <f t="shared" si="2"/>
        <v>0</v>
      </c>
      <c r="BD22" s="53"/>
      <c r="BE22" s="54">
        <f t="shared" si="8"/>
        <v>0</v>
      </c>
      <c r="BF22" s="53"/>
      <c r="BG22" s="53"/>
      <c r="BH22" s="53"/>
      <c r="BI22" s="53"/>
      <c r="BJ22" s="54">
        <f t="shared" si="3"/>
        <v>0</v>
      </c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4">
        <f t="shared" si="4"/>
        <v>0</v>
      </c>
      <c r="CA22" s="53"/>
      <c r="CB22" s="53"/>
      <c r="CC22" s="53"/>
      <c r="CD22" s="53"/>
      <c r="CE22" s="53"/>
      <c r="CF22" s="53"/>
      <c r="CG22" s="54">
        <f t="shared" si="5"/>
        <v>0</v>
      </c>
      <c r="CH22" s="53"/>
      <c r="CI22" s="54">
        <f t="shared" si="6"/>
        <v>0</v>
      </c>
      <c r="CJ22" s="53"/>
      <c r="CK22" s="53"/>
      <c r="CL22" s="54">
        <f t="shared" si="7"/>
        <v>0</v>
      </c>
      <c r="CM22" s="55">
        <f t="shared" si="9"/>
        <v>0</v>
      </c>
    </row>
    <row r="23" spans="1:116" s="59" customFormat="1" x14ac:dyDescent="0.35">
      <c r="A23" s="12" t="s">
        <v>267</v>
      </c>
      <c r="B23" s="52">
        <v>2021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7">
        <f>SUM(C23:U23)</f>
        <v>0</v>
      </c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7">
        <f>SUM(W23:AU23)</f>
        <v>0</v>
      </c>
      <c r="AW23" s="56"/>
      <c r="AX23" s="56"/>
      <c r="AY23" s="56"/>
      <c r="AZ23" s="56"/>
      <c r="BA23" s="56"/>
      <c r="BB23" s="56"/>
      <c r="BC23" s="57">
        <f>SUM(AW23:BB23)</f>
        <v>0</v>
      </c>
      <c r="BD23" s="56"/>
      <c r="BE23" s="57">
        <f t="shared" ref="BE23" si="10">SUM(BD23:BD23)</f>
        <v>0</v>
      </c>
      <c r="BF23" s="56"/>
      <c r="BG23" s="56"/>
      <c r="BH23" s="56"/>
      <c r="BI23" s="56"/>
      <c r="BJ23" s="57">
        <f>SUM(BF23:BI23)</f>
        <v>0</v>
      </c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7">
        <f>SUM(BK23:BY23)</f>
        <v>0</v>
      </c>
      <c r="CA23" s="56"/>
      <c r="CB23" s="56"/>
      <c r="CC23" s="56"/>
      <c r="CD23" s="56"/>
      <c r="CE23" s="56"/>
      <c r="CF23" s="56"/>
      <c r="CG23" s="57">
        <f>SUM(CA23:CF23)</f>
        <v>0</v>
      </c>
      <c r="CH23" s="56"/>
      <c r="CI23" s="57">
        <f>SUM(CH23:CH23)</f>
        <v>0</v>
      </c>
      <c r="CJ23" s="56"/>
      <c r="CK23" s="56"/>
      <c r="CL23" s="57">
        <f>SUM(CJ23:CK23)</f>
        <v>0</v>
      </c>
      <c r="CM23" s="58">
        <f t="shared" ref="CM23" si="11">V23+AV23+BC23+BE23+BJ23+BZ23+CG23+CI23</f>
        <v>0</v>
      </c>
      <c r="CN23" s="52"/>
      <c r="CO23" s="52"/>
      <c r="CP23" s="52"/>
      <c r="CQ23" s="52"/>
      <c r="CR23" s="52"/>
      <c r="CS23" s="52"/>
      <c r="CT23" s="52"/>
      <c r="CU23" s="52"/>
      <c r="CV23" s="52"/>
      <c r="CW23" s="52"/>
      <c r="CX23" s="52"/>
      <c r="CY23" s="52"/>
      <c r="CZ23" s="52"/>
      <c r="DA23" s="52"/>
      <c r="DB23" s="52"/>
      <c r="DC23" s="52"/>
      <c r="DD23" s="52"/>
      <c r="DE23" s="52"/>
      <c r="DF23" s="52"/>
      <c r="DG23" s="52"/>
      <c r="DH23" s="52"/>
      <c r="DI23" s="52"/>
      <c r="DJ23" s="52"/>
      <c r="DK23" s="52"/>
      <c r="DL23" s="52"/>
    </row>
    <row r="24" spans="1:116" s="59" customFormat="1" x14ac:dyDescent="0.35">
      <c r="A24" s="12" t="s">
        <v>267</v>
      </c>
      <c r="B24" s="52">
        <v>2022</v>
      </c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7">
        <f>SUM(C24:U24)</f>
        <v>0</v>
      </c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7">
        <f>SUM(W24:AU24)</f>
        <v>0</v>
      </c>
      <c r="AW24" s="56"/>
      <c r="AX24" s="56"/>
      <c r="AY24" s="56"/>
      <c r="AZ24" s="56"/>
      <c r="BA24" s="56"/>
      <c r="BB24" s="56"/>
      <c r="BC24" s="57">
        <f>SUM(AW24:BB24)</f>
        <v>0</v>
      </c>
      <c r="BD24" s="56"/>
      <c r="BE24" s="57">
        <f t="shared" si="8"/>
        <v>0</v>
      </c>
      <c r="BF24" s="56"/>
      <c r="BG24" s="56"/>
      <c r="BH24" s="56"/>
      <c r="BI24" s="56"/>
      <c r="BJ24" s="57">
        <f>SUM(BF24:BI24)</f>
        <v>0</v>
      </c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7">
        <f>SUM(BK24:BY24)</f>
        <v>0</v>
      </c>
      <c r="CA24" s="56"/>
      <c r="CB24" s="56"/>
      <c r="CC24" s="56"/>
      <c r="CD24" s="56"/>
      <c r="CE24" s="56"/>
      <c r="CF24" s="56"/>
      <c r="CG24" s="57">
        <f>SUM(CA24:CF24)</f>
        <v>0</v>
      </c>
      <c r="CH24" s="56"/>
      <c r="CI24" s="57">
        <f>SUM(CH24:CH24)</f>
        <v>0</v>
      </c>
      <c r="CJ24" s="56"/>
      <c r="CK24" s="56"/>
      <c r="CL24" s="57">
        <f>SUM(CJ24:CK24)</f>
        <v>0</v>
      </c>
      <c r="CM24" s="58">
        <f t="shared" si="9"/>
        <v>0</v>
      </c>
      <c r="CN24" s="52"/>
      <c r="CO24" s="52"/>
      <c r="CP24" s="52"/>
      <c r="CQ24" s="52"/>
      <c r="CR24" s="52"/>
      <c r="CS24" s="52"/>
      <c r="CT24" s="52"/>
      <c r="CU24" s="52"/>
      <c r="CV24" s="52"/>
      <c r="CW24" s="52"/>
      <c r="CX24" s="52"/>
      <c r="CY24" s="52"/>
      <c r="CZ24" s="52"/>
      <c r="DA24" s="52"/>
      <c r="DB24" s="52"/>
      <c r="DC24" s="52"/>
      <c r="DD24" s="52"/>
      <c r="DE24" s="52"/>
      <c r="DF24" s="52"/>
      <c r="DG24" s="52"/>
      <c r="DH24" s="52"/>
      <c r="DI24" s="52"/>
      <c r="DJ24" s="52"/>
      <c r="DK24" s="52"/>
      <c r="DL24" s="52"/>
    </row>
    <row r="25" spans="1:116" x14ac:dyDescent="0.35">
      <c r="A25" s="60"/>
      <c r="B25" s="52"/>
      <c r="C25" s="60"/>
      <c r="D25" s="60"/>
      <c r="E25" s="61"/>
      <c r="F25" s="60"/>
      <c r="G25" s="60"/>
      <c r="H25" s="61"/>
      <c r="I25" s="60"/>
      <c r="J25" s="60"/>
      <c r="K25" s="60"/>
      <c r="L25" s="60"/>
      <c r="M25" s="60"/>
      <c r="N25" s="60"/>
      <c r="O25" s="62"/>
      <c r="P25" s="60"/>
      <c r="Q25" s="60"/>
      <c r="R25" s="60"/>
      <c r="S25" s="60"/>
      <c r="T25" s="60"/>
      <c r="U25" s="60"/>
      <c r="V25" s="60"/>
      <c r="W25" s="60"/>
      <c r="X25" s="60"/>
      <c r="Y25" s="61"/>
      <c r="Z25" s="60"/>
      <c r="AA25" s="60"/>
      <c r="AB25" s="60"/>
      <c r="AC25" s="60"/>
      <c r="AD25" s="60"/>
    </row>
    <row r="26" spans="1:116" x14ac:dyDescent="0.35">
      <c r="A26" s="63" t="s">
        <v>261</v>
      </c>
      <c r="B26" s="52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</row>
    <row r="27" spans="1:116" x14ac:dyDescent="0.35">
      <c r="A27" s="12" t="s">
        <v>267</v>
      </c>
      <c r="B27" s="52">
        <v>2001</v>
      </c>
      <c r="C27" s="60"/>
      <c r="D27" s="60"/>
      <c r="E27" s="60"/>
      <c r="F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</row>
    <row r="28" spans="1:116" x14ac:dyDescent="0.35">
      <c r="A28" s="12" t="s">
        <v>267</v>
      </c>
      <c r="B28" s="52">
        <v>2002</v>
      </c>
      <c r="C28" s="60"/>
      <c r="D28" s="60"/>
      <c r="E28" s="60"/>
      <c r="F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</row>
    <row r="29" spans="1:116" x14ac:dyDescent="0.35">
      <c r="A29" s="12" t="s">
        <v>267</v>
      </c>
      <c r="B29" s="52">
        <v>2003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</row>
    <row r="30" spans="1:116" x14ac:dyDescent="0.35">
      <c r="A30" s="12" t="s">
        <v>267</v>
      </c>
      <c r="B30" s="52">
        <v>2004</v>
      </c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</row>
    <row r="31" spans="1:116" x14ac:dyDescent="0.35">
      <c r="A31" s="12" t="s">
        <v>267</v>
      </c>
      <c r="B31" s="52">
        <v>2005</v>
      </c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</row>
    <row r="32" spans="1:116" x14ac:dyDescent="0.35">
      <c r="A32" s="12" t="s">
        <v>267</v>
      </c>
      <c r="B32" s="52">
        <v>2006</v>
      </c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</row>
    <row r="33" spans="1:89" x14ac:dyDescent="0.35">
      <c r="A33" s="12" t="s">
        <v>267</v>
      </c>
      <c r="B33" s="52">
        <v>2007</v>
      </c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</row>
    <row r="34" spans="1:89" x14ac:dyDescent="0.35">
      <c r="A34" s="12" t="s">
        <v>267</v>
      </c>
      <c r="B34" s="52">
        <v>2008</v>
      </c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</row>
    <row r="35" spans="1:89" x14ac:dyDescent="0.35">
      <c r="A35" s="12" t="s">
        <v>267</v>
      </c>
      <c r="B35" s="52">
        <v>2009</v>
      </c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</row>
    <row r="36" spans="1:89" x14ac:dyDescent="0.35">
      <c r="A36" s="12" t="s">
        <v>267</v>
      </c>
      <c r="B36" s="52">
        <v>2010</v>
      </c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</row>
    <row r="37" spans="1:89" x14ac:dyDescent="0.35">
      <c r="A37" s="12" t="s">
        <v>267</v>
      </c>
      <c r="B37" s="52">
        <v>2011</v>
      </c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</row>
    <row r="38" spans="1:89" x14ac:dyDescent="0.35">
      <c r="A38" s="12" t="s">
        <v>267</v>
      </c>
      <c r="B38" s="52">
        <v>2012</v>
      </c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</row>
    <row r="39" spans="1:89" x14ac:dyDescent="0.35">
      <c r="A39" s="12" t="s">
        <v>267</v>
      </c>
      <c r="B39" s="52">
        <v>2013</v>
      </c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</row>
    <row r="40" spans="1:89" x14ac:dyDescent="0.35">
      <c r="A40" s="12" t="s">
        <v>267</v>
      </c>
      <c r="B40" s="52">
        <v>2014</v>
      </c>
      <c r="C40" s="60"/>
      <c r="D40" s="60"/>
      <c r="E40" s="60"/>
      <c r="F40" s="60"/>
      <c r="G40" s="60"/>
      <c r="H40" s="60"/>
      <c r="I40" s="60"/>
      <c r="J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</row>
    <row r="41" spans="1:89" x14ac:dyDescent="0.35">
      <c r="A41" s="12" t="s">
        <v>267</v>
      </c>
      <c r="B41" s="52">
        <v>2015</v>
      </c>
      <c r="C41" s="60"/>
      <c r="D41" s="60"/>
      <c r="E41" s="60"/>
      <c r="F41" s="60"/>
      <c r="G41" s="60"/>
      <c r="H41" s="60"/>
      <c r="I41" s="60"/>
      <c r="J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</row>
    <row r="42" spans="1:89" x14ac:dyDescent="0.35">
      <c r="A42" s="12" t="s">
        <v>267</v>
      </c>
      <c r="B42" s="52">
        <v>2016</v>
      </c>
      <c r="C42" s="60"/>
      <c r="D42" s="60"/>
      <c r="E42" s="60"/>
      <c r="F42" s="60"/>
      <c r="G42" s="60"/>
      <c r="H42" s="60"/>
      <c r="I42" s="60"/>
      <c r="J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</row>
    <row r="43" spans="1:89" x14ac:dyDescent="0.35">
      <c r="A43" s="12" t="s">
        <v>267</v>
      </c>
      <c r="B43" s="52">
        <v>2017</v>
      </c>
      <c r="C43" s="60"/>
      <c r="D43" s="60"/>
      <c r="E43" s="60"/>
      <c r="F43" s="60"/>
      <c r="G43" s="60"/>
      <c r="H43" s="60"/>
      <c r="I43" s="60"/>
      <c r="J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</row>
    <row r="44" spans="1:89" x14ac:dyDescent="0.35">
      <c r="A44" s="12" t="s">
        <v>267</v>
      </c>
      <c r="B44" s="52">
        <v>2018</v>
      </c>
      <c r="C44" s="60"/>
      <c r="D44" s="60"/>
      <c r="E44" s="60"/>
      <c r="F44" s="60"/>
      <c r="G44" s="60"/>
      <c r="H44" s="60"/>
      <c r="I44" s="60"/>
      <c r="J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</row>
    <row r="45" spans="1:89" x14ac:dyDescent="0.35">
      <c r="A45" s="12" t="s">
        <v>267</v>
      </c>
      <c r="B45" s="52">
        <v>2019</v>
      </c>
      <c r="C45" s="60"/>
      <c r="D45" s="60"/>
      <c r="E45" s="60"/>
      <c r="F45" s="60"/>
      <c r="G45" s="60"/>
      <c r="H45" s="60"/>
      <c r="I45" s="60"/>
      <c r="J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</row>
    <row r="46" spans="1:89" x14ac:dyDescent="0.35">
      <c r="A46" s="12" t="s">
        <v>267</v>
      </c>
      <c r="B46" s="52">
        <v>2020</v>
      </c>
      <c r="C46" s="60"/>
      <c r="D46" s="60"/>
      <c r="E46" s="60"/>
      <c r="F46" s="60"/>
      <c r="G46" s="60"/>
      <c r="H46" s="60"/>
      <c r="I46" s="60"/>
      <c r="J46" s="60"/>
      <c r="M46" s="60"/>
      <c r="N46" s="51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</row>
    <row r="47" spans="1:89" x14ac:dyDescent="0.35">
      <c r="A47" s="12" t="s">
        <v>267</v>
      </c>
      <c r="B47" s="52">
        <v>2021</v>
      </c>
      <c r="C47" s="60"/>
      <c r="D47" s="60"/>
      <c r="E47" s="60"/>
      <c r="F47" s="60"/>
      <c r="G47" s="60"/>
      <c r="H47" s="60"/>
      <c r="I47" s="60"/>
      <c r="J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I47" s="60"/>
      <c r="AZ47" s="60"/>
      <c r="BD47" s="60"/>
      <c r="BK47" s="60"/>
      <c r="CH47" s="60"/>
      <c r="CK47" s="60"/>
    </row>
    <row r="48" spans="1:89" x14ac:dyDescent="0.35">
      <c r="A48" s="12" t="s">
        <v>267</v>
      </c>
      <c r="B48" s="52">
        <v>2022</v>
      </c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</row>
    <row r="49" spans="1:30" x14ac:dyDescent="0.35">
      <c r="A49" s="60"/>
      <c r="B49" s="52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</row>
    <row r="50" spans="1:30" x14ac:dyDescent="0.35">
      <c r="A50" s="60"/>
      <c r="B50" s="52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</row>
    <row r="51" spans="1:30" x14ac:dyDescent="0.35">
      <c r="A51" s="60"/>
      <c r="B51" s="52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</row>
    <row r="52" spans="1:30" x14ac:dyDescent="0.35">
      <c r="A52" s="60"/>
      <c r="B52" s="52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</row>
    <row r="53" spans="1:30" x14ac:dyDescent="0.35">
      <c r="A53" s="60"/>
      <c r="B53" s="52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</row>
    <row r="54" spans="1:30" x14ac:dyDescent="0.35">
      <c r="A54" s="60"/>
      <c r="B54" s="52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</row>
    <row r="55" spans="1:30" x14ac:dyDescent="0.35">
      <c r="A55" s="60"/>
      <c r="B55" s="52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</row>
    <row r="56" spans="1:30" x14ac:dyDescent="0.35">
      <c r="A56" s="60"/>
      <c r="B56" s="52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</row>
    <row r="57" spans="1:30" x14ac:dyDescent="0.35">
      <c r="A57" s="60"/>
      <c r="B57" s="52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</row>
    <row r="58" spans="1:30" x14ac:dyDescent="0.35">
      <c r="A58" s="60"/>
      <c r="B58" s="52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</row>
    <row r="59" spans="1:30" x14ac:dyDescent="0.35">
      <c r="A59" s="60"/>
      <c r="B59" s="52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</row>
    <row r="60" spans="1:30" x14ac:dyDescent="0.35">
      <c r="A60" s="60"/>
      <c r="B60" s="52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</row>
    <row r="61" spans="1:30" x14ac:dyDescent="0.35">
      <c r="A61" s="60"/>
      <c r="B61" s="52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</row>
    <row r="62" spans="1:30" x14ac:dyDescent="0.35">
      <c r="A62" s="60"/>
      <c r="B62" s="52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</row>
    <row r="63" spans="1:30" x14ac:dyDescent="0.35">
      <c r="A63" s="60"/>
      <c r="B63" s="52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</row>
    <row r="64" spans="1:30" x14ac:dyDescent="0.35">
      <c r="A64" s="60"/>
      <c r="B64" s="52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</row>
    <row r="65" spans="1:30" x14ac:dyDescent="0.35">
      <c r="A65" s="60"/>
      <c r="B65" s="52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</row>
    <row r="66" spans="1:30" x14ac:dyDescent="0.35">
      <c r="A66" s="60"/>
      <c r="B66" s="52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</row>
    <row r="67" spans="1:30" x14ac:dyDescent="0.35">
      <c r="A67" s="60"/>
      <c r="B67" s="52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</row>
    <row r="68" spans="1:30" x14ac:dyDescent="0.35">
      <c r="A68" s="60"/>
      <c r="B68" s="52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</row>
    <row r="69" spans="1:30" x14ac:dyDescent="0.35">
      <c r="A69" s="60"/>
      <c r="B69" s="52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</row>
    <row r="70" spans="1:30" x14ac:dyDescent="0.35">
      <c r="A70" s="60"/>
      <c r="B70" s="52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</row>
    <row r="71" spans="1:30" x14ac:dyDescent="0.35">
      <c r="A71" s="60"/>
      <c r="B71" s="52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</row>
    <row r="72" spans="1:30" x14ac:dyDescent="0.35">
      <c r="A72" s="60"/>
      <c r="B72" s="52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</row>
    <row r="73" spans="1:30" x14ac:dyDescent="0.35">
      <c r="A73" s="60"/>
      <c r="B73" s="52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</row>
    <row r="74" spans="1:30" x14ac:dyDescent="0.35">
      <c r="A74" s="60"/>
      <c r="B74" s="52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</row>
    <row r="75" spans="1:30" x14ac:dyDescent="0.35">
      <c r="A75" s="60"/>
      <c r="B75" s="52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</row>
    <row r="76" spans="1:30" x14ac:dyDescent="0.35">
      <c r="A76" s="60"/>
      <c r="B76" s="52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</row>
    <row r="77" spans="1:30" x14ac:dyDescent="0.35">
      <c r="A77" s="60"/>
      <c r="B77" s="52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</row>
    <row r="78" spans="1:30" x14ac:dyDescent="0.35">
      <c r="A78" s="60"/>
      <c r="B78" s="52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</row>
    <row r="79" spans="1:30" x14ac:dyDescent="0.35">
      <c r="A79" s="60"/>
      <c r="B79" s="52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</row>
    <row r="80" spans="1:30" x14ac:dyDescent="0.35">
      <c r="A80" s="60"/>
      <c r="B80" s="52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</row>
    <row r="81" spans="1:30" x14ac:dyDescent="0.35">
      <c r="A81" s="60"/>
      <c r="B81" s="52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</row>
    <row r="82" spans="1:30" x14ac:dyDescent="0.35">
      <c r="A82" s="60"/>
      <c r="B82" s="52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</row>
    <row r="83" spans="1:30" x14ac:dyDescent="0.35">
      <c r="A83" s="60"/>
      <c r="B83" s="52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</row>
    <row r="84" spans="1:30" x14ac:dyDescent="0.35">
      <c r="A84" s="60"/>
      <c r="B84" s="52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</row>
    <row r="85" spans="1:30" x14ac:dyDescent="0.35">
      <c r="A85" s="60"/>
      <c r="B85" s="52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</row>
    <row r="86" spans="1:30" x14ac:dyDescent="0.35">
      <c r="A86" s="60"/>
      <c r="B86" s="52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</row>
    <row r="87" spans="1:30" x14ac:dyDescent="0.35">
      <c r="A87" s="60"/>
      <c r="B87" s="52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</row>
    <row r="88" spans="1:30" x14ac:dyDescent="0.35">
      <c r="A88" s="60"/>
      <c r="B88" s="52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</row>
    <row r="89" spans="1:30" x14ac:dyDescent="0.35">
      <c r="A89" s="60"/>
      <c r="B89" s="52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</row>
    <row r="90" spans="1:30" x14ac:dyDescent="0.35">
      <c r="A90" s="60"/>
      <c r="B90" s="52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</row>
    <row r="91" spans="1:30" x14ac:dyDescent="0.35">
      <c r="A91" s="60"/>
      <c r="B91" s="52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</row>
    <row r="92" spans="1:30" x14ac:dyDescent="0.35">
      <c r="A92" s="60"/>
      <c r="B92" s="52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</row>
    <row r="93" spans="1:30" x14ac:dyDescent="0.35">
      <c r="A93" s="60"/>
      <c r="B93" s="52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</row>
    <row r="94" spans="1:30" x14ac:dyDescent="0.35">
      <c r="A94" s="60"/>
      <c r="B94" s="52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</row>
    <row r="95" spans="1:30" x14ac:dyDescent="0.35">
      <c r="A95" s="60"/>
      <c r="B95" s="52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</row>
    <row r="96" spans="1:30" x14ac:dyDescent="0.35">
      <c r="A96" s="60"/>
      <c r="B96" s="52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</row>
    <row r="97" spans="1:30" x14ac:dyDescent="0.35">
      <c r="A97" s="60"/>
      <c r="B97" s="52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</row>
    <row r="98" spans="1:30" x14ac:dyDescent="0.35">
      <c r="A98" s="60"/>
      <c r="B98" s="52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</row>
    <row r="99" spans="1:30" x14ac:dyDescent="0.35">
      <c r="A99" s="60"/>
      <c r="B99" s="52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</row>
    <row r="100" spans="1:30" x14ac:dyDescent="0.35">
      <c r="A100" s="60"/>
      <c r="B100" s="52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</row>
    <row r="101" spans="1:30" x14ac:dyDescent="0.35">
      <c r="A101" s="60"/>
      <c r="B101" s="52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</row>
    <row r="102" spans="1:30" x14ac:dyDescent="0.35">
      <c r="A102" s="60"/>
      <c r="B102" s="52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</row>
    <row r="103" spans="1:30" x14ac:dyDescent="0.35">
      <c r="A103" s="60"/>
      <c r="B103" s="52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</row>
    <row r="104" spans="1:30" x14ac:dyDescent="0.35">
      <c r="A104" s="60"/>
      <c r="B104" s="52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</row>
    <row r="105" spans="1:30" x14ac:dyDescent="0.35">
      <c r="A105" s="60"/>
      <c r="B105" s="52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</row>
    <row r="106" spans="1:30" x14ac:dyDescent="0.35">
      <c r="A106" s="60"/>
      <c r="B106" s="52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</row>
    <row r="107" spans="1:30" x14ac:dyDescent="0.35">
      <c r="A107" s="60"/>
      <c r="B107" s="52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</row>
    <row r="108" spans="1:30" x14ac:dyDescent="0.35">
      <c r="A108" s="60"/>
      <c r="B108" s="52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</row>
    <row r="109" spans="1:30" x14ac:dyDescent="0.35">
      <c r="A109" s="60"/>
      <c r="B109" s="52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</row>
    <row r="110" spans="1:30" x14ac:dyDescent="0.35">
      <c r="A110" s="60"/>
      <c r="B110" s="52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</row>
    <row r="111" spans="1:30" x14ac:dyDescent="0.35">
      <c r="A111" s="60"/>
      <c r="B111" s="52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</row>
    <row r="112" spans="1:30" x14ac:dyDescent="0.35">
      <c r="A112" s="60"/>
      <c r="B112" s="52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</row>
    <row r="113" spans="1:30" x14ac:dyDescent="0.35">
      <c r="A113" s="60"/>
      <c r="B113" s="52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</row>
    <row r="114" spans="1:30" x14ac:dyDescent="0.35">
      <c r="A114" s="60"/>
      <c r="B114" s="52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</row>
    <row r="115" spans="1:30" x14ac:dyDescent="0.35">
      <c r="A115" s="60"/>
      <c r="B115" s="52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</row>
    <row r="116" spans="1:30" x14ac:dyDescent="0.35">
      <c r="A116" s="60"/>
      <c r="B116" s="52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</row>
    <row r="117" spans="1:30" x14ac:dyDescent="0.35">
      <c r="A117" s="60"/>
      <c r="B117" s="52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</row>
    <row r="118" spans="1:30" x14ac:dyDescent="0.35">
      <c r="A118" s="60"/>
      <c r="B118" s="52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</row>
    <row r="119" spans="1:30" x14ac:dyDescent="0.35">
      <c r="A119" s="60"/>
      <c r="B119" s="52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</row>
    <row r="120" spans="1:30" x14ac:dyDescent="0.35">
      <c r="A120" s="60"/>
      <c r="B120" s="52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</row>
    <row r="121" spans="1:30" x14ac:dyDescent="0.35">
      <c r="A121" s="60"/>
      <c r="B121" s="52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</row>
    <row r="122" spans="1:30" x14ac:dyDescent="0.35">
      <c r="A122" s="60"/>
      <c r="B122" s="52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</row>
    <row r="123" spans="1:30" x14ac:dyDescent="0.35">
      <c r="A123" s="60"/>
      <c r="B123" s="52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</row>
    <row r="124" spans="1:30" x14ac:dyDescent="0.35">
      <c r="A124" s="60"/>
      <c r="B124" s="52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</row>
    <row r="125" spans="1:30" x14ac:dyDescent="0.35">
      <c r="A125" s="60"/>
      <c r="B125" s="52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</row>
    <row r="126" spans="1:30" x14ac:dyDescent="0.35">
      <c r="A126" s="60"/>
      <c r="B126" s="52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</row>
    <row r="127" spans="1:30" x14ac:dyDescent="0.35">
      <c r="A127" s="60"/>
      <c r="B127" s="52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</row>
    <row r="128" spans="1:30" x14ac:dyDescent="0.35">
      <c r="A128" s="60"/>
      <c r="B128" s="52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</row>
    <row r="129" spans="1:30" x14ac:dyDescent="0.35">
      <c r="A129" s="60"/>
      <c r="B129" s="52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</row>
    <row r="130" spans="1:30" x14ac:dyDescent="0.35">
      <c r="A130" s="60"/>
      <c r="B130" s="52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</row>
    <row r="131" spans="1:30" x14ac:dyDescent="0.35">
      <c r="A131" s="60"/>
      <c r="B131" s="52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</row>
    <row r="132" spans="1:30" x14ac:dyDescent="0.35">
      <c r="A132" s="60"/>
      <c r="B132" s="52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</row>
    <row r="133" spans="1:30" x14ac:dyDescent="0.35">
      <c r="A133" s="60"/>
      <c r="B133" s="52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</row>
    <row r="134" spans="1:30" x14ac:dyDescent="0.35">
      <c r="A134" s="60"/>
      <c r="B134" s="52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</row>
    <row r="135" spans="1:30" x14ac:dyDescent="0.35">
      <c r="A135" s="60"/>
      <c r="B135" s="52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</row>
    <row r="136" spans="1:30" x14ac:dyDescent="0.35">
      <c r="A136" s="60"/>
      <c r="B136" s="52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</row>
    <row r="137" spans="1:30" x14ac:dyDescent="0.35">
      <c r="A137" s="60"/>
      <c r="B137" s="52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</row>
    <row r="138" spans="1:30" x14ac:dyDescent="0.35">
      <c r="A138" s="60"/>
      <c r="B138" s="52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</row>
    <row r="139" spans="1:30" x14ac:dyDescent="0.35">
      <c r="A139" s="60"/>
      <c r="B139" s="52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</row>
    <row r="140" spans="1:30" x14ac:dyDescent="0.35">
      <c r="A140" s="60"/>
      <c r="B140" s="52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</row>
    <row r="141" spans="1:30" x14ac:dyDescent="0.35">
      <c r="A141" s="60"/>
      <c r="B141" s="52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</row>
    <row r="142" spans="1:30" x14ac:dyDescent="0.35">
      <c r="A142" s="60"/>
      <c r="B142" s="52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</row>
    <row r="143" spans="1:30" x14ac:dyDescent="0.35">
      <c r="A143" s="60"/>
      <c r="B143" s="52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</row>
    <row r="144" spans="1:30" x14ac:dyDescent="0.35">
      <c r="A144" s="60"/>
      <c r="B144" s="52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</row>
    <row r="145" spans="1:30" x14ac:dyDescent="0.35">
      <c r="A145" s="60"/>
      <c r="B145" s="52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</row>
    <row r="146" spans="1:30" x14ac:dyDescent="0.35">
      <c r="A146" s="60"/>
      <c r="B146" s="52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</row>
    <row r="147" spans="1:30" x14ac:dyDescent="0.35">
      <c r="A147" s="60"/>
      <c r="B147" s="52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</row>
    <row r="148" spans="1:30" x14ac:dyDescent="0.35">
      <c r="A148" s="60"/>
      <c r="B148" s="52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</row>
    <row r="149" spans="1:30" x14ac:dyDescent="0.35">
      <c r="A149" s="60"/>
      <c r="B149" s="52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</row>
    <row r="150" spans="1:30" x14ac:dyDescent="0.35">
      <c r="A150" s="60"/>
      <c r="B150" s="52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</row>
    <row r="151" spans="1:30" x14ac:dyDescent="0.35">
      <c r="A151" s="60"/>
      <c r="B151" s="52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</row>
    <row r="152" spans="1:30" x14ac:dyDescent="0.35">
      <c r="A152" s="60"/>
      <c r="B152" s="52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</row>
    <row r="153" spans="1:30" x14ac:dyDescent="0.35">
      <c r="A153" s="60"/>
      <c r="B153" s="52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</row>
    <row r="154" spans="1:30" x14ac:dyDescent="0.35">
      <c r="A154" s="60"/>
      <c r="B154" s="52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</row>
    <row r="155" spans="1:30" x14ac:dyDescent="0.35">
      <c r="A155" s="60"/>
      <c r="B155" s="52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</row>
    <row r="156" spans="1:30" x14ac:dyDescent="0.35">
      <c r="A156" s="60"/>
      <c r="B156" s="52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</row>
    <row r="157" spans="1:30" x14ac:dyDescent="0.35">
      <c r="A157" s="60"/>
      <c r="B157" s="52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</row>
    <row r="158" spans="1:30" x14ac:dyDescent="0.35">
      <c r="A158" s="60"/>
      <c r="B158" s="52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</row>
    <row r="159" spans="1:30" x14ac:dyDescent="0.35">
      <c r="A159" s="60"/>
      <c r="B159" s="52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</row>
    <row r="160" spans="1:30" x14ac:dyDescent="0.35">
      <c r="A160" s="60"/>
      <c r="B160" s="52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</row>
    <row r="161" spans="1:30" x14ac:dyDescent="0.35">
      <c r="A161" s="60"/>
      <c r="B161" s="52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</row>
    <row r="162" spans="1:30" x14ac:dyDescent="0.35">
      <c r="A162" s="60"/>
      <c r="B162" s="52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</row>
    <row r="163" spans="1:30" x14ac:dyDescent="0.35">
      <c r="A163" s="60"/>
      <c r="B163" s="52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</row>
    <row r="164" spans="1:30" x14ac:dyDescent="0.35">
      <c r="A164" s="60"/>
      <c r="B164" s="52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</row>
    <row r="165" spans="1:30" x14ac:dyDescent="0.35">
      <c r="A165" s="60"/>
      <c r="B165" s="52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</row>
    <row r="166" spans="1:30" x14ac:dyDescent="0.35">
      <c r="A166" s="60"/>
      <c r="B166" s="52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</row>
    <row r="167" spans="1:30" x14ac:dyDescent="0.35">
      <c r="A167" s="60"/>
      <c r="B167" s="52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</row>
    <row r="168" spans="1:30" x14ac:dyDescent="0.35">
      <c r="A168" s="60"/>
      <c r="B168" s="52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</row>
    <row r="169" spans="1:30" x14ac:dyDescent="0.35">
      <c r="A169" s="60"/>
      <c r="B169" s="52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</row>
    <row r="170" spans="1:30" x14ac:dyDescent="0.35">
      <c r="A170" s="60"/>
      <c r="B170" s="52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</row>
    <row r="171" spans="1:30" x14ac:dyDescent="0.35">
      <c r="A171" s="60"/>
      <c r="B171" s="52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</row>
    <row r="172" spans="1:30" x14ac:dyDescent="0.35">
      <c r="A172" s="60"/>
      <c r="B172" s="52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</row>
    <row r="173" spans="1:30" x14ac:dyDescent="0.35">
      <c r="A173" s="60"/>
      <c r="B173" s="52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</row>
    <row r="174" spans="1:30" x14ac:dyDescent="0.35">
      <c r="A174" s="60"/>
      <c r="B174" s="52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</row>
    <row r="175" spans="1:30" x14ac:dyDescent="0.35">
      <c r="A175" s="60"/>
      <c r="B175" s="52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</row>
    <row r="176" spans="1:30" x14ac:dyDescent="0.35">
      <c r="A176" s="60"/>
      <c r="B176" s="52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</row>
    <row r="177" spans="1:30" x14ac:dyDescent="0.35">
      <c r="A177" s="60"/>
      <c r="B177" s="52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</row>
    <row r="178" spans="1:30" x14ac:dyDescent="0.35">
      <c r="A178" s="60"/>
      <c r="B178" s="52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</row>
    <row r="179" spans="1:30" x14ac:dyDescent="0.35">
      <c r="A179" s="60"/>
      <c r="B179" s="52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</row>
    <row r="180" spans="1:30" x14ac:dyDescent="0.35">
      <c r="A180" s="60"/>
      <c r="B180" s="52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</row>
    <row r="181" spans="1:30" x14ac:dyDescent="0.35">
      <c r="A181" s="60"/>
      <c r="B181" s="52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</row>
    <row r="182" spans="1:30" x14ac:dyDescent="0.35">
      <c r="A182" s="60"/>
      <c r="B182" s="52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</row>
    <row r="183" spans="1:30" x14ac:dyDescent="0.35">
      <c r="A183" s="60"/>
      <c r="B183" s="52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</row>
    <row r="184" spans="1:30" x14ac:dyDescent="0.35">
      <c r="A184" s="60"/>
      <c r="B184" s="52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</row>
    <row r="185" spans="1:30" x14ac:dyDescent="0.35">
      <c r="A185" s="60"/>
      <c r="B185" s="52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</row>
    <row r="186" spans="1:30" x14ac:dyDescent="0.35">
      <c r="A186" s="60"/>
      <c r="B186" s="52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</row>
    <row r="187" spans="1:30" x14ac:dyDescent="0.35">
      <c r="A187" s="60"/>
      <c r="B187" s="52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</row>
    <row r="188" spans="1:30" x14ac:dyDescent="0.35">
      <c r="A188" s="60"/>
      <c r="B188" s="52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</row>
    <row r="189" spans="1:30" x14ac:dyDescent="0.35">
      <c r="A189" s="60"/>
      <c r="B189" s="52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</row>
    <row r="190" spans="1:30" x14ac:dyDescent="0.35">
      <c r="A190" s="60"/>
      <c r="B190" s="52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</row>
    <row r="191" spans="1:30" x14ac:dyDescent="0.35">
      <c r="A191" s="60"/>
      <c r="B191" s="52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</row>
    <row r="192" spans="1:30" x14ac:dyDescent="0.35">
      <c r="A192" s="60"/>
      <c r="B192" s="52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</row>
    <row r="193" spans="1:30" x14ac:dyDescent="0.35">
      <c r="A193" s="60"/>
      <c r="B193" s="52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</row>
    <row r="194" spans="1:30" x14ac:dyDescent="0.35">
      <c r="A194" s="60"/>
      <c r="B194" s="52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</row>
    <row r="195" spans="1:30" x14ac:dyDescent="0.35">
      <c r="A195" s="60"/>
      <c r="B195" s="52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</row>
    <row r="196" spans="1:30" x14ac:dyDescent="0.35">
      <c r="A196" s="60"/>
      <c r="B196" s="52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</row>
    <row r="197" spans="1:30" x14ac:dyDescent="0.35">
      <c r="A197" s="60"/>
      <c r="B197" s="52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</row>
    <row r="198" spans="1:30" x14ac:dyDescent="0.35">
      <c r="A198" s="60"/>
      <c r="B198" s="52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</row>
    <row r="199" spans="1:30" x14ac:dyDescent="0.35">
      <c r="A199" s="60"/>
      <c r="B199" s="52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</row>
    <row r="200" spans="1:30" x14ac:dyDescent="0.35">
      <c r="A200" s="60"/>
      <c r="B200" s="52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</row>
    <row r="201" spans="1:30" x14ac:dyDescent="0.35">
      <c r="A201" s="60"/>
      <c r="B201" s="52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</row>
    <row r="202" spans="1:30" x14ac:dyDescent="0.35">
      <c r="A202" s="60"/>
      <c r="B202" s="52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</row>
    <row r="203" spans="1:30" x14ac:dyDescent="0.35">
      <c r="A203" s="60"/>
      <c r="B203" s="52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</row>
    <row r="204" spans="1:30" x14ac:dyDescent="0.35">
      <c r="A204" s="60"/>
      <c r="B204" s="52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</row>
    <row r="205" spans="1:30" x14ac:dyDescent="0.35">
      <c r="A205" s="60"/>
      <c r="B205" s="52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</row>
    <row r="206" spans="1:30" x14ac:dyDescent="0.35">
      <c r="A206" s="60"/>
      <c r="B206" s="52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</row>
    <row r="207" spans="1:30" x14ac:dyDescent="0.35">
      <c r="A207" s="60"/>
      <c r="B207" s="52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</row>
    <row r="208" spans="1:30" x14ac:dyDescent="0.35">
      <c r="A208" s="60"/>
      <c r="B208" s="52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</row>
    <row r="209" spans="1:30" x14ac:dyDescent="0.35">
      <c r="A209" s="60"/>
      <c r="B209" s="52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</row>
    <row r="210" spans="1:30" x14ac:dyDescent="0.35">
      <c r="A210" s="60"/>
      <c r="B210" s="52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</row>
    <row r="211" spans="1:30" x14ac:dyDescent="0.35">
      <c r="A211" s="60"/>
      <c r="B211" s="52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</row>
    <row r="212" spans="1:30" x14ac:dyDescent="0.35">
      <c r="A212" s="60"/>
      <c r="B212" s="52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</row>
    <row r="213" spans="1:30" x14ac:dyDescent="0.35">
      <c r="A213" s="60"/>
      <c r="B213" s="52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</row>
    <row r="214" spans="1:30" x14ac:dyDescent="0.35">
      <c r="A214" s="60"/>
      <c r="B214" s="52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</row>
    <row r="215" spans="1:30" x14ac:dyDescent="0.35">
      <c r="A215" s="60"/>
      <c r="B215" s="52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</row>
    <row r="216" spans="1:30" x14ac:dyDescent="0.35">
      <c r="A216" s="60"/>
      <c r="B216" s="52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</row>
    <row r="217" spans="1:30" x14ac:dyDescent="0.35">
      <c r="A217" s="60"/>
      <c r="B217" s="52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</row>
    <row r="218" spans="1:30" x14ac:dyDescent="0.35">
      <c r="A218" s="60"/>
      <c r="B218" s="52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</row>
    <row r="219" spans="1:30" x14ac:dyDescent="0.35">
      <c r="A219" s="60"/>
      <c r="B219" s="52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</row>
    <row r="220" spans="1:30" x14ac:dyDescent="0.35">
      <c r="A220" s="60"/>
      <c r="B220" s="52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</row>
    <row r="221" spans="1:30" x14ac:dyDescent="0.35">
      <c r="A221" s="60"/>
      <c r="B221" s="52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</row>
    <row r="222" spans="1:30" x14ac:dyDescent="0.35">
      <c r="A222" s="60"/>
      <c r="B222" s="52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</row>
    <row r="223" spans="1:30" x14ac:dyDescent="0.35">
      <c r="A223" s="60"/>
      <c r="B223" s="52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</row>
    <row r="224" spans="1:30" x14ac:dyDescent="0.35">
      <c r="A224" s="60"/>
      <c r="B224" s="52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</row>
    <row r="225" spans="1:30" x14ac:dyDescent="0.35">
      <c r="A225" s="60"/>
      <c r="B225" s="52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</row>
    <row r="226" spans="1:30" x14ac:dyDescent="0.35">
      <c r="A226" s="60"/>
      <c r="B226" s="52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</row>
    <row r="227" spans="1:30" x14ac:dyDescent="0.35">
      <c r="A227" s="60"/>
      <c r="B227" s="52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</row>
    <row r="228" spans="1:30" x14ac:dyDescent="0.35">
      <c r="A228" s="60"/>
      <c r="B228" s="52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</row>
    <row r="229" spans="1:30" x14ac:dyDescent="0.35">
      <c r="A229" s="60"/>
      <c r="B229" s="52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</row>
    <row r="230" spans="1:30" x14ac:dyDescent="0.35">
      <c r="A230" s="60"/>
      <c r="B230" s="52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</row>
    <row r="231" spans="1:30" x14ac:dyDescent="0.35">
      <c r="A231" s="60"/>
      <c r="B231" s="52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</row>
    <row r="232" spans="1:30" x14ac:dyDescent="0.35">
      <c r="A232" s="60"/>
      <c r="B232" s="52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</row>
    <row r="233" spans="1:30" x14ac:dyDescent="0.35">
      <c r="A233" s="60"/>
      <c r="B233" s="52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</row>
    <row r="234" spans="1:30" x14ac:dyDescent="0.35">
      <c r="A234" s="60"/>
      <c r="B234" s="52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</row>
    <row r="235" spans="1:30" x14ac:dyDescent="0.35">
      <c r="A235" s="60"/>
      <c r="B235" s="52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</row>
    <row r="236" spans="1:30" x14ac:dyDescent="0.35">
      <c r="A236" s="60"/>
      <c r="B236" s="52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</row>
    <row r="237" spans="1:30" x14ac:dyDescent="0.35">
      <c r="A237" s="60"/>
      <c r="B237" s="52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</row>
    <row r="238" spans="1:30" x14ac:dyDescent="0.35">
      <c r="A238" s="60"/>
      <c r="B238" s="52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</row>
    <row r="239" spans="1:30" x14ac:dyDescent="0.35">
      <c r="A239" s="60"/>
      <c r="B239" s="52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</row>
    <row r="240" spans="1:30" x14ac:dyDescent="0.35">
      <c r="A240" s="60"/>
      <c r="B240" s="52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</row>
    <row r="241" spans="1:30" x14ac:dyDescent="0.35">
      <c r="A241" s="60"/>
      <c r="B241" s="52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</row>
    <row r="242" spans="1:30" x14ac:dyDescent="0.35">
      <c r="A242" s="60"/>
      <c r="B242" s="52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</row>
    <row r="243" spans="1:30" x14ac:dyDescent="0.35">
      <c r="A243" s="60"/>
      <c r="B243" s="52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</row>
    <row r="244" spans="1:30" x14ac:dyDescent="0.35">
      <c r="A244" s="60"/>
      <c r="B244" s="52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</row>
    <row r="245" spans="1:30" x14ac:dyDescent="0.35">
      <c r="A245" s="60"/>
      <c r="B245" s="52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</row>
    <row r="246" spans="1:30" x14ac:dyDescent="0.35">
      <c r="A246" s="60"/>
      <c r="B246" s="52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</row>
    <row r="247" spans="1:30" x14ac:dyDescent="0.35">
      <c r="A247" s="60"/>
      <c r="B247" s="52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</row>
    <row r="248" spans="1:30" x14ac:dyDescent="0.35">
      <c r="A248" s="60"/>
      <c r="B248" s="52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</row>
    <row r="249" spans="1:30" x14ac:dyDescent="0.35">
      <c r="A249" s="60"/>
      <c r="B249" s="52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</row>
    <row r="250" spans="1:30" x14ac:dyDescent="0.35">
      <c r="A250" s="60"/>
      <c r="B250" s="52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</row>
    <row r="251" spans="1:30" x14ac:dyDescent="0.35">
      <c r="A251" s="60"/>
      <c r="B251" s="52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</row>
    <row r="252" spans="1:30" x14ac:dyDescent="0.35">
      <c r="A252" s="60"/>
      <c r="B252" s="52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</row>
    <row r="253" spans="1:30" x14ac:dyDescent="0.35">
      <c r="A253" s="60"/>
      <c r="B253" s="52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</row>
    <row r="254" spans="1:30" x14ac:dyDescent="0.35">
      <c r="A254" s="60"/>
      <c r="B254" s="52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</row>
    <row r="255" spans="1:30" x14ac:dyDescent="0.35">
      <c r="A255" s="60"/>
      <c r="B255" s="52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</row>
    <row r="256" spans="1:30" x14ac:dyDescent="0.35">
      <c r="A256" s="60"/>
      <c r="B256" s="52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</row>
    <row r="257" spans="1:30" x14ac:dyDescent="0.35">
      <c r="A257" s="60"/>
      <c r="B257" s="52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</row>
    <row r="258" spans="1:30" x14ac:dyDescent="0.35">
      <c r="A258" s="60"/>
      <c r="B258" s="52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</row>
    <row r="259" spans="1:30" x14ac:dyDescent="0.35">
      <c r="A259" s="60"/>
      <c r="B259" s="52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</row>
    <row r="260" spans="1:30" x14ac:dyDescent="0.35">
      <c r="A260" s="60"/>
      <c r="B260" s="52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</row>
    <row r="261" spans="1:30" x14ac:dyDescent="0.35">
      <c r="A261" s="60"/>
      <c r="B261" s="52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</row>
    <row r="262" spans="1:30" x14ac:dyDescent="0.35">
      <c r="A262" s="60"/>
      <c r="B262" s="52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</row>
    <row r="263" spans="1:30" x14ac:dyDescent="0.35">
      <c r="A263" s="60"/>
      <c r="B263" s="52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</row>
    <row r="264" spans="1:30" x14ac:dyDescent="0.35">
      <c r="A264" s="60"/>
      <c r="B264" s="52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</row>
    <row r="265" spans="1:30" x14ac:dyDescent="0.35">
      <c r="A265" s="60"/>
      <c r="B265" s="52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</row>
    <row r="266" spans="1:30" x14ac:dyDescent="0.35">
      <c r="A266" s="60"/>
      <c r="B266" s="52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</row>
    <row r="267" spans="1:30" x14ac:dyDescent="0.35">
      <c r="A267" s="60"/>
      <c r="B267" s="52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</row>
    <row r="268" spans="1:30" x14ac:dyDescent="0.35">
      <c r="A268" s="60"/>
      <c r="B268" s="52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</row>
    <row r="269" spans="1:30" x14ac:dyDescent="0.35">
      <c r="A269" s="60"/>
      <c r="B269" s="52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</row>
    <row r="270" spans="1:30" x14ac:dyDescent="0.35">
      <c r="A270" s="60"/>
      <c r="B270" s="52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</row>
    <row r="271" spans="1:30" x14ac:dyDescent="0.35">
      <c r="A271" s="60"/>
      <c r="B271" s="52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</row>
    <row r="272" spans="1:30" x14ac:dyDescent="0.35">
      <c r="A272" s="60"/>
      <c r="B272" s="52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</row>
    <row r="273" spans="1:30" x14ac:dyDescent="0.35">
      <c r="A273" s="60"/>
      <c r="B273" s="52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</row>
    <row r="274" spans="1:30" x14ac:dyDescent="0.35">
      <c r="A274" s="60"/>
      <c r="B274" s="52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</row>
    <row r="275" spans="1:30" x14ac:dyDescent="0.35">
      <c r="A275" s="60"/>
      <c r="B275" s="52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</row>
    <row r="276" spans="1:30" x14ac:dyDescent="0.35">
      <c r="A276" s="60"/>
      <c r="B276" s="52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</row>
    <row r="277" spans="1:30" x14ac:dyDescent="0.35">
      <c r="A277" s="60"/>
      <c r="B277" s="52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</row>
    <row r="278" spans="1:30" x14ac:dyDescent="0.35">
      <c r="A278" s="60"/>
      <c r="B278" s="52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</row>
    <row r="279" spans="1:30" x14ac:dyDescent="0.35">
      <c r="A279" s="60"/>
      <c r="B279" s="52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</row>
    <row r="280" spans="1:30" x14ac:dyDescent="0.35">
      <c r="A280" s="60"/>
      <c r="B280" s="52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</row>
    <row r="281" spans="1:30" x14ac:dyDescent="0.35">
      <c r="A281" s="60"/>
      <c r="B281" s="52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</row>
    <row r="282" spans="1:30" x14ac:dyDescent="0.35">
      <c r="A282" s="60"/>
      <c r="B282" s="52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</row>
    <row r="283" spans="1:30" x14ac:dyDescent="0.35">
      <c r="A283" s="60"/>
      <c r="B283" s="52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</row>
    <row r="284" spans="1:30" x14ac:dyDescent="0.35">
      <c r="A284" s="60"/>
      <c r="B284" s="52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</row>
    <row r="285" spans="1:30" x14ac:dyDescent="0.35">
      <c r="A285" s="60"/>
      <c r="B285" s="52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</row>
    <row r="286" spans="1:30" x14ac:dyDescent="0.35">
      <c r="A286" s="60"/>
      <c r="B286" s="52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</row>
    <row r="287" spans="1:30" x14ac:dyDescent="0.35">
      <c r="A287" s="60"/>
      <c r="B287" s="52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</row>
    <row r="288" spans="1:30" x14ac:dyDescent="0.35">
      <c r="A288" s="60"/>
      <c r="B288" s="52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</row>
    <row r="289" spans="1:30" x14ac:dyDescent="0.35">
      <c r="A289" s="60"/>
      <c r="B289" s="52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</row>
    <row r="290" spans="1:30" x14ac:dyDescent="0.35">
      <c r="A290" s="60"/>
      <c r="B290" s="52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</row>
    <row r="291" spans="1:30" x14ac:dyDescent="0.35">
      <c r="A291" s="60"/>
      <c r="B291" s="52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</row>
    <row r="292" spans="1:30" x14ac:dyDescent="0.35">
      <c r="A292" s="60"/>
      <c r="B292" s="52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</row>
    <row r="293" spans="1:30" x14ac:dyDescent="0.35">
      <c r="A293" s="60"/>
      <c r="B293" s="52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</row>
    <row r="294" spans="1:30" x14ac:dyDescent="0.35">
      <c r="A294" s="60"/>
      <c r="B294" s="52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</row>
    <row r="295" spans="1:30" x14ac:dyDescent="0.35">
      <c r="A295" s="60"/>
      <c r="B295" s="52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</row>
    <row r="296" spans="1:30" x14ac:dyDescent="0.35">
      <c r="A296" s="60"/>
      <c r="B296" s="52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</row>
    <row r="297" spans="1:30" x14ac:dyDescent="0.35">
      <c r="A297" s="60"/>
      <c r="B297" s="52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</row>
    <row r="298" spans="1:30" x14ac:dyDescent="0.35">
      <c r="A298" s="60"/>
      <c r="B298" s="52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</row>
    <row r="299" spans="1:30" x14ac:dyDescent="0.35">
      <c r="A299" s="60"/>
      <c r="B299" s="52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</row>
    <row r="300" spans="1:30" x14ac:dyDescent="0.35">
      <c r="A300" s="60"/>
      <c r="B300" s="52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</row>
    <row r="301" spans="1:30" x14ac:dyDescent="0.35">
      <c r="A301" s="60"/>
      <c r="B301" s="52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</row>
    <row r="302" spans="1:30" x14ac:dyDescent="0.35">
      <c r="A302" s="60"/>
      <c r="B302" s="52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</row>
    <row r="303" spans="1:30" x14ac:dyDescent="0.35">
      <c r="A303" s="60"/>
      <c r="B303" s="52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</row>
    <row r="304" spans="1:30" x14ac:dyDescent="0.35">
      <c r="A304" s="60"/>
      <c r="B304" s="52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</row>
    <row r="305" spans="1:30" x14ac:dyDescent="0.35">
      <c r="A305" s="60"/>
      <c r="B305" s="52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</row>
    <row r="306" spans="1:30" x14ac:dyDescent="0.35">
      <c r="A306" s="60"/>
      <c r="B306" s="52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</row>
    <row r="307" spans="1:30" x14ac:dyDescent="0.35">
      <c r="A307" s="60"/>
      <c r="B307" s="52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</row>
    <row r="308" spans="1:30" x14ac:dyDescent="0.35">
      <c r="A308" s="60"/>
      <c r="B308" s="52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</row>
    <row r="309" spans="1:30" x14ac:dyDescent="0.35">
      <c r="A309" s="60"/>
      <c r="B309" s="52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</row>
    <row r="310" spans="1:30" x14ac:dyDescent="0.35">
      <c r="A310" s="60"/>
      <c r="B310" s="52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</row>
    <row r="311" spans="1:30" x14ac:dyDescent="0.35">
      <c r="A311" s="60"/>
      <c r="B311" s="52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</row>
    <row r="312" spans="1:30" x14ac:dyDescent="0.35">
      <c r="A312" s="60"/>
      <c r="B312" s="52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</row>
    <row r="313" spans="1:30" x14ac:dyDescent="0.35">
      <c r="A313" s="60"/>
      <c r="B313" s="52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</row>
    <row r="314" spans="1:30" x14ac:dyDescent="0.35">
      <c r="A314" s="60"/>
      <c r="B314" s="52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</row>
    <row r="315" spans="1:30" x14ac:dyDescent="0.35">
      <c r="A315" s="60"/>
      <c r="B315" s="52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</row>
    <row r="316" spans="1:30" x14ac:dyDescent="0.35">
      <c r="A316" s="60"/>
      <c r="B316" s="52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</row>
    <row r="317" spans="1:30" x14ac:dyDescent="0.35">
      <c r="A317" s="60"/>
      <c r="B317" s="52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</row>
    <row r="318" spans="1:30" x14ac:dyDescent="0.35">
      <c r="A318" s="60"/>
      <c r="B318" s="52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</row>
    <row r="319" spans="1:30" x14ac:dyDescent="0.35">
      <c r="A319" s="60"/>
      <c r="B319" s="52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</row>
    <row r="320" spans="1:30" x14ac:dyDescent="0.35">
      <c r="A320" s="60"/>
      <c r="B320" s="52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</row>
    <row r="321" spans="1:30" x14ac:dyDescent="0.35">
      <c r="A321" s="60"/>
      <c r="B321" s="52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</row>
    <row r="322" spans="1:30" x14ac:dyDescent="0.35">
      <c r="A322" s="60"/>
      <c r="B322" s="52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</row>
    <row r="323" spans="1:30" x14ac:dyDescent="0.35">
      <c r="A323" s="60"/>
      <c r="B323" s="52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</row>
    <row r="324" spans="1:30" x14ac:dyDescent="0.35">
      <c r="A324" s="60"/>
      <c r="B324" s="52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</row>
    <row r="325" spans="1:30" x14ac:dyDescent="0.35">
      <c r="A325" s="60"/>
      <c r="B325" s="52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</row>
    <row r="326" spans="1:30" x14ac:dyDescent="0.35">
      <c r="A326" s="60"/>
      <c r="B326" s="52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</row>
    <row r="327" spans="1:30" x14ac:dyDescent="0.35">
      <c r="A327" s="60"/>
      <c r="B327" s="52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</row>
    <row r="328" spans="1:30" x14ac:dyDescent="0.35">
      <c r="A328" s="60"/>
      <c r="B328" s="52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</row>
    <row r="329" spans="1:30" x14ac:dyDescent="0.35">
      <c r="A329" s="60"/>
      <c r="B329" s="52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</row>
    <row r="330" spans="1:30" x14ac:dyDescent="0.35">
      <c r="A330" s="60"/>
      <c r="B330" s="52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</row>
    <row r="331" spans="1:30" x14ac:dyDescent="0.35">
      <c r="A331" s="60"/>
      <c r="B331" s="52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</row>
    <row r="332" spans="1:30" x14ac:dyDescent="0.35">
      <c r="A332" s="60"/>
      <c r="B332" s="52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</row>
    <row r="333" spans="1:30" x14ac:dyDescent="0.35">
      <c r="A333" s="60"/>
      <c r="B333" s="52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</row>
    <row r="334" spans="1:30" x14ac:dyDescent="0.35">
      <c r="A334" s="60"/>
      <c r="B334" s="52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</row>
    <row r="335" spans="1:30" x14ac:dyDescent="0.35">
      <c r="A335" s="60"/>
      <c r="B335" s="52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</row>
    <row r="336" spans="1:30" x14ac:dyDescent="0.35">
      <c r="A336" s="60"/>
      <c r="B336" s="52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</row>
    <row r="337" spans="1:30" x14ac:dyDescent="0.35">
      <c r="A337" s="60"/>
      <c r="B337" s="52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</row>
    <row r="338" spans="1:30" x14ac:dyDescent="0.35">
      <c r="A338" s="60"/>
      <c r="B338" s="52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</row>
    <row r="339" spans="1:30" x14ac:dyDescent="0.35">
      <c r="A339" s="60"/>
      <c r="B339" s="52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</row>
    <row r="340" spans="1:30" x14ac:dyDescent="0.35">
      <c r="A340" s="60"/>
      <c r="B340" s="52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</row>
    <row r="341" spans="1:30" x14ac:dyDescent="0.35">
      <c r="A341" s="60"/>
      <c r="B341" s="52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</row>
    <row r="342" spans="1:30" x14ac:dyDescent="0.35">
      <c r="A342" s="60"/>
      <c r="B342" s="52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</row>
    <row r="343" spans="1:30" x14ac:dyDescent="0.35">
      <c r="A343" s="60"/>
      <c r="B343" s="52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</row>
    <row r="344" spans="1:30" x14ac:dyDescent="0.35">
      <c r="A344" s="60"/>
      <c r="B344" s="52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</row>
    <row r="345" spans="1:30" x14ac:dyDescent="0.35">
      <c r="A345" s="60"/>
      <c r="B345" s="52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</row>
    <row r="346" spans="1:30" x14ac:dyDescent="0.35">
      <c r="A346" s="60"/>
      <c r="B346" s="52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</row>
    <row r="347" spans="1:30" x14ac:dyDescent="0.35">
      <c r="A347" s="60"/>
      <c r="B347" s="52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</row>
    <row r="348" spans="1:30" x14ac:dyDescent="0.35">
      <c r="A348" s="60"/>
      <c r="B348" s="52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</row>
    <row r="349" spans="1:30" x14ac:dyDescent="0.35">
      <c r="A349" s="60"/>
      <c r="B349" s="52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</row>
    <row r="350" spans="1:30" x14ac:dyDescent="0.35">
      <c r="A350" s="60"/>
      <c r="B350" s="52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</row>
    <row r="351" spans="1:30" x14ac:dyDescent="0.35">
      <c r="A351" s="60"/>
      <c r="B351" s="52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</row>
    <row r="352" spans="1:30" x14ac:dyDescent="0.35">
      <c r="A352" s="60"/>
      <c r="B352" s="52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</row>
    <row r="353" spans="1:30" x14ac:dyDescent="0.35">
      <c r="A353" s="60"/>
      <c r="B353" s="52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</row>
    <row r="354" spans="1:30" x14ac:dyDescent="0.35">
      <c r="A354" s="60"/>
      <c r="B354" s="52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</row>
    <row r="355" spans="1:30" x14ac:dyDescent="0.35">
      <c r="A355" s="60"/>
      <c r="B355" s="52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</row>
    <row r="356" spans="1:30" x14ac:dyDescent="0.35">
      <c r="A356" s="60"/>
      <c r="B356" s="52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</row>
    <row r="357" spans="1:30" x14ac:dyDescent="0.35">
      <c r="A357" s="60"/>
      <c r="B357" s="52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</row>
    <row r="358" spans="1:30" x14ac:dyDescent="0.35">
      <c r="A358" s="60"/>
      <c r="B358" s="52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</row>
    <row r="359" spans="1:30" x14ac:dyDescent="0.35">
      <c r="A359" s="60"/>
      <c r="B359" s="52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</row>
    <row r="360" spans="1:30" x14ac:dyDescent="0.35">
      <c r="A360" s="60"/>
      <c r="B360" s="52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</row>
    <row r="361" spans="1:30" x14ac:dyDescent="0.35">
      <c r="A361" s="60"/>
      <c r="B361" s="52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</row>
    <row r="362" spans="1:30" x14ac:dyDescent="0.35">
      <c r="A362" s="60"/>
      <c r="B362" s="52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</row>
    <row r="363" spans="1:30" x14ac:dyDescent="0.35">
      <c r="A363" s="60"/>
      <c r="B363" s="52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</row>
    <row r="364" spans="1:30" x14ac:dyDescent="0.35">
      <c r="A364" s="60"/>
      <c r="B364" s="52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</row>
    <row r="365" spans="1:30" x14ac:dyDescent="0.35">
      <c r="A365" s="60"/>
      <c r="B365" s="52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</row>
    <row r="366" spans="1:30" x14ac:dyDescent="0.35">
      <c r="A366" s="60"/>
      <c r="B366" s="52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</row>
    <row r="367" spans="1:30" x14ac:dyDescent="0.35">
      <c r="A367" s="60"/>
      <c r="B367" s="52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</row>
    <row r="368" spans="1:30" x14ac:dyDescent="0.35">
      <c r="A368" s="60"/>
      <c r="B368" s="52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</row>
    <row r="369" spans="1:30" x14ac:dyDescent="0.35">
      <c r="A369" s="60"/>
      <c r="B369" s="52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</row>
    <row r="370" spans="1:30" x14ac:dyDescent="0.35">
      <c r="A370" s="60"/>
      <c r="B370" s="52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</row>
    <row r="371" spans="1:30" x14ac:dyDescent="0.35">
      <c r="A371" s="60"/>
      <c r="B371" s="52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</row>
    <row r="372" spans="1:30" x14ac:dyDescent="0.35">
      <c r="A372" s="60"/>
      <c r="B372" s="52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</row>
    <row r="373" spans="1:30" x14ac:dyDescent="0.35">
      <c r="A373" s="60"/>
      <c r="B373" s="52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</row>
    <row r="374" spans="1:30" x14ac:dyDescent="0.35">
      <c r="A374" s="60"/>
      <c r="B374" s="52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</row>
    <row r="375" spans="1:30" x14ac:dyDescent="0.35">
      <c r="A375" s="60"/>
      <c r="B375" s="52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</row>
    <row r="376" spans="1:30" x14ac:dyDescent="0.35">
      <c r="A376" s="60"/>
      <c r="B376" s="52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</row>
    <row r="377" spans="1:30" x14ac:dyDescent="0.35">
      <c r="A377" s="60"/>
      <c r="B377" s="52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</row>
    <row r="378" spans="1:30" x14ac:dyDescent="0.35">
      <c r="A378" s="60"/>
      <c r="B378" s="52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</row>
    <row r="379" spans="1:30" x14ac:dyDescent="0.35">
      <c r="A379" s="60"/>
      <c r="B379" s="52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</row>
    <row r="380" spans="1:30" x14ac:dyDescent="0.35">
      <c r="A380" s="60"/>
      <c r="B380" s="52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</row>
    <row r="381" spans="1:30" x14ac:dyDescent="0.35">
      <c r="A381" s="60"/>
      <c r="B381" s="52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</row>
    <row r="382" spans="1:30" x14ac:dyDescent="0.35">
      <c r="A382" s="60"/>
      <c r="B382" s="52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</row>
    <row r="383" spans="1:30" x14ac:dyDescent="0.35">
      <c r="A383" s="60"/>
      <c r="B383" s="52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</row>
    <row r="384" spans="1:30" x14ac:dyDescent="0.35">
      <c r="A384" s="60"/>
      <c r="B384" s="52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</row>
    <row r="385" spans="1:30" x14ac:dyDescent="0.35">
      <c r="A385" s="60"/>
      <c r="B385" s="52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</row>
    <row r="386" spans="1:30" x14ac:dyDescent="0.35">
      <c r="A386" s="60"/>
      <c r="B386" s="52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</row>
    <row r="387" spans="1:30" x14ac:dyDescent="0.35">
      <c r="A387" s="60"/>
      <c r="B387" s="52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</row>
    <row r="388" spans="1:30" x14ac:dyDescent="0.35">
      <c r="A388" s="60"/>
      <c r="B388" s="52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</row>
    <row r="389" spans="1:30" x14ac:dyDescent="0.35">
      <c r="A389" s="60"/>
      <c r="B389" s="52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</row>
    <row r="390" spans="1:30" x14ac:dyDescent="0.35">
      <c r="A390" s="60"/>
      <c r="B390" s="52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</row>
    <row r="391" spans="1:30" x14ac:dyDescent="0.35">
      <c r="A391" s="60"/>
      <c r="B391" s="52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</row>
    <row r="392" spans="1:30" x14ac:dyDescent="0.35">
      <c r="A392" s="60"/>
      <c r="B392" s="52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</row>
    <row r="393" spans="1:30" x14ac:dyDescent="0.35">
      <c r="A393" s="60"/>
      <c r="B393" s="52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</row>
    <row r="394" spans="1:30" x14ac:dyDescent="0.35">
      <c r="A394" s="60"/>
      <c r="B394" s="52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</row>
    <row r="395" spans="1:30" x14ac:dyDescent="0.35">
      <c r="A395" s="60"/>
      <c r="B395" s="52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</row>
    <row r="396" spans="1:30" x14ac:dyDescent="0.35">
      <c r="A396" s="60"/>
      <c r="B396" s="52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</row>
    <row r="397" spans="1:30" x14ac:dyDescent="0.35">
      <c r="A397" s="60"/>
      <c r="B397" s="52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</row>
    <row r="398" spans="1:30" x14ac:dyDescent="0.35">
      <c r="A398" s="60"/>
      <c r="B398" s="52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</row>
    <row r="399" spans="1:30" x14ac:dyDescent="0.35">
      <c r="A399" s="60"/>
      <c r="B399" s="52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</row>
    <row r="400" spans="1:30" x14ac:dyDescent="0.35">
      <c r="A400" s="60"/>
      <c r="B400" s="52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</row>
    <row r="401" spans="1:30" x14ac:dyDescent="0.35">
      <c r="A401" s="60"/>
      <c r="B401" s="52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</row>
    <row r="402" spans="1:30" x14ac:dyDescent="0.35">
      <c r="A402" s="60"/>
      <c r="B402" s="52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</row>
    <row r="403" spans="1:30" x14ac:dyDescent="0.35">
      <c r="A403" s="60"/>
      <c r="B403" s="52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</row>
    <row r="404" spans="1:30" x14ac:dyDescent="0.35">
      <c r="A404" s="60"/>
      <c r="B404" s="52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</row>
    <row r="405" spans="1:30" x14ac:dyDescent="0.35">
      <c r="A405" s="60"/>
      <c r="B405" s="52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</row>
    <row r="406" spans="1:30" x14ac:dyDescent="0.35">
      <c r="A406" s="60"/>
      <c r="B406" s="52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</row>
    <row r="407" spans="1:30" x14ac:dyDescent="0.35">
      <c r="A407" s="60"/>
      <c r="B407" s="52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</row>
    <row r="408" spans="1:30" x14ac:dyDescent="0.35">
      <c r="A408" s="60"/>
      <c r="B408" s="52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</row>
    <row r="409" spans="1:30" x14ac:dyDescent="0.35">
      <c r="A409" s="60"/>
      <c r="B409" s="52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</row>
    <row r="410" spans="1:30" x14ac:dyDescent="0.35">
      <c r="A410" s="60"/>
      <c r="B410" s="52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</row>
    <row r="411" spans="1:30" x14ac:dyDescent="0.35">
      <c r="A411" s="60"/>
      <c r="B411" s="52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</row>
    <row r="412" spans="1:30" x14ac:dyDescent="0.35">
      <c r="A412" s="60"/>
      <c r="B412" s="52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</row>
    <row r="413" spans="1:30" x14ac:dyDescent="0.35">
      <c r="A413" s="60"/>
      <c r="B413" s="52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</row>
    <row r="414" spans="1:30" x14ac:dyDescent="0.35">
      <c r="A414" s="60"/>
      <c r="B414" s="52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</row>
    <row r="415" spans="1:30" x14ac:dyDescent="0.35">
      <c r="A415" s="60"/>
      <c r="B415" s="52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</row>
    <row r="416" spans="1:30" x14ac:dyDescent="0.35">
      <c r="A416" s="60"/>
      <c r="B416" s="52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</row>
    <row r="417" spans="1:30" x14ac:dyDescent="0.35">
      <c r="A417" s="60"/>
      <c r="B417" s="52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</row>
    <row r="418" spans="1:30" x14ac:dyDescent="0.35">
      <c r="A418" s="60"/>
      <c r="B418" s="52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</row>
    <row r="419" spans="1:30" x14ac:dyDescent="0.35">
      <c r="A419" s="60"/>
      <c r="B419" s="52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</row>
    <row r="420" spans="1:30" x14ac:dyDescent="0.35">
      <c r="A420" s="60"/>
      <c r="B420" s="52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</row>
    <row r="421" spans="1:30" x14ac:dyDescent="0.35">
      <c r="A421" s="60"/>
      <c r="B421" s="52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</row>
    <row r="422" spans="1:30" x14ac:dyDescent="0.35">
      <c r="A422" s="60"/>
      <c r="B422" s="52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</row>
    <row r="423" spans="1:30" x14ac:dyDescent="0.35">
      <c r="A423" s="60"/>
      <c r="B423" s="52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</row>
    <row r="424" spans="1:30" x14ac:dyDescent="0.35">
      <c r="A424" s="60"/>
      <c r="B424" s="52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</row>
    <row r="425" spans="1:30" x14ac:dyDescent="0.35">
      <c r="A425" s="60"/>
      <c r="B425" s="52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</row>
    <row r="426" spans="1:30" x14ac:dyDescent="0.35">
      <c r="A426" s="60"/>
      <c r="B426" s="52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</row>
    <row r="427" spans="1:30" x14ac:dyDescent="0.35">
      <c r="A427" s="60"/>
      <c r="B427" s="52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</row>
    <row r="428" spans="1:30" x14ac:dyDescent="0.35">
      <c r="A428" s="60"/>
      <c r="B428" s="52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</row>
    <row r="429" spans="1:30" x14ac:dyDescent="0.35">
      <c r="A429" s="60"/>
      <c r="B429" s="52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</row>
    <row r="430" spans="1:30" x14ac:dyDescent="0.35">
      <c r="A430" s="60"/>
      <c r="B430" s="52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</row>
    <row r="431" spans="1:30" x14ac:dyDescent="0.35">
      <c r="A431" s="60"/>
      <c r="B431" s="52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</row>
    <row r="432" spans="1:30" x14ac:dyDescent="0.35">
      <c r="A432" s="60"/>
      <c r="B432" s="52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</row>
    <row r="433" spans="1:30" x14ac:dyDescent="0.35">
      <c r="A433" s="60"/>
      <c r="B433" s="52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</row>
    <row r="434" spans="1:30" x14ac:dyDescent="0.35">
      <c r="A434" s="60"/>
      <c r="B434" s="52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</row>
    <row r="435" spans="1:30" x14ac:dyDescent="0.35">
      <c r="A435" s="60"/>
      <c r="B435" s="52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</row>
    <row r="436" spans="1:30" x14ac:dyDescent="0.35">
      <c r="A436" s="60"/>
      <c r="B436" s="52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</row>
    <row r="437" spans="1:30" x14ac:dyDescent="0.35">
      <c r="A437" s="60"/>
      <c r="B437" s="52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</row>
    <row r="438" spans="1:30" x14ac:dyDescent="0.35">
      <c r="A438" s="60"/>
      <c r="B438" s="52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</row>
    <row r="439" spans="1:30" x14ac:dyDescent="0.35">
      <c r="A439" s="60"/>
      <c r="B439" s="52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</row>
    <row r="440" spans="1:30" x14ac:dyDescent="0.35">
      <c r="A440" s="60"/>
      <c r="B440" s="52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</row>
    <row r="441" spans="1:30" x14ac:dyDescent="0.35">
      <c r="A441" s="60"/>
      <c r="B441" s="52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</row>
    <row r="442" spans="1:30" x14ac:dyDescent="0.35">
      <c r="A442" s="60"/>
      <c r="B442" s="52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</row>
    <row r="443" spans="1:30" x14ac:dyDescent="0.35">
      <c r="A443" s="60"/>
      <c r="B443" s="52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</row>
    <row r="444" spans="1:30" x14ac:dyDescent="0.35">
      <c r="A444" s="60"/>
      <c r="B444" s="52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</row>
    <row r="445" spans="1:30" x14ac:dyDescent="0.35">
      <c r="A445" s="60"/>
      <c r="B445" s="52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</row>
    <row r="446" spans="1:30" x14ac:dyDescent="0.35">
      <c r="A446" s="60"/>
      <c r="B446" s="52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</row>
    <row r="447" spans="1:30" x14ac:dyDescent="0.35">
      <c r="A447" s="60"/>
      <c r="B447" s="52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</row>
    <row r="448" spans="1:30" x14ac:dyDescent="0.35">
      <c r="A448" s="60"/>
      <c r="B448" s="52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</row>
    <row r="449" spans="1:30" x14ac:dyDescent="0.35">
      <c r="A449" s="60"/>
      <c r="B449" s="52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</row>
    <row r="450" spans="1:30" x14ac:dyDescent="0.35">
      <c r="A450" s="60"/>
      <c r="B450" s="52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</row>
    <row r="451" spans="1:30" x14ac:dyDescent="0.35">
      <c r="A451" s="60"/>
      <c r="B451" s="52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</row>
    <row r="452" spans="1:30" x14ac:dyDescent="0.35">
      <c r="A452" s="60"/>
      <c r="B452" s="52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</row>
    <row r="453" spans="1:30" x14ac:dyDescent="0.35">
      <c r="A453" s="60"/>
      <c r="B453" s="52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</row>
    <row r="454" spans="1:30" x14ac:dyDescent="0.35">
      <c r="A454" s="60"/>
      <c r="B454" s="52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</row>
    <row r="455" spans="1:30" x14ac:dyDescent="0.35">
      <c r="A455" s="60"/>
      <c r="B455" s="52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</row>
    <row r="456" spans="1:30" x14ac:dyDescent="0.35">
      <c r="A456" s="60"/>
      <c r="B456" s="52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</row>
    <row r="457" spans="1:30" x14ac:dyDescent="0.35">
      <c r="A457" s="60"/>
      <c r="B457" s="52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</row>
    <row r="458" spans="1:30" x14ac:dyDescent="0.35">
      <c r="A458" s="60"/>
      <c r="B458" s="52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</row>
    <row r="459" spans="1:30" x14ac:dyDescent="0.35">
      <c r="A459" s="60"/>
      <c r="B459" s="52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</row>
    <row r="460" spans="1:30" x14ac:dyDescent="0.35">
      <c r="A460" s="60"/>
      <c r="B460" s="52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</row>
    <row r="461" spans="1:30" x14ac:dyDescent="0.35">
      <c r="A461" s="60"/>
      <c r="B461" s="52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</row>
    <row r="462" spans="1:30" x14ac:dyDescent="0.35">
      <c r="A462" s="60"/>
      <c r="B462" s="52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</row>
    <row r="463" spans="1:30" x14ac:dyDescent="0.35">
      <c r="A463" s="60"/>
      <c r="B463" s="52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</row>
    <row r="464" spans="1:30" x14ac:dyDescent="0.35">
      <c r="A464" s="60"/>
      <c r="B464" s="52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</row>
    <row r="465" spans="1:30" x14ac:dyDescent="0.35">
      <c r="A465" s="60"/>
      <c r="B465" s="52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</row>
    <row r="466" spans="1:30" x14ac:dyDescent="0.35">
      <c r="A466" s="60"/>
      <c r="B466" s="52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</row>
    <row r="467" spans="1:30" x14ac:dyDescent="0.35">
      <c r="A467" s="60"/>
      <c r="B467" s="52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</row>
    <row r="468" spans="1:30" x14ac:dyDescent="0.35">
      <c r="A468" s="60"/>
      <c r="B468" s="52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</row>
    <row r="469" spans="1:30" x14ac:dyDescent="0.35">
      <c r="A469" s="60"/>
      <c r="B469" s="52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</row>
    <row r="470" spans="1:30" x14ac:dyDescent="0.35">
      <c r="A470" s="60"/>
      <c r="B470" s="52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</row>
    <row r="471" spans="1:30" x14ac:dyDescent="0.35">
      <c r="A471" s="60"/>
      <c r="B471" s="52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</row>
    <row r="472" spans="1:30" x14ac:dyDescent="0.35">
      <c r="A472" s="60"/>
      <c r="B472" s="52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</row>
    <row r="473" spans="1:30" x14ac:dyDescent="0.35">
      <c r="A473" s="60"/>
      <c r="B473" s="52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</row>
    <row r="474" spans="1:30" x14ac:dyDescent="0.35">
      <c r="A474" s="60"/>
      <c r="B474" s="52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</row>
    <row r="475" spans="1:30" x14ac:dyDescent="0.35">
      <c r="A475" s="60"/>
      <c r="B475" s="52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</row>
    <row r="476" spans="1:30" x14ac:dyDescent="0.35">
      <c r="A476" s="60"/>
      <c r="B476" s="52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</row>
    <row r="477" spans="1:30" x14ac:dyDescent="0.35">
      <c r="A477" s="60"/>
      <c r="B477" s="52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</row>
    <row r="478" spans="1:30" x14ac:dyDescent="0.35">
      <c r="A478" s="60"/>
      <c r="B478" s="52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</row>
    <row r="479" spans="1:30" x14ac:dyDescent="0.35">
      <c r="A479" s="60"/>
      <c r="B479" s="52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</row>
    <row r="480" spans="1:30" x14ac:dyDescent="0.35">
      <c r="A480" s="60"/>
      <c r="B480" s="52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</row>
    <row r="481" spans="1:30" x14ac:dyDescent="0.35">
      <c r="A481" s="60"/>
      <c r="B481" s="52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</row>
    <row r="482" spans="1:30" x14ac:dyDescent="0.35">
      <c r="A482" s="60"/>
      <c r="B482" s="52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</row>
    <row r="483" spans="1:30" x14ac:dyDescent="0.35">
      <c r="A483" s="60"/>
      <c r="B483" s="52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</row>
    <row r="484" spans="1:30" x14ac:dyDescent="0.35">
      <c r="A484" s="60"/>
      <c r="B484" s="52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</row>
    <row r="485" spans="1:30" x14ac:dyDescent="0.35">
      <c r="A485" s="60"/>
      <c r="B485" s="52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</row>
    <row r="486" spans="1:30" x14ac:dyDescent="0.35">
      <c r="A486" s="60"/>
      <c r="B486" s="52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</row>
    <row r="487" spans="1:30" x14ac:dyDescent="0.35">
      <c r="A487" s="60"/>
      <c r="B487" s="52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</row>
    <row r="488" spans="1:30" x14ac:dyDescent="0.35">
      <c r="A488" s="60"/>
      <c r="B488" s="52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</row>
    <row r="489" spans="1:30" x14ac:dyDescent="0.35">
      <c r="A489" s="60"/>
      <c r="B489" s="52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</row>
    <row r="490" spans="1:30" x14ac:dyDescent="0.35">
      <c r="A490" s="60"/>
      <c r="B490" s="52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</row>
    <row r="491" spans="1:30" x14ac:dyDescent="0.35">
      <c r="A491" s="60"/>
      <c r="B491" s="52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</row>
    <row r="492" spans="1:30" x14ac:dyDescent="0.35">
      <c r="A492" s="60"/>
      <c r="B492" s="52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</row>
    <row r="493" spans="1:30" x14ac:dyDescent="0.35">
      <c r="A493" s="60"/>
      <c r="B493" s="52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</row>
    <row r="494" spans="1:30" x14ac:dyDescent="0.35">
      <c r="A494" s="60"/>
      <c r="B494" s="52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</row>
    <row r="495" spans="1:30" x14ac:dyDescent="0.35">
      <c r="A495" s="60"/>
      <c r="B495" s="52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</row>
    <row r="496" spans="1:30" x14ac:dyDescent="0.35">
      <c r="A496" s="60"/>
      <c r="B496" s="52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</row>
    <row r="497" spans="1:30" x14ac:dyDescent="0.35">
      <c r="A497" s="60"/>
      <c r="B497" s="52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</row>
    <row r="498" spans="1:30" x14ac:dyDescent="0.35">
      <c r="A498" s="60"/>
      <c r="B498" s="52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</row>
    <row r="499" spans="1:30" x14ac:dyDescent="0.35">
      <c r="A499" s="60"/>
      <c r="B499" s="52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</row>
    <row r="500" spans="1:30" x14ac:dyDescent="0.35">
      <c r="A500" s="60"/>
      <c r="B500" s="52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</row>
    <row r="501" spans="1:30" x14ac:dyDescent="0.35">
      <c r="A501" s="60"/>
      <c r="B501" s="52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</row>
    <row r="502" spans="1:30" x14ac:dyDescent="0.35">
      <c r="A502" s="60"/>
      <c r="B502" s="52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</row>
    <row r="503" spans="1:30" x14ac:dyDescent="0.35">
      <c r="A503" s="60"/>
      <c r="B503" s="52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</row>
    <row r="504" spans="1:30" x14ac:dyDescent="0.35">
      <c r="A504" s="60"/>
      <c r="B504" s="52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</row>
    <row r="505" spans="1:30" x14ac:dyDescent="0.35">
      <c r="A505" s="60"/>
      <c r="B505" s="52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</row>
    <row r="506" spans="1:30" x14ac:dyDescent="0.35">
      <c r="A506" s="60"/>
      <c r="B506" s="52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</row>
    <row r="507" spans="1:30" x14ac:dyDescent="0.35">
      <c r="A507" s="60"/>
      <c r="B507" s="52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</row>
    <row r="508" spans="1:30" x14ac:dyDescent="0.35">
      <c r="A508" s="60"/>
      <c r="B508" s="52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</row>
    <row r="509" spans="1:30" x14ac:dyDescent="0.35">
      <c r="A509" s="60"/>
      <c r="B509" s="52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</row>
    <row r="510" spans="1:30" x14ac:dyDescent="0.35">
      <c r="A510" s="60"/>
      <c r="B510" s="52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</row>
    <row r="511" spans="1:30" x14ac:dyDescent="0.35">
      <c r="A511" s="60"/>
      <c r="B511" s="52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</row>
    <row r="512" spans="1:30" x14ac:dyDescent="0.35">
      <c r="A512" s="60"/>
      <c r="B512" s="52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</row>
    <row r="513" spans="1:30" x14ac:dyDescent="0.35">
      <c r="A513" s="60"/>
      <c r="B513" s="52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</row>
    <row r="514" spans="1:30" x14ac:dyDescent="0.35">
      <c r="A514" s="60"/>
      <c r="B514" s="52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</row>
    <row r="515" spans="1:30" x14ac:dyDescent="0.35">
      <c r="A515" s="60"/>
      <c r="B515" s="52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</row>
    <row r="516" spans="1:30" x14ac:dyDescent="0.35">
      <c r="A516" s="60"/>
      <c r="B516" s="52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</row>
    <row r="517" spans="1:30" x14ac:dyDescent="0.35">
      <c r="A517" s="60"/>
      <c r="B517" s="52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</row>
    <row r="518" spans="1:30" x14ac:dyDescent="0.35">
      <c r="A518" s="60"/>
      <c r="B518" s="52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</row>
    <row r="519" spans="1:30" x14ac:dyDescent="0.35">
      <c r="A519" s="60"/>
      <c r="B519" s="52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</row>
    <row r="520" spans="1:30" x14ac:dyDescent="0.35">
      <c r="A520" s="60"/>
      <c r="B520" s="52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</row>
    <row r="521" spans="1:30" x14ac:dyDescent="0.35">
      <c r="A521" s="60"/>
      <c r="B521" s="52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</row>
    <row r="522" spans="1:30" x14ac:dyDescent="0.35">
      <c r="A522" s="60"/>
      <c r="B522" s="52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</row>
    <row r="523" spans="1:30" x14ac:dyDescent="0.35">
      <c r="A523" s="60"/>
      <c r="B523" s="52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</row>
    <row r="524" spans="1:30" x14ac:dyDescent="0.35">
      <c r="A524" s="60"/>
      <c r="B524" s="52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</row>
    <row r="525" spans="1:30" x14ac:dyDescent="0.35">
      <c r="A525" s="60"/>
      <c r="B525" s="52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</row>
    <row r="526" spans="1:30" x14ac:dyDescent="0.35">
      <c r="A526" s="60"/>
      <c r="B526" s="52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</row>
    <row r="527" spans="1:30" x14ac:dyDescent="0.35">
      <c r="A527" s="60"/>
      <c r="B527" s="52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</row>
    <row r="528" spans="1:30" x14ac:dyDescent="0.35">
      <c r="A528" s="60"/>
      <c r="B528" s="52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</row>
    <row r="529" spans="1:30" x14ac:dyDescent="0.35">
      <c r="A529" s="60"/>
      <c r="B529" s="52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</row>
    <row r="530" spans="1:30" x14ac:dyDescent="0.35">
      <c r="A530" s="60"/>
      <c r="B530" s="52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</row>
    <row r="531" spans="1:30" x14ac:dyDescent="0.35">
      <c r="A531" s="60"/>
      <c r="B531" s="52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</row>
    <row r="532" spans="1:30" x14ac:dyDescent="0.35">
      <c r="A532" s="60"/>
      <c r="B532" s="52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</row>
    <row r="533" spans="1:30" x14ac:dyDescent="0.35">
      <c r="A533" s="60"/>
      <c r="B533" s="52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</row>
    <row r="534" spans="1:30" x14ac:dyDescent="0.35">
      <c r="A534" s="60"/>
      <c r="B534" s="52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</row>
    <row r="535" spans="1:30" x14ac:dyDescent="0.35">
      <c r="A535" s="60"/>
      <c r="B535" s="52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</row>
    <row r="536" spans="1:30" x14ac:dyDescent="0.35">
      <c r="A536" s="60"/>
      <c r="B536" s="52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</row>
    <row r="537" spans="1:30" x14ac:dyDescent="0.35">
      <c r="A537" s="60"/>
      <c r="B537" s="52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</row>
    <row r="538" spans="1:30" x14ac:dyDescent="0.35">
      <c r="A538" s="60"/>
      <c r="B538" s="52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</row>
    <row r="539" spans="1:30" x14ac:dyDescent="0.35">
      <c r="A539" s="60"/>
      <c r="B539" s="52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</row>
    <row r="540" spans="1:30" x14ac:dyDescent="0.35">
      <c r="A540" s="60"/>
      <c r="B540" s="52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</row>
    <row r="541" spans="1:30" x14ac:dyDescent="0.35">
      <c r="A541" s="60"/>
      <c r="B541" s="52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</row>
    <row r="542" spans="1:30" x14ac:dyDescent="0.35">
      <c r="A542" s="60"/>
      <c r="B542" s="52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</row>
    <row r="543" spans="1:30" x14ac:dyDescent="0.35">
      <c r="A543" s="60"/>
      <c r="B543" s="52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</row>
    <row r="544" spans="1:30" x14ac:dyDescent="0.35">
      <c r="A544" s="60"/>
      <c r="B544" s="52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</row>
    <row r="545" spans="1:30" x14ac:dyDescent="0.35">
      <c r="A545" s="60"/>
      <c r="B545" s="52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</row>
    <row r="546" spans="1:30" x14ac:dyDescent="0.35">
      <c r="A546" s="60"/>
      <c r="B546" s="52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</row>
    <row r="547" spans="1:30" x14ac:dyDescent="0.35">
      <c r="A547" s="60"/>
      <c r="B547" s="52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</row>
    <row r="548" spans="1:30" x14ac:dyDescent="0.35">
      <c r="A548" s="60"/>
      <c r="B548" s="52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</row>
    <row r="549" spans="1:30" x14ac:dyDescent="0.35">
      <c r="A549" s="60"/>
      <c r="B549" s="52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</row>
    <row r="550" spans="1:30" x14ac:dyDescent="0.35">
      <c r="A550" s="60"/>
      <c r="B550" s="52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</row>
    <row r="551" spans="1:30" x14ac:dyDescent="0.35">
      <c r="A551" s="60"/>
      <c r="B551" s="52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</row>
    <row r="552" spans="1:30" x14ac:dyDescent="0.35">
      <c r="A552" s="60"/>
      <c r="B552" s="52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</row>
    <row r="553" spans="1:30" x14ac:dyDescent="0.35">
      <c r="A553" s="60"/>
      <c r="B553" s="52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</row>
    <row r="554" spans="1:30" x14ac:dyDescent="0.35">
      <c r="A554" s="60"/>
      <c r="B554" s="52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</row>
    <row r="555" spans="1:30" x14ac:dyDescent="0.35">
      <c r="A555" s="60"/>
      <c r="B555" s="52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</row>
    <row r="556" spans="1:30" x14ac:dyDescent="0.35">
      <c r="A556" s="60"/>
      <c r="B556" s="52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</row>
    <row r="557" spans="1:30" x14ac:dyDescent="0.35">
      <c r="A557" s="60"/>
      <c r="B557" s="52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</row>
    <row r="558" spans="1:30" x14ac:dyDescent="0.35">
      <c r="A558" s="60"/>
      <c r="B558" s="52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</row>
    <row r="559" spans="1:30" x14ac:dyDescent="0.35">
      <c r="A559" s="60"/>
      <c r="B559" s="52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</row>
    <row r="560" spans="1:30" x14ac:dyDescent="0.35">
      <c r="A560" s="60"/>
      <c r="B560" s="52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</row>
    <row r="561" spans="1:30" x14ac:dyDescent="0.35">
      <c r="A561" s="60"/>
      <c r="B561" s="52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</row>
    <row r="562" spans="1:30" x14ac:dyDescent="0.35">
      <c r="A562" s="60"/>
      <c r="B562" s="52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</row>
    <row r="563" spans="1:30" x14ac:dyDescent="0.35">
      <c r="A563" s="60"/>
      <c r="B563" s="52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</row>
    <row r="564" spans="1:30" x14ac:dyDescent="0.35">
      <c r="A564" s="60"/>
      <c r="B564" s="52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</row>
    <row r="565" spans="1:30" x14ac:dyDescent="0.35">
      <c r="A565" s="60"/>
      <c r="B565" s="52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</row>
    <row r="566" spans="1:30" x14ac:dyDescent="0.35">
      <c r="A566" s="60"/>
      <c r="B566" s="52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</row>
    <row r="567" spans="1:30" x14ac:dyDescent="0.35">
      <c r="A567" s="60"/>
      <c r="B567" s="52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</row>
    <row r="568" spans="1:30" x14ac:dyDescent="0.35">
      <c r="A568" s="60"/>
      <c r="B568" s="52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</row>
    <row r="569" spans="1:30" x14ac:dyDescent="0.35">
      <c r="A569" s="60"/>
      <c r="B569" s="52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</row>
    <row r="570" spans="1:30" x14ac:dyDescent="0.35">
      <c r="A570" s="60"/>
      <c r="B570" s="52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</row>
    <row r="571" spans="1:30" x14ac:dyDescent="0.35">
      <c r="A571" s="60"/>
      <c r="B571" s="52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</row>
    <row r="572" spans="1:30" x14ac:dyDescent="0.35">
      <c r="A572" s="60"/>
      <c r="B572" s="52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</row>
    <row r="573" spans="1:30" x14ac:dyDescent="0.35">
      <c r="A573" s="60"/>
      <c r="B573" s="52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</row>
    <row r="574" spans="1:30" x14ac:dyDescent="0.35">
      <c r="A574" s="60"/>
      <c r="B574" s="52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</row>
    <row r="575" spans="1:30" x14ac:dyDescent="0.35">
      <c r="A575" s="60"/>
      <c r="B575" s="52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</row>
    <row r="576" spans="1:30" x14ac:dyDescent="0.35">
      <c r="A576" s="60"/>
      <c r="B576" s="52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</row>
    <row r="577" spans="1:30" x14ac:dyDescent="0.35">
      <c r="A577" s="60"/>
      <c r="B577" s="52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</row>
    <row r="578" spans="1:30" x14ac:dyDescent="0.35">
      <c r="A578" s="60"/>
      <c r="B578" s="52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</row>
    <row r="579" spans="1:30" x14ac:dyDescent="0.35">
      <c r="A579" s="60"/>
      <c r="B579" s="52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</row>
    <row r="580" spans="1:30" x14ac:dyDescent="0.35">
      <c r="A580" s="60"/>
      <c r="B580" s="52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</row>
    <row r="581" spans="1:30" x14ac:dyDescent="0.35">
      <c r="A581" s="60"/>
      <c r="B581" s="52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</row>
    <row r="582" spans="1:30" x14ac:dyDescent="0.35">
      <c r="A582" s="60"/>
      <c r="B582" s="52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</row>
    <row r="583" spans="1:30" x14ac:dyDescent="0.35">
      <c r="A583" s="60"/>
      <c r="B583" s="52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</row>
    <row r="584" spans="1:30" x14ac:dyDescent="0.35">
      <c r="A584" s="60"/>
      <c r="B584" s="52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</row>
    <row r="585" spans="1:30" x14ac:dyDescent="0.35">
      <c r="A585" s="60"/>
      <c r="B585" s="52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</row>
    <row r="586" spans="1:30" x14ac:dyDescent="0.35">
      <c r="A586" s="60"/>
      <c r="B586" s="52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</row>
    <row r="587" spans="1:30" x14ac:dyDescent="0.35">
      <c r="A587" s="60"/>
      <c r="B587" s="52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</row>
    <row r="588" spans="1:30" x14ac:dyDescent="0.35">
      <c r="A588" s="60"/>
      <c r="B588" s="52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</row>
    <row r="589" spans="1:30" x14ac:dyDescent="0.35">
      <c r="A589" s="60"/>
      <c r="B589" s="52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</row>
    <row r="590" spans="1:30" x14ac:dyDescent="0.35">
      <c r="A590" s="60"/>
      <c r="B590" s="52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</row>
    <row r="591" spans="1:30" x14ac:dyDescent="0.35">
      <c r="A591" s="60"/>
      <c r="B591" s="52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</row>
    <row r="592" spans="1:30" x14ac:dyDescent="0.35">
      <c r="A592" s="60"/>
      <c r="B592" s="52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</row>
    <row r="593" spans="1:30" x14ac:dyDescent="0.35">
      <c r="A593" s="60"/>
      <c r="B593" s="52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</row>
    <row r="594" spans="1:30" x14ac:dyDescent="0.35">
      <c r="A594" s="60"/>
      <c r="B594" s="52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</row>
    <row r="595" spans="1:30" x14ac:dyDescent="0.35">
      <c r="A595" s="60"/>
      <c r="B595" s="52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</row>
    <row r="596" spans="1:30" x14ac:dyDescent="0.35">
      <c r="A596" s="60"/>
      <c r="B596" s="52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</row>
    <row r="597" spans="1:30" x14ac:dyDescent="0.35">
      <c r="A597" s="60"/>
      <c r="B597" s="52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</row>
    <row r="598" spans="1:30" x14ac:dyDescent="0.35">
      <c r="A598" s="60"/>
      <c r="B598" s="52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</row>
    <row r="599" spans="1:30" x14ac:dyDescent="0.35">
      <c r="A599" s="60"/>
      <c r="B599" s="52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</row>
    <row r="600" spans="1:30" x14ac:dyDescent="0.35">
      <c r="A600" s="60"/>
      <c r="B600" s="52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</row>
    <row r="601" spans="1:30" x14ac:dyDescent="0.35">
      <c r="A601" s="60"/>
      <c r="B601" s="52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</row>
    <row r="602" spans="1:30" x14ac:dyDescent="0.35">
      <c r="A602" s="60"/>
      <c r="B602" s="52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</row>
    <row r="603" spans="1:30" x14ac:dyDescent="0.35">
      <c r="A603" s="60"/>
      <c r="B603" s="52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</row>
    <row r="604" spans="1:30" x14ac:dyDescent="0.35">
      <c r="A604" s="60"/>
      <c r="B604" s="52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</row>
    <row r="605" spans="1:30" x14ac:dyDescent="0.35">
      <c r="A605" s="60"/>
      <c r="B605" s="52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</row>
    <row r="606" spans="1:30" x14ac:dyDescent="0.35">
      <c r="A606" s="60"/>
      <c r="B606" s="52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</row>
    <row r="607" spans="1:30" x14ac:dyDescent="0.35">
      <c r="A607" s="60"/>
      <c r="B607" s="52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</row>
    <row r="608" spans="1:30" x14ac:dyDescent="0.35">
      <c r="A608" s="60"/>
      <c r="B608" s="52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</row>
    <row r="609" spans="1:30" x14ac:dyDescent="0.35">
      <c r="A609" s="60"/>
      <c r="B609" s="52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</row>
    <row r="610" spans="1:30" x14ac:dyDescent="0.35">
      <c r="A610" s="60"/>
      <c r="B610" s="52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</row>
    <row r="611" spans="1:30" x14ac:dyDescent="0.35">
      <c r="A611" s="60"/>
      <c r="B611" s="52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</row>
    <row r="612" spans="1:30" x14ac:dyDescent="0.35">
      <c r="A612" s="60"/>
      <c r="B612" s="52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</row>
    <row r="613" spans="1:30" x14ac:dyDescent="0.35">
      <c r="A613" s="60"/>
      <c r="B613" s="52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</row>
    <row r="614" spans="1:30" x14ac:dyDescent="0.35">
      <c r="A614" s="60"/>
      <c r="B614" s="52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</row>
    <row r="615" spans="1:30" x14ac:dyDescent="0.35">
      <c r="A615" s="60"/>
      <c r="B615" s="52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</row>
    <row r="616" spans="1:30" x14ac:dyDescent="0.35">
      <c r="A616" s="60"/>
      <c r="B616" s="52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</row>
    <row r="617" spans="1:30" x14ac:dyDescent="0.35">
      <c r="A617" s="60"/>
      <c r="B617" s="52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</row>
    <row r="618" spans="1:30" x14ac:dyDescent="0.35">
      <c r="A618" s="60"/>
      <c r="B618" s="52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</row>
    <row r="619" spans="1:30" x14ac:dyDescent="0.35">
      <c r="A619" s="60"/>
      <c r="B619" s="52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</row>
    <row r="620" spans="1:30" x14ac:dyDescent="0.35">
      <c r="A620" s="60"/>
      <c r="B620" s="52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</row>
    <row r="621" spans="1:30" x14ac:dyDescent="0.35">
      <c r="A621" s="60"/>
      <c r="B621" s="52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</row>
    <row r="622" spans="1:30" x14ac:dyDescent="0.35">
      <c r="A622" s="60"/>
      <c r="B622" s="52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</row>
    <row r="623" spans="1:30" x14ac:dyDescent="0.35">
      <c r="A623" s="60"/>
      <c r="B623" s="52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</row>
    <row r="624" spans="1:30" x14ac:dyDescent="0.35">
      <c r="A624" s="60"/>
      <c r="B624" s="52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</row>
    <row r="625" spans="1:30" x14ac:dyDescent="0.35">
      <c r="A625" s="60"/>
      <c r="B625" s="52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</row>
    <row r="626" spans="1:30" x14ac:dyDescent="0.35">
      <c r="A626" s="60"/>
      <c r="B626" s="52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</row>
    <row r="627" spans="1:30" x14ac:dyDescent="0.35">
      <c r="A627" s="60"/>
      <c r="B627" s="52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</row>
    <row r="628" spans="1:30" x14ac:dyDescent="0.35">
      <c r="A628" s="60"/>
      <c r="B628" s="52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</row>
    <row r="629" spans="1:30" x14ac:dyDescent="0.35">
      <c r="A629" s="60"/>
      <c r="B629" s="52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</row>
    <row r="630" spans="1:30" x14ac:dyDescent="0.35">
      <c r="A630" s="60"/>
      <c r="B630" s="52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</row>
    <row r="631" spans="1:30" x14ac:dyDescent="0.35">
      <c r="A631" s="60"/>
      <c r="B631" s="52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</row>
    <row r="632" spans="1:30" x14ac:dyDescent="0.35">
      <c r="A632" s="60"/>
      <c r="B632" s="52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</row>
    <row r="633" spans="1:30" x14ac:dyDescent="0.35">
      <c r="A633" s="60"/>
      <c r="B633" s="52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</row>
    <row r="634" spans="1:30" x14ac:dyDescent="0.35">
      <c r="A634" s="60"/>
      <c r="B634" s="52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</row>
    <row r="635" spans="1:30" x14ac:dyDescent="0.35">
      <c r="A635" s="60"/>
      <c r="B635" s="52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</row>
    <row r="636" spans="1:30" x14ac:dyDescent="0.35">
      <c r="A636" s="60"/>
      <c r="B636" s="52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</row>
    <row r="637" spans="1:30" x14ac:dyDescent="0.35">
      <c r="A637" s="60"/>
      <c r="B637" s="52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</row>
    <row r="638" spans="1:30" x14ac:dyDescent="0.35">
      <c r="A638" s="60"/>
      <c r="B638" s="52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</row>
    <row r="639" spans="1:30" x14ac:dyDescent="0.35">
      <c r="A639" s="60"/>
      <c r="B639" s="52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</row>
    <row r="640" spans="1:30" x14ac:dyDescent="0.35">
      <c r="A640" s="60"/>
      <c r="B640" s="52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</row>
    <row r="641" spans="1:30" x14ac:dyDescent="0.35">
      <c r="A641" s="60"/>
      <c r="B641" s="52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</row>
    <row r="642" spans="1:30" x14ac:dyDescent="0.35">
      <c r="A642" s="60"/>
      <c r="B642" s="52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</row>
    <row r="643" spans="1:30" x14ac:dyDescent="0.35">
      <c r="A643" s="60"/>
      <c r="B643" s="52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</row>
    <row r="644" spans="1:30" x14ac:dyDescent="0.35">
      <c r="A644" s="60"/>
      <c r="B644" s="52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</row>
    <row r="645" spans="1:30" x14ac:dyDescent="0.35">
      <c r="A645" s="60"/>
      <c r="B645" s="52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</row>
    <row r="646" spans="1:30" x14ac:dyDescent="0.35">
      <c r="A646" s="60"/>
      <c r="B646" s="52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</row>
    <row r="647" spans="1:30" x14ac:dyDescent="0.35">
      <c r="A647" s="60"/>
      <c r="B647" s="52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</row>
    <row r="648" spans="1:30" x14ac:dyDescent="0.35">
      <c r="A648" s="60"/>
      <c r="B648" s="52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</row>
    <row r="649" spans="1:30" x14ac:dyDescent="0.35">
      <c r="A649" s="60"/>
      <c r="B649" s="52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</row>
    <row r="650" spans="1:30" x14ac:dyDescent="0.35">
      <c r="A650" s="60"/>
      <c r="B650" s="52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</row>
    <row r="651" spans="1:30" x14ac:dyDescent="0.35">
      <c r="A651" s="60"/>
      <c r="B651" s="52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</row>
    <row r="652" spans="1:30" x14ac:dyDescent="0.35">
      <c r="A652" s="60"/>
      <c r="B652" s="52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</row>
    <row r="653" spans="1:30" x14ac:dyDescent="0.35">
      <c r="A653" s="60"/>
      <c r="B653" s="52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</row>
    <row r="654" spans="1:30" x14ac:dyDescent="0.35">
      <c r="A654" s="60"/>
      <c r="B654" s="52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</row>
    <row r="655" spans="1:30" x14ac:dyDescent="0.35">
      <c r="A655" s="60"/>
      <c r="B655" s="52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</row>
    <row r="656" spans="1:30" x14ac:dyDescent="0.35">
      <c r="A656" s="60"/>
      <c r="B656" s="52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</row>
    <row r="657" spans="1:30" x14ac:dyDescent="0.35">
      <c r="A657" s="60"/>
      <c r="B657" s="52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</row>
    <row r="658" spans="1:30" x14ac:dyDescent="0.35">
      <c r="A658" s="60"/>
      <c r="B658" s="52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</row>
    <row r="659" spans="1:30" x14ac:dyDescent="0.35">
      <c r="A659" s="60"/>
      <c r="B659" s="52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</row>
    <row r="660" spans="1:30" x14ac:dyDescent="0.35">
      <c r="A660" s="60"/>
      <c r="B660" s="52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</row>
    <row r="661" spans="1:30" x14ac:dyDescent="0.35">
      <c r="A661" s="60"/>
      <c r="B661" s="52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</row>
    <row r="662" spans="1:30" x14ac:dyDescent="0.35">
      <c r="A662" s="60"/>
      <c r="B662" s="52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</row>
    <row r="663" spans="1:30" x14ac:dyDescent="0.35">
      <c r="A663" s="60"/>
      <c r="B663" s="52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</row>
    <row r="664" spans="1:30" x14ac:dyDescent="0.35">
      <c r="A664" s="60"/>
      <c r="B664" s="52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</row>
    <row r="665" spans="1:30" x14ac:dyDescent="0.35">
      <c r="A665" s="60"/>
      <c r="B665" s="52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</row>
    <row r="666" spans="1:30" x14ac:dyDescent="0.35">
      <c r="A666" s="60"/>
      <c r="B666" s="52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</row>
    <row r="667" spans="1:30" x14ac:dyDescent="0.35">
      <c r="A667" s="60"/>
      <c r="B667" s="52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</row>
    <row r="668" spans="1:30" x14ac:dyDescent="0.35">
      <c r="A668" s="60"/>
      <c r="B668" s="52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</row>
    <row r="669" spans="1:30" x14ac:dyDescent="0.35">
      <c r="A669" s="60"/>
      <c r="B669" s="52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</row>
    <row r="670" spans="1:30" x14ac:dyDescent="0.35">
      <c r="A670" s="60"/>
      <c r="B670" s="52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</row>
    <row r="671" spans="1:30" x14ac:dyDescent="0.35">
      <c r="A671" s="60"/>
      <c r="B671" s="52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</row>
    <row r="672" spans="1:30" x14ac:dyDescent="0.35">
      <c r="A672" s="60"/>
      <c r="B672" s="52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</row>
    <row r="673" spans="1:30" x14ac:dyDescent="0.35">
      <c r="A673" s="60"/>
      <c r="B673" s="52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</row>
    <row r="674" spans="1:30" x14ac:dyDescent="0.35">
      <c r="A674" s="60"/>
      <c r="B674" s="52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</row>
    <row r="675" spans="1:30" x14ac:dyDescent="0.35">
      <c r="A675" s="60"/>
      <c r="B675" s="52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</row>
    <row r="676" spans="1:30" x14ac:dyDescent="0.35">
      <c r="A676" s="60"/>
      <c r="B676" s="52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</row>
    <row r="677" spans="1:30" x14ac:dyDescent="0.35">
      <c r="A677" s="60"/>
      <c r="B677" s="52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</row>
    <row r="678" spans="1:30" x14ac:dyDescent="0.35">
      <c r="A678" s="60"/>
      <c r="B678" s="52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</row>
    <row r="679" spans="1:30" x14ac:dyDescent="0.35">
      <c r="A679" s="60"/>
      <c r="B679" s="52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</row>
    <row r="680" spans="1:30" x14ac:dyDescent="0.35">
      <c r="A680" s="60"/>
      <c r="B680" s="52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</row>
    <row r="681" spans="1:30" x14ac:dyDescent="0.35">
      <c r="A681" s="60"/>
      <c r="B681" s="52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</row>
    <row r="682" spans="1:30" x14ac:dyDescent="0.35">
      <c r="A682" s="60"/>
      <c r="B682" s="52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</row>
    <row r="683" spans="1:30" x14ac:dyDescent="0.35">
      <c r="A683" s="60"/>
      <c r="B683" s="52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</row>
    <row r="684" spans="1:30" x14ac:dyDescent="0.35">
      <c r="A684" s="60"/>
      <c r="B684" s="52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</row>
    <row r="685" spans="1:30" x14ac:dyDescent="0.35">
      <c r="A685" s="60"/>
      <c r="B685" s="52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</row>
    <row r="686" spans="1:30" x14ac:dyDescent="0.35">
      <c r="A686" s="60"/>
      <c r="B686" s="52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</row>
    <row r="687" spans="1:30" x14ac:dyDescent="0.35">
      <c r="A687" s="60"/>
      <c r="B687" s="52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</row>
    <row r="688" spans="1:30" x14ac:dyDescent="0.35">
      <c r="A688" s="60"/>
      <c r="B688" s="52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</row>
    <row r="689" spans="1:30" x14ac:dyDescent="0.35">
      <c r="A689" s="60"/>
      <c r="B689" s="52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</row>
    <row r="690" spans="1:30" x14ac:dyDescent="0.35">
      <c r="A690" s="60"/>
      <c r="B690" s="52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</row>
    <row r="691" spans="1:30" x14ac:dyDescent="0.35">
      <c r="A691" s="60"/>
      <c r="B691" s="52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</row>
    <row r="692" spans="1:30" x14ac:dyDescent="0.35">
      <c r="A692" s="60"/>
      <c r="B692" s="52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</row>
    <row r="693" spans="1:30" x14ac:dyDescent="0.35">
      <c r="A693" s="60"/>
      <c r="B693" s="52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</row>
    <row r="694" spans="1:30" x14ac:dyDescent="0.35">
      <c r="A694" s="60"/>
      <c r="B694" s="52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</row>
    <row r="695" spans="1:30" x14ac:dyDescent="0.35">
      <c r="A695" s="60"/>
      <c r="B695" s="52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</row>
    <row r="696" spans="1:30" x14ac:dyDescent="0.35">
      <c r="A696" s="60"/>
      <c r="B696" s="52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</row>
    <row r="697" spans="1:30" x14ac:dyDescent="0.35">
      <c r="A697" s="60"/>
      <c r="B697" s="52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</row>
    <row r="698" spans="1:30" x14ac:dyDescent="0.35">
      <c r="A698" s="60"/>
      <c r="B698" s="52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</row>
    <row r="699" spans="1:30" x14ac:dyDescent="0.35">
      <c r="A699" s="60"/>
      <c r="B699" s="52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</row>
    <row r="700" spans="1:30" x14ac:dyDescent="0.35">
      <c r="A700" s="60"/>
      <c r="B700" s="52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</row>
    <row r="701" spans="1:30" x14ac:dyDescent="0.35">
      <c r="A701" s="60"/>
      <c r="B701" s="52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</row>
    <row r="702" spans="1:30" x14ac:dyDescent="0.35">
      <c r="A702" s="60"/>
      <c r="B702" s="52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</row>
    <row r="703" spans="1:30" x14ac:dyDescent="0.35">
      <c r="A703" s="60"/>
      <c r="B703" s="52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</row>
    <row r="704" spans="1:30" x14ac:dyDescent="0.35">
      <c r="A704" s="60"/>
      <c r="B704" s="52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</row>
    <row r="705" spans="1:30" x14ac:dyDescent="0.35">
      <c r="A705" s="60"/>
      <c r="B705" s="52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</row>
    <row r="706" spans="1:30" x14ac:dyDescent="0.35">
      <c r="A706" s="60"/>
      <c r="B706" s="52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</row>
    <row r="707" spans="1:30" x14ac:dyDescent="0.35">
      <c r="A707" s="60"/>
      <c r="B707" s="52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</row>
    <row r="708" spans="1:30" x14ac:dyDescent="0.35">
      <c r="A708" s="60"/>
      <c r="B708" s="52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</row>
    <row r="709" spans="1:30" x14ac:dyDescent="0.35">
      <c r="A709" s="60"/>
      <c r="B709" s="52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</row>
    <row r="710" spans="1:30" x14ac:dyDescent="0.35">
      <c r="A710" s="60"/>
      <c r="B710" s="52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</row>
    <row r="711" spans="1:30" x14ac:dyDescent="0.35">
      <c r="A711" s="60"/>
      <c r="B711" s="52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</row>
    <row r="712" spans="1:30" x14ac:dyDescent="0.35">
      <c r="A712" s="60"/>
      <c r="B712" s="52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</row>
    <row r="713" spans="1:30" x14ac:dyDescent="0.35">
      <c r="A713" s="60"/>
      <c r="B713" s="52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</row>
    <row r="714" spans="1:30" x14ac:dyDescent="0.35">
      <c r="A714" s="60"/>
      <c r="B714" s="52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</row>
    <row r="715" spans="1:30" x14ac:dyDescent="0.35">
      <c r="A715" s="60"/>
      <c r="B715" s="52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</row>
    <row r="716" spans="1:30" x14ac:dyDescent="0.35">
      <c r="A716" s="60"/>
      <c r="B716" s="52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</row>
    <row r="717" spans="1:30" x14ac:dyDescent="0.35">
      <c r="A717" s="60"/>
      <c r="B717" s="52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</row>
    <row r="718" spans="1:30" x14ac:dyDescent="0.35">
      <c r="A718" s="60"/>
      <c r="B718" s="52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</row>
    <row r="719" spans="1:30" x14ac:dyDescent="0.35">
      <c r="A719" s="60"/>
      <c r="B719" s="52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</row>
    <row r="720" spans="1:30" x14ac:dyDescent="0.35">
      <c r="A720" s="60"/>
      <c r="B720" s="52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</row>
    <row r="721" spans="1:30" x14ac:dyDescent="0.35">
      <c r="A721" s="60"/>
      <c r="B721" s="52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</row>
    <row r="722" spans="1:30" x14ac:dyDescent="0.35">
      <c r="A722" s="60"/>
      <c r="B722" s="52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</row>
    <row r="723" spans="1:30" x14ac:dyDescent="0.35">
      <c r="A723" s="60"/>
      <c r="B723" s="52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</row>
    <row r="724" spans="1:30" x14ac:dyDescent="0.35">
      <c r="A724" s="60"/>
      <c r="B724" s="52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</row>
    <row r="725" spans="1:30" x14ac:dyDescent="0.35">
      <c r="A725" s="60"/>
      <c r="B725" s="52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</row>
    <row r="726" spans="1:30" x14ac:dyDescent="0.35">
      <c r="A726" s="60"/>
      <c r="B726" s="52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</row>
    <row r="727" spans="1:30" x14ac:dyDescent="0.35">
      <c r="A727" s="60"/>
      <c r="B727" s="52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</row>
    <row r="728" spans="1:30" x14ac:dyDescent="0.35">
      <c r="A728" s="60"/>
      <c r="B728" s="52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</row>
    <row r="729" spans="1:30" x14ac:dyDescent="0.35">
      <c r="A729" s="60"/>
      <c r="B729" s="52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</row>
    <row r="730" spans="1:30" x14ac:dyDescent="0.35">
      <c r="A730" s="60"/>
      <c r="B730" s="52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</row>
    <row r="731" spans="1:30" x14ac:dyDescent="0.35">
      <c r="A731" s="60"/>
      <c r="B731" s="52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</row>
    <row r="732" spans="1:30" x14ac:dyDescent="0.35">
      <c r="A732" s="60"/>
      <c r="B732" s="52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</row>
    <row r="733" spans="1:30" x14ac:dyDescent="0.35">
      <c r="A733" s="60"/>
      <c r="B733" s="52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</row>
    <row r="734" spans="1:30" x14ac:dyDescent="0.35">
      <c r="A734" s="60"/>
      <c r="B734" s="52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</row>
    <row r="735" spans="1:30" x14ac:dyDescent="0.35">
      <c r="A735" s="60"/>
      <c r="B735" s="52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</row>
    <row r="736" spans="1:30" x14ac:dyDescent="0.35">
      <c r="A736" s="60"/>
      <c r="B736" s="52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</row>
    <row r="737" spans="1:30" x14ac:dyDescent="0.35">
      <c r="A737" s="60"/>
      <c r="B737" s="52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</row>
    <row r="738" spans="1:30" x14ac:dyDescent="0.35">
      <c r="A738" s="60"/>
      <c r="B738" s="52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</row>
    <row r="739" spans="1:30" x14ac:dyDescent="0.35">
      <c r="A739" s="60"/>
      <c r="B739" s="52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</row>
    <row r="740" spans="1:30" x14ac:dyDescent="0.35">
      <c r="A740" s="60"/>
      <c r="B740" s="52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</row>
    <row r="741" spans="1:30" x14ac:dyDescent="0.35">
      <c r="A741" s="60"/>
      <c r="B741" s="52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</row>
    <row r="742" spans="1:30" x14ac:dyDescent="0.35">
      <c r="A742" s="60"/>
      <c r="B742" s="52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</row>
    <row r="743" spans="1:30" x14ac:dyDescent="0.35">
      <c r="A743" s="60"/>
      <c r="B743" s="52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</row>
    <row r="744" spans="1:30" x14ac:dyDescent="0.35">
      <c r="A744" s="60"/>
      <c r="B744" s="52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</row>
    <row r="745" spans="1:30" x14ac:dyDescent="0.35">
      <c r="A745" s="60"/>
      <c r="B745" s="52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</row>
    <row r="746" spans="1:30" x14ac:dyDescent="0.35">
      <c r="A746" s="60"/>
      <c r="B746" s="52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</row>
    <row r="747" spans="1:30" x14ac:dyDescent="0.35">
      <c r="A747" s="60"/>
      <c r="B747" s="52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</row>
    <row r="748" spans="1:30" x14ac:dyDescent="0.35">
      <c r="A748" s="60"/>
      <c r="B748" s="52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</row>
    <row r="749" spans="1:30" x14ac:dyDescent="0.35">
      <c r="A749" s="60"/>
      <c r="B749" s="52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</row>
    <row r="750" spans="1:30" x14ac:dyDescent="0.35">
      <c r="A750" s="60"/>
      <c r="B750" s="52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</row>
    <row r="751" spans="1:30" x14ac:dyDescent="0.35">
      <c r="A751" s="60"/>
      <c r="B751" s="52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</row>
    <row r="752" spans="1:30" x14ac:dyDescent="0.35">
      <c r="A752" s="60"/>
      <c r="B752" s="52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</row>
    <row r="753" spans="1:30" x14ac:dyDescent="0.35">
      <c r="A753" s="60"/>
      <c r="B753" s="52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</row>
    <row r="754" spans="1:30" x14ac:dyDescent="0.35">
      <c r="A754" s="60"/>
      <c r="B754" s="52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</row>
    <row r="755" spans="1:30" x14ac:dyDescent="0.35">
      <c r="A755" s="60"/>
      <c r="B755" s="52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</row>
    <row r="756" spans="1:30" x14ac:dyDescent="0.35">
      <c r="A756" s="60"/>
      <c r="B756" s="52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</row>
    <row r="757" spans="1:30" x14ac:dyDescent="0.35">
      <c r="A757" s="60"/>
      <c r="B757" s="52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</row>
    <row r="758" spans="1:30" x14ac:dyDescent="0.35">
      <c r="A758" s="60"/>
      <c r="B758" s="52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</row>
    <row r="759" spans="1:30" x14ac:dyDescent="0.35">
      <c r="A759" s="60"/>
      <c r="B759" s="52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</row>
    <row r="760" spans="1:30" x14ac:dyDescent="0.35">
      <c r="A760" s="60"/>
      <c r="B760" s="52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</row>
    <row r="761" spans="1:30" x14ac:dyDescent="0.35">
      <c r="A761" s="60"/>
      <c r="B761" s="52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</row>
    <row r="762" spans="1:30" x14ac:dyDescent="0.35">
      <c r="A762" s="60"/>
      <c r="B762" s="52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</row>
    <row r="763" spans="1:30" x14ac:dyDescent="0.35">
      <c r="A763" s="60"/>
      <c r="B763" s="52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</row>
    <row r="764" spans="1:30" x14ac:dyDescent="0.35">
      <c r="A764" s="60"/>
      <c r="B764" s="52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</row>
    <row r="765" spans="1:30" x14ac:dyDescent="0.35">
      <c r="A765" s="60"/>
      <c r="B765" s="52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</row>
    <row r="766" spans="1:30" x14ac:dyDescent="0.35">
      <c r="A766" s="60"/>
      <c r="B766" s="52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</row>
    <row r="767" spans="1:30" x14ac:dyDescent="0.35">
      <c r="A767" s="60"/>
      <c r="B767" s="52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</row>
    <row r="768" spans="1:30" x14ac:dyDescent="0.35">
      <c r="A768" s="60"/>
      <c r="B768" s="52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</row>
    <row r="769" spans="1:30" x14ac:dyDescent="0.35">
      <c r="A769" s="60"/>
      <c r="B769" s="52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</row>
    <row r="770" spans="1:30" x14ac:dyDescent="0.35">
      <c r="A770" s="60"/>
      <c r="B770" s="52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</row>
    <row r="771" spans="1:30" x14ac:dyDescent="0.35">
      <c r="A771" s="60"/>
      <c r="B771" s="52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</row>
    <row r="772" spans="1:30" x14ac:dyDescent="0.35">
      <c r="A772" s="60"/>
      <c r="B772" s="52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</row>
    <row r="773" spans="1:30" x14ac:dyDescent="0.35">
      <c r="A773" s="60"/>
      <c r="B773" s="52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</row>
    <row r="774" spans="1:30" x14ac:dyDescent="0.35">
      <c r="A774" s="60"/>
      <c r="B774" s="52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</row>
    <row r="775" spans="1:30" x14ac:dyDescent="0.35">
      <c r="A775" s="60"/>
      <c r="B775" s="52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</row>
    <row r="776" spans="1:30" x14ac:dyDescent="0.35">
      <c r="A776" s="60"/>
      <c r="B776" s="52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</row>
    <row r="777" spans="1:30" x14ac:dyDescent="0.35">
      <c r="A777" s="60"/>
      <c r="B777" s="52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</row>
    <row r="778" spans="1:30" x14ac:dyDescent="0.35">
      <c r="A778" s="60"/>
      <c r="B778" s="52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</row>
    <row r="779" spans="1:30" x14ac:dyDescent="0.35">
      <c r="A779" s="60"/>
      <c r="B779" s="52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</row>
    <row r="780" spans="1:30" x14ac:dyDescent="0.35">
      <c r="A780" s="60"/>
      <c r="B780" s="52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</row>
    <row r="781" spans="1:30" x14ac:dyDescent="0.35">
      <c r="A781" s="60"/>
      <c r="B781" s="52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</row>
    <row r="782" spans="1:30" x14ac:dyDescent="0.35">
      <c r="A782" s="60"/>
      <c r="B782" s="52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</row>
    <row r="783" spans="1:30" x14ac:dyDescent="0.35">
      <c r="A783" s="60"/>
      <c r="B783" s="52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</row>
    <row r="784" spans="1:30" x14ac:dyDescent="0.35">
      <c r="A784" s="60"/>
      <c r="B784" s="52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</row>
    <row r="785" spans="1:30" x14ac:dyDescent="0.35">
      <c r="A785" s="60"/>
      <c r="B785" s="52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</row>
    <row r="786" spans="1:30" x14ac:dyDescent="0.35">
      <c r="A786" s="60"/>
      <c r="B786" s="52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</row>
    <row r="787" spans="1:30" x14ac:dyDescent="0.35">
      <c r="A787" s="60"/>
      <c r="B787" s="52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</row>
    <row r="788" spans="1:30" x14ac:dyDescent="0.35">
      <c r="A788" s="60"/>
      <c r="B788" s="52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</row>
    <row r="789" spans="1:30" x14ac:dyDescent="0.35">
      <c r="A789" s="60"/>
      <c r="B789" s="52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</row>
    <row r="790" spans="1:30" x14ac:dyDescent="0.35">
      <c r="A790" s="60"/>
      <c r="B790" s="52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</row>
    <row r="791" spans="1:30" x14ac:dyDescent="0.35">
      <c r="A791" s="60"/>
      <c r="B791" s="52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</row>
    <row r="792" spans="1:30" x14ac:dyDescent="0.35">
      <c r="A792" s="60"/>
      <c r="B792" s="52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</row>
    <row r="793" spans="1:30" x14ac:dyDescent="0.35">
      <c r="A793" s="60"/>
      <c r="B793" s="52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</row>
    <row r="794" spans="1:30" x14ac:dyDescent="0.35">
      <c r="A794" s="60"/>
      <c r="B794" s="52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</row>
    <row r="795" spans="1:30" x14ac:dyDescent="0.35">
      <c r="A795" s="60"/>
      <c r="B795" s="52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</row>
    <row r="796" spans="1:30" x14ac:dyDescent="0.35">
      <c r="A796" s="60"/>
      <c r="B796" s="52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</row>
    <row r="797" spans="1:30" x14ac:dyDescent="0.35">
      <c r="A797" s="60"/>
      <c r="B797" s="52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</row>
    <row r="798" spans="1:30" x14ac:dyDescent="0.35">
      <c r="A798" s="60"/>
      <c r="B798" s="52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</row>
    <row r="799" spans="1:30" x14ac:dyDescent="0.35">
      <c r="A799" s="60"/>
      <c r="B799" s="52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</row>
    <row r="800" spans="1:30" x14ac:dyDescent="0.35">
      <c r="A800" s="60"/>
      <c r="B800" s="52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</row>
    <row r="801" spans="1:30" x14ac:dyDescent="0.35">
      <c r="A801" s="60"/>
      <c r="B801" s="52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</row>
    <row r="802" spans="1:30" x14ac:dyDescent="0.35">
      <c r="A802" s="60"/>
      <c r="B802" s="52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</row>
    <row r="803" spans="1:30" x14ac:dyDescent="0.35">
      <c r="A803" s="60"/>
      <c r="B803" s="52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</row>
    <row r="804" spans="1:30" x14ac:dyDescent="0.35">
      <c r="A804" s="60"/>
      <c r="B804" s="52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</row>
    <row r="805" spans="1:30" x14ac:dyDescent="0.35">
      <c r="A805" s="60"/>
      <c r="B805" s="52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</row>
    <row r="806" spans="1:30" x14ac:dyDescent="0.35">
      <c r="A806" s="60"/>
      <c r="B806" s="52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</row>
    <row r="807" spans="1:30" x14ac:dyDescent="0.35">
      <c r="A807" s="60"/>
      <c r="B807" s="52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</row>
    <row r="808" spans="1:30" x14ac:dyDescent="0.35">
      <c r="A808" s="60"/>
      <c r="B808" s="52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</row>
    <row r="809" spans="1:30" x14ac:dyDescent="0.35">
      <c r="A809" s="60"/>
      <c r="B809" s="52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</row>
    <row r="810" spans="1:30" x14ac:dyDescent="0.35">
      <c r="A810" s="60"/>
      <c r="B810" s="52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</row>
    <row r="811" spans="1:30" x14ac:dyDescent="0.35">
      <c r="A811" s="60"/>
      <c r="B811" s="52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</row>
    <row r="812" spans="1:30" x14ac:dyDescent="0.35">
      <c r="A812" s="60"/>
      <c r="B812" s="52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</row>
    <row r="813" spans="1:30" x14ac:dyDescent="0.35">
      <c r="A813" s="60"/>
      <c r="B813" s="52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</row>
    <row r="814" spans="1:30" x14ac:dyDescent="0.35">
      <c r="A814" s="60"/>
      <c r="B814" s="52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</row>
    <row r="815" spans="1:30" x14ac:dyDescent="0.35">
      <c r="A815" s="60"/>
      <c r="B815" s="52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</row>
    <row r="816" spans="1:30" x14ac:dyDescent="0.35">
      <c r="A816" s="60"/>
      <c r="B816" s="52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</row>
    <row r="817" spans="1:30" x14ac:dyDescent="0.35">
      <c r="A817" s="60"/>
      <c r="B817" s="52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</row>
    <row r="818" spans="1:30" x14ac:dyDescent="0.35">
      <c r="A818" s="60"/>
      <c r="B818" s="52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</row>
    <row r="819" spans="1:30" x14ac:dyDescent="0.35">
      <c r="A819" s="60"/>
      <c r="B819" s="52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</row>
    <row r="820" spans="1:30" x14ac:dyDescent="0.35">
      <c r="A820" s="60"/>
      <c r="B820" s="52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</row>
    <row r="821" spans="1:30" x14ac:dyDescent="0.35">
      <c r="A821" s="60"/>
      <c r="B821" s="52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</row>
    <row r="822" spans="1:30" x14ac:dyDescent="0.35">
      <c r="A822" s="60"/>
      <c r="B822" s="52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</row>
    <row r="823" spans="1:30" x14ac:dyDescent="0.35">
      <c r="A823" s="60"/>
      <c r="B823" s="52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</row>
    <row r="824" spans="1:30" x14ac:dyDescent="0.35">
      <c r="A824" s="60"/>
      <c r="B824" s="52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</row>
    <row r="825" spans="1:30" x14ac:dyDescent="0.35">
      <c r="A825" s="60"/>
      <c r="B825" s="52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</row>
    <row r="826" spans="1:30" x14ac:dyDescent="0.35">
      <c r="A826" s="60"/>
      <c r="B826" s="52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</row>
    <row r="827" spans="1:30" x14ac:dyDescent="0.35">
      <c r="A827" s="60"/>
      <c r="B827" s="52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</row>
    <row r="828" spans="1:30" x14ac:dyDescent="0.35">
      <c r="A828" s="60"/>
      <c r="B828" s="52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</row>
    <row r="829" spans="1:30" x14ac:dyDescent="0.35">
      <c r="A829" s="60"/>
      <c r="B829" s="52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</row>
    <row r="830" spans="1:30" x14ac:dyDescent="0.35">
      <c r="A830" s="60"/>
      <c r="B830" s="52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</row>
    <row r="831" spans="1:30" x14ac:dyDescent="0.35">
      <c r="A831" s="60"/>
      <c r="B831" s="52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</row>
    <row r="832" spans="1:30" x14ac:dyDescent="0.35">
      <c r="A832" s="60"/>
      <c r="B832" s="52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</row>
    <row r="833" spans="1:30" x14ac:dyDescent="0.35">
      <c r="A833" s="60"/>
      <c r="B833" s="52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</row>
    <row r="834" spans="1:30" x14ac:dyDescent="0.35">
      <c r="A834" s="60"/>
      <c r="B834" s="52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</row>
    <row r="835" spans="1:30" x14ac:dyDescent="0.35">
      <c r="A835" s="60"/>
      <c r="B835" s="52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</row>
    <row r="836" spans="1:30" x14ac:dyDescent="0.35">
      <c r="A836" s="60"/>
      <c r="B836" s="52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</row>
    <row r="837" spans="1:30" x14ac:dyDescent="0.35">
      <c r="A837" s="60"/>
      <c r="B837" s="52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</row>
    <row r="838" spans="1:30" x14ac:dyDescent="0.35">
      <c r="A838" s="60"/>
      <c r="B838" s="52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</row>
    <row r="839" spans="1:30" x14ac:dyDescent="0.35">
      <c r="A839" s="60"/>
      <c r="B839" s="52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</row>
    <row r="840" spans="1:30" x14ac:dyDescent="0.35">
      <c r="A840" s="60"/>
      <c r="B840" s="52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</row>
    <row r="841" spans="1:30" x14ac:dyDescent="0.35">
      <c r="A841" s="60"/>
      <c r="B841" s="52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</row>
    <row r="842" spans="1:30" x14ac:dyDescent="0.35">
      <c r="A842" s="60"/>
      <c r="B842" s="52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</row>
    <row r="843" spans="1:30" x14ac:dyDescent="0.35">
      <c r="A843" s="60"/>
      <c r="B843" s="52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</row>
    <row r="844" spans="1:30" x14ac:dyDescent="0.35">
      <c r="A844" s="60"/>
      <c r="B844" s="52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</row>
    <row r="845" spans="1:30" x14ac:dyDescent="0.35">
      <c r="A845" s="60"/>
      <c r="B845" s="52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</row>
    <row r="846" spans="1:30" x14ac:dyDescent="0.35">
      <c r="A846" s="60"/>
      <c r="B846" s="52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</row>
    <row r="847" spans="1:30" x14ac:dyDescent="0.35">
      <c r="A847" s="60"/>
      <c r="B847" s="52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</row>
    <row r="848" spans="1:30" x14ac:dyDescent="0.35">
      <c r="A848" s="60"/>
      <c r="B848" s="52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</row>
    <row r="849" spans="1:30" x14ac:dyDescent="0.35">
      <c r="A849" s="60"/>
      <c r="B849" s="52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</row>
    <row r="850" spans="1:30" x14ac:dyDescent="0.35">
      <c r="A850" s="60"/>
      <c r="B850" s="52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</row>
    <row r="851" spans="1:30" x14ac:dyDescent="0.35">
      <c r="A851" s="60"/>
      <c r="B851" s="52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</row>
    <row r="852" spans="1:30" x14ac:dyDescent="0.35">
      <c r="A852" s="60"/>
      <c r="B852" s="52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</row>
    <row r="853" spans="1:30" x14ac:dyDescent="0.35">
      <c r="A853" s="60"/>
      <c r="B853" s="52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</row>
    <row r="854" spans="1:30" x14ac:dyDescent="0.35">
      <c r="A854" s="60"/>
      <c r="B854" s="52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</row>
    <row r="855" spans="1:30" x14ac:dyDescent="0.35">
      <c r="A855" s="60"/>
      <c r="B855" s="52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</row>
    <row r="856" spans="1:30" x14ac:dyDescent="0.35">
      <c r="A856" s="60"/>
      <c r="B856" s="52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</row>
    <row r="857" spans="1:30" x14ac:dyDescent="0.35">
      <c r="A857" s="60"/>
      <c r="B857" s="52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</row>
    <row r="858" spans="1:30" x14ac:dyDescent="0.35">
      <c r="A858" s="60"/>
      <c r="B858" s="52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</row>
    <row r="859" spans="1:30" x14ac:dyDescent="0.35">
      <c r="A859" s="60"/>
      <c r="B859" s="52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</row>
    <row r="860" spans="1:30" x14ac:dyDescent="0.35">
      <c r="A860" s="60"/>
      <c r="B860" s="52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</row>
    <row r="861" spans="1:30" x14ac:dyDescent="0.35">
      <c r="A861" s="60"/>
      <c r="B861" s="52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</row>
    <row r="862" spans="1:30" x14ac:dyDescent="0.35">
      <c r="A862" s="60"/>
      <c r="B862" s="52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</row>
    <row r="863" spans="1:30" x14ac:dyDescent="0.35">
      <c r="A863" s="60"/>
      <c r="B863" s="52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</row>
    <row r="864" spans="1:30" x14ac:dyDescent="0.35">
      <c r="A864" s="60"/>
      <c r="B864" s="52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</row>
    <row r="865" spans="1:30" x14ac:dyDescent="0.35">
      <c r="A865" s="60"/>
      <c r="B865" s="52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</row>
    <row r="866" spans="1:30" x14ac:dyDescent="0.35">
      <c r="A866" s="60"/>
      <c r="B866" s="52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</row>
    <row r="867" spans="1:30" x14ac:dyDescent="0.35">
      <c r="A867" s="60"/>
      <c r="B867" s="52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</row>
    <row r="868" spans="1:30" x14ac:dyDescent="0.35">
      <c r="A868" s="60"/>
      <c r="B868" s="52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</row>
    <row r="869" spans="1:30" x14ac:dyDescent="0.35">
      <c r="A869" s="60"/>
      <c r="B869" s="52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</row>
    <row r="870" spans="1:30" x14ac:dyDescent="0.35">
      <c r="A870" s="60"/>
      <c r="B870" s="52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</row>
    <row r="871" spans="1:30" x14ac:dyDescent="0.35">
      <c r="A871" s="60"/>
      <c r="B871" s="52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</row>
    <row r="872" spans="1:30" x14ac:dyDescent="0.35">
      <c r="A872" s="60"/>
      <c r="B872" s="52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</row>
    <row r="873" spans="1:30" x14ac:dyDescent="0.35">
      <c r="A873" s="60"/>
      <c r="B873" s="52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</row>
    <row r="874" spans="1:30" x14ac:dyDescent="0.35">
      <c r="A874" s="60"/>
      <c r="B874" s="52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</row>
    <row r="875" spans="1:30" x14ac:dyDescent="0.35">
      <c r="A875" s="60"/>
      <c r="B875" s="52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</row>
    <row r="876" spans="1:30" x14ac:dyDescent="0.35">
      <c r="A876" s="60"/>
      <c r="B876" s="52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</row>
    <row r="877" spans="1:30" x14ac:dyDescent="0.35">
      <c r="A877" s="60"/>
      <c r="B877" s="52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</row>
    <row r="878" spans="1:30" x14ac:dyDescent="0.35">
      <c r="A878" s="60"/>
      <c r="B878" s="52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</row>
    <row r="879" spans="1:30" x14ac:dyDescent="0.35">
      <c r="A879" s="60"/>
      <c r="B879" s="52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</row>
    <row r="880" spans="1:30" x14ac:dyDescent="0.35">
      <c r="A880" s="60"/>
      <c r="B880" s="52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</row>
    <row r="881" spans="1:30" x14ac:dyDescent="0.35">
      <c r="A881" s="60"/>
      <c r="B881" s="52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</row>
    <row r="882" spans="1:30" x14ac:dyDescent="0.35">
      <c r="A882" s="60"/>
      <c r="B882" s="52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</row>
    <row r="883" spans="1:30" x14ac:dyDescent="0.35">
      <c r="A883" s="60"/>
      <c r="B883" s="52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</row>
    <row r="884" spans="1:30" x14ac:dyDescent="0.35">
      <c r="A884" s="60"/>
      <c r="B884" s="52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</row>
    <row r="885" spans="1:30" x14ac:dyDescent="0.35">
      <c r="A885" s="60"/>
      <c r="B885" s="52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</row>
    <row r="886" spans="1:30" x14ac:dyDescent="0.35">
      <c r="A886" s="60"/>
      <c r="B886" s="52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</row>
    <row r="887" spans="1:30" x14ac:dyDescent="0.35">
      <c r="A887" s="60"/>
      <c r="B887" s="52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</row>
    <row r="888" spans="1:30" x14ac:dyDescent="0.35">
      <c r="A888" s="60"/>
      <c r="B888" s="52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</row>
    <row r="889" spans="1:30" x14ac:dyDescent="0.35">
      <c r="A889" s="60"/>
      <c r="B889" s="52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</row>
    <row r="890" spans="1:30" x14ac:dyDescent="0.35">
      <c r="A890" s="60"/>
      <c r="B890" s="52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</row>
    <row r="891" spans="1:30" x14ac:dyDescent="0.35">
      <c r="A891" s="60"/>
      <c r="B891" s="52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</row>
    <row r="892" spans="1:30" x14ac:dyDescent="0.35">
      <c r="A892" s="60"/>
      <c r="B892" s="52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</row>
    <row r="893" spans="1:30" x14ac:dyDescent="0.35">
      <c r="A893" s="60"/>
      <c r="B893" s="52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</row>
    <row r="894" spans="1:30" x14ac:dyDescent="0.35">
      <c r="A894" s="60"/>
      <c r="B894" s="52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</row>
    <row r="895" spans="1:30" x14ac:dyDescent="0.35">
      <c r="A895" s="60"/>
      <c r="B895" s="52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</row>
    <row r="896" spans="1:30" x14ac:dyDescent="0.35">
      <c r="A896" s="60"/>
      <c r="B896" s="52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</row>
    <row r="897" spans="1:30" x14ac:dyDescent="0.35">
      <c r="A897" s="60"/>
      <c r="B897" s="52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</row>
    <row r="898" spans="1:30" x14ac:dyDescent="0.35">
      <c r="A898" s="60"/>
      <c r="B898" s="52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</row>
    <row r="899" spans="1:30" x14ac:dyDescent="0.35">
      <c r="A899" s="60"/>
      <c r="B899" s="52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</row>
    <row r="900" spans="1:30" x14ac:dyDescent="0.35">
      <c r="A900" s="60"/>
      <c r="B900" s="52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</row>
    <row r="901" spans="1:30" x14ac:dyDescent="0.35">
      <c r="A901" s="60"/>
      <c r="B901" s="52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</row>
    <row r="902" spans="1:30" x14ac:dyDescent="0.35">
      <c r="A902" s="60"/>
      <c r="B902" s="52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</row>
    <row r="903" spans="1:30" x14ac:dyDescent="0.35">
      <c r="A903" s="60"/>
      <c r="B903" s="52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</row>
    <row r="904" spans="1:30" x14ac:dyDescent="0.35">
      <c r="A904" s="60"/>
      <c r="B904" s="52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</row>
    <row r="905" spans="1:30" x14ac:dyDescent="0.35">
      <c r="A905" s="60"/>
      <c r="B905" s="52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</row>
    <row r="906" spans="1:30" x14ac:dyDescent="0.35">
      <c r="A906" s="60"/>
      <c r="B906" s="52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</row>
    <row r="907" spans="1:30" x14ac:dyDescent="0.35">
      <c r="A907" s="60"/>
      <c r="B907" s="52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</row>
    <row r="908" spans="1:30" x14ac:dyDescent="0.35">
      <c r="A908" s="60"/>
      <c r="B908" s="52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</row>
    <row r="909" spans="1:30" x14ac:dyDescent="0.35">
      <c r="A909" s="60"/>
      <c r="B909" s="52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</row>
    <row r="910" spans="1:30" x14ac:dyDescent="0.35">
      <c r="A910" s="60"/>
      <c r="B910" s="52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</row>
    <row r="911" spans="1:30" x14ac:dyDescent="0.35">
      <c r="A911" s="60"/>
      <c r="B911" s="52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</row>
    <row r="912" spans="1:30" x14ac:dyDescent="0.35">
      <c r="A912" s="60"/>
      <c r="B912" s="52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</row>
    <row r="913" spans="1:30" x14ac:dyDescent="0.35">
      <c r="A913" s="60"/>
      <c r="B913" s="52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</row>
    <row r="914" spans="1:30" x14ac:dyDescent="0.35">
      <c r="A914" s="60"/>
      <c r="B914" s="52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</row>
    <row r="915" spans="1:30" x14ac:dyDescent="0.35">
      <c r="A915" s="60"/>
      <c r="B915" s="52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</row>
    <row r="916" spans="1:30" x14ac:dyDescent="0.35">
      <c r="A916" s="60"/>
      <c r="B916" s="52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</row>
    <row r="917" spans="1:30" x14ac:dyDescent="0.35">
      <c r="A917" s="60"/>
      <c r="B917" s="52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</row>
    <row r="918" spans="1:30" x14ac:dyDescent="0.35">
      <c r="A918" s="60"/>
      <c r="B918" s="52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</row>
    <row r="919" spans="1:30" x14ac:dyDescent="0.35">
      <c r="A919" s="60"/>
      <c r="B919" s="52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</row>
    <row r="920" spans="1:30" x14ac:dyDescent="0.35">
      <c r="A920" s="60"/>
      <c r="B920" s="52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</row>
    <row r="921" spans="1:30" x14ac:dyDescent="0.35">
      <c r="A921" s="60"/>
      <c r="B921" s="52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</row>
    <row r="922" spans="1:30" x14ac:dyDescent="0.35">
      <c r="A922" s="60"/>
      <c r="B922" s="52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</row>
    <row r="923" spans="1:30" x14ac:dyDescent="0.35">
      <c r="A923" s="60"/>
      <c r="B923" s="52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</row>
    <row r="924" spans="1:30" x14ac:dyDescent="0.35">
      <c r="A924" s="60"/>
      <c r="B924" s="52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</row>
    <row r="925" spans="1:30" x14ac:dyDescent="0.35">
      <c r="A925" s="60"/>
      <c r="B925" s="52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</row>
    <row r="926" spans="1:30" x14ac:dyDescent="0.35">
      <c r="A926" s="60"/>
      <c r="B926" s="52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</row>
    <row r="927" spans="1:30" x14ac:dyDescent="0.35">
      <c r="A927" s="60"/>
      <c r="B927" s="52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</row>
    <row r="928" spans="1:30" x14ac:dyDescent="0.35">
      <c r="A928" s="60"/>
      <c r="B928" s="52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</row>
    <row r="929" spans="1:30" x14ac:dyDescent="0.35">
      <c r="A929" s="60"/>
      <c r="B929" s="52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</row>
    <row r="930" spans="1:30" x14ac:dyDescent="0.35">
      <c r="A930" s="60"/>
      <c r="B930" s="52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</row>
    <row r="931" spans="1:30" x14ac:dyDescent="0.35">
      <c r="A931" s="60"/>
      <c r="B931" s="52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</row>
    <row r="932" spans="1:30" x14ac:dyDescent="0.35">
      <c r="A932" s="60"/>
      <c r="B932" s="52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</row>
    <row r="933" spans="1:30" x14ac:dyDescent="0.35">
      <c r="A933" s="60"/>
      <c r="B933" s="52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</row>
    <row r="934" spans="1:30" x14ac:dyDescent="0.35">
      <c r="A934" s="60"/>
      <c r="B934" s="52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</row>
    <row r="935" spans="1:30" x14ac:dyDescent="0.35">
      <c r="A935" s="60"/>
      <c r="B935" s="52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</row>
    <row r="936" spans="1:30" x14ac:dyDescent="0.35">
      <c r="A936" s="60"/>
      <c r="B936" s="52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</row>
    <row r="937" spans="1:30" x14ac:dyDescent="0.35">
      <c r="A937" s="60"/>
      <c r="B937" s="52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</row>
    <row r="938" spans="1:30" x14ac:dyDescent="0.35">
      <c r="A938" s="60"/>
      <c r="B938" s="52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</row>
    <row r="939" spans="1:30" x14ac:dyDescent="0.35">
      <c r="A939" s="60"/>
      <c r="B939" s="52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</row>
    <row r="940" spans="1:30" x14ac:dyDescent="0.35">
      <c r="A940" s="60"/>
      <c r="B940" s="52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</row>
    <row r="941" spans="1:30" x14ac:dyDescent="0.35">
      <c r="A941" s="60"/>
      <c r="B941" s="52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</row>
    <row r="942" spans="1:30" x14ac:dyDescent="0.35">
      <c r="A942" s="60"/>
      <c r="B942" s="52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</row>
    <row r="943" spans="1:30" x14ac:dyDescent="0.35">
      <c r="A943" s="60"/>
      <c r="B943" s="52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</row>
    <row r="944" spans="1:30" x14ac:dyDescent="0.35">
      <c r="A944" s="60"/>
      <c r="B944" s="52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</row>
    <row r="945" spans="1:30" x14ac:dyDescent="0.35">
      <c r="A945" s="60"/>
      <c r="B945" s="52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</row>
    <row r="946" spans="1:30" x14ac:dyDescent="0.35">
      <c r="A946" s="60"/>
      <c r="B946" s="52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</row>
    <row r="947" spans="1:30" x14ac:dyDescent="0.35">
      <c r="A947" s="60"/>
      <c r="B947" s="52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</row>
    <row r="948" spans="1:30" x14ac:dyDescent="0.35">
      <c r="A948" s="60"/>
      <c r="B948" s="52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</row>
    <row r="949" spans="1:30" x14ac:dyDescent="0.35">
      <c r="A949" s="60"/>
      <c r="B949" s="52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</row>
    <row r="950" spans="1:30" x14ac:dyDescent="0.35">
      <c r="A950" s="60"/>
      <c r="B950" s="52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</row>
    <row r="951" spans="1:30" x14ac:dyDescent="0.35">
      <c r="A951" s="60"/>
      <c r="B951" s="52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</row>
    <row r="952" spans="1:30" x14ac:dyDescent="0.35">
      <c r="A952" s="60"/>
      <c r="B952" s="52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</row>
    <row r="953" spans="1:30" x14ac:dyDescent="0.35">
      <c r="A953" s="60"/>
      <c r="B953" s="52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</row>
    <row r="954" spans="1:30" x14ac:dyDescent="0.35">
      <c r="A954" s="60"/>
      <c r="B954" s="52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</row>
    <row r="955" spans="1:30" x14ac:dyDescent="0.35">
      <c r="A955" s="60"/>
      <c r="B955" s="52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</row>
    <row r="956" spans="1:30" x14ac:dyDescent="0.35">
      <c r="A956" s="60"/>
      <c r="B956" s="52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</row>
    <row r="957" spans="1:30" x14ac:dyDescent="0.35">
      <c r="A957" s="60"/>
      <c r="B957" s="52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</row>
    <row r="958" spans="1:30" x14ac:dyDescent="0.35">
      <c r="A958" s="60"/>
      <c r="B958" s="52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</row>
    <row r="959" spans="1:30" x14ac:dyDescent="0.35">
      <c r="A959" s="60"/>
      <c r="B959" s="52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</row>
    <row r="960" spans="1:30" x14ac:dyDescent="0.35">
      <c r="A960" s="60"/>
      <c r="B960" s="52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</row>
    <row r="961" spans="1:30" x14ac:dyDescent="0.35">
      <c r="A961" s="60"/>
      <c r="B961" s="52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</row>
    <row r="962" spans="1:30" x14ac:dyDescent="0.35">
      <c r="A962" s="60"/>
      <c r="B962" s="52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</row>
    <row r="963" spans="1:30" x14ac:dyDescent="0.35">
      <c r="A963" s="60"/>
      <c r="B963" s="52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</row>
    <row r="964" spans="1:30" x14ac:dyDescent="0.35">
      <c r="A964" s="60"/>
      <c r="B964" s="52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</row>
    <row r="965" spans="1:30" x14ac:dyDescent="0.35">
      <c r="A965" s="60"/>
      <c r="B965" s="52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</row>
    <row r="966" spans="1:30" x14ac:dyDescent="0.35">
      <c r="A966" s="60"/>
      <c r="B966" s="52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</row>
    <row r="967" spans="1:30" x14ac:dyDescent="0.35">
      <c r="A967" s="60"/>
      <c r="B967" s="52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</row>
    <row r="968" spans="1:30" x14ac:dyDescent="0.35">
      <c r="A968" s="60"/>
      <c r="B968" s="52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</row>
    <row r="969" spans="1:30" x14ac:dyDescent="0.35">
      <c r="A969" s="60"/>
      <c r="B969" s="52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</row>
    <row r="970" spans="1:30" x14ac:dyDescent="0.35">
      <c r="A970" s="60"/>
      <c r="B970" s="52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</row>
    <row r="971" spans="1:30" x14ac:dyDescent="0.35">
      <c r="A971" s="60"/>
      <c r="B971" s="52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</row>
    <row r="972" spans="1:30" x14ac:dyDescent="0.35">
      <c r="A972" s="60"/>
      <c r="B972" s="52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</row>
    <row r="973" spans="1:30" x14ac:dyDescent="0.35">
      <c r="A973" s="60"/>
      <c r="B973" s="52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</row>
    <row r="974" spans="1:30" x14ac:dyDescent="0.35">
      <c r="A974" s="60"/>
      <c r="B974" s="52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</row>
    <row r="975" spans="1:30" x14ac:dyDescent="0.35">
      <c r="A975" s="60"/>
      <c r="B975" s="52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</row>
    <row r="976" spans="1:30" x14ac:dyDescent="0.35">
      <c r="A976" s="60"/>
      <c r="B976" s="52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</row>
    <row r="977" spans="1:30" x14ac:dyDescent="0.35">
      <c r="A977" s="60"/>
      <c r="B977" s="52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</row>
    <row r="978" spans="1:30" x14ac:dyDescent="0.35">
      <c r="A978" s="60"/>
      <c r="B978" s="52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</row>
    <row r="979" spans="1:30" x14ac:dyDescent="0.35">
      <c r="A979" s="60"/>
      <c r="B979" s="52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</row>
    <row r="980" spans="1:30" x14ac:dyDescent="0.35">
      <c r="A980" s="60"/>
      <c r="B980" s="52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</row>
    <row r="981" spans="1:30" x14ac:dyDescent="0.35">
      <c r="A981" s="60"/>
      <c r="B981" s="52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</row>
    <row r="982" spans="1:30" x14ac:dyDescent="0.35">
      <c r="A982" s="60"/>
      <c r="B982" s="52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</row>
    <row r="983" spans="1:30" x14ac:dyDescent="0.35">
      <c r="A983" s="60"/>
      <c r="B983" s="52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</row>
    <row r="984" spans="1:30" x14ac:dyDescent="0.35">
      <c r="A984" s="60"/>
      <c r="B984" s="52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</row>
    <row r="985" spans="1:30" x14ac:dyDescent="0.35">
      <c r="A985" s="60"/>
      <c r="B985" s="52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</row>
    <row r="986" spans="1:30" x14ac:dyDescent="0.35">
      <c r="A986" s="60"/>
      <c r="B986" s="52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</row>
    <row r="987" spans="1:30" x14ac:dyDescent="0.35">
      <c r="A987" s="60"/>
      <c r="B987" s="52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</row>
    <row r="988" spans="1:30" x14ac:dyDescent="0.35">
      <c r="A988" s="60"/>
      <c r="B988" s="52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</row>
    <row r="989" spans="1:30" x14ac:dyDescent="0.35">
      <c r="A989" s="60"/>
      <c r="B989" s="52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</row>
    <row r="990" spans="1:30" x14ac:dyDescent="0.35">
      <c r="A990" s="60"/>
      <c r="B990" s="52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</row>
    <row r="991" spans="1:30" x14ac:dyDescent="0.35">
      <c r="A991" s="60"/>
      <c r="B991" s="52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</row>
    <row r="992" spans="1:30" x14ac:dyDescent="0.35">
      <c r="A992" s="60"/>
      <c r="B992" s="52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</row>
    <row r="993" spans="1:30" x14ac:dyDescent="0.35">
      <c r="A993" s="60"/>
      <c r="B993" s="52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</row>
    <row r="994" spans="1:30" x14ac:dyDescent="0.35">
      <c r="A994" s="60"/>
      <c r="B994" s="52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</row>
    <row r="995" spans="1:30" x14ac:dyDescent="0.35">
      <c r="A995" s="60"/>
      <c r="B995" s="52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</row>
    <row r="996" spans="1:30" x14ac:dyDescent="0.35">
      <c r="A996" s="60"/>
      <c r="B996" s="52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  <c r="AD996" s="60"/>
    </row>
    <row r="997" spans="1:30" x14ac:dyDescent="0.35">
      <c r="A997" s="60"/>
      <c r="B997" s="52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  <c r="AB997" s="60"/>
      <c r="AC997" s="60"/>
      <c r="AD997" s="60"/>
    </row>
    <row r="998" spans="1:30" x14ac:dyDescent="0.35">
      <c r="A998" s="60"/>
      <c r="B998" s="52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  <c r="AA998" s="60"/>
      <c r="AB998" s="60"/>
      <c r="AC998" s="60"/>
      <c r="AD998" s="60"/>
    </row>
    <row r="999" spans="1:30" x14ac:dyDescent="0.35">
      <c r="A999" s="60"/>
      <c r="B999" s="52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  <c r="AA999" s="60"/>
      <c r="AB999" s="60"/>
      <c r="AC999" s="60"/>
      <c r="AD999" s="60"/>
    </row>
    <row r="1000" spans="1:30" x14ac:dyDescent="0.35">
      <c r="A1000" s="60"/>
      <c r="B1000" s="52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  <c r="AA1000" s="60"/>
      <c r="AB1000" s="60"/>
      <c r="AC1000" s="60"/>
      <c r="AD1000" s="60"/>
    </row>
    <row r="1001" spans="1:30" x14ac:dyDescent="0.35">
      <c r="A1001" s="60"/>
      <c r="B1001" s="52"/>
      <c r="C1001" s="60"/>
      <c r="D1001" s="60"/>
      <c r="E1001" s="60"/>
      <c r="F1001" s="60"/>
      <c r="G1001" s="60"/>
      <c r="H1001" s="60"/>
      <c r="I1001" s="60"/>
      <c r="J1001" s="60"/>
      <c r="K1001" s="60"/>
      <c r="L1001" s="60"/>
      <c r="M1001" s="60"/>
      <c r="N1001" s="60"/>
      <c r="O1001" s="60"/>
      <c r="P1001" s="60"/>
      <c r="Q1001" s="60"/>
      <c r="R1001" s="60"/>
      <c r="S1001" s="60"/>
      <c r="T1001" s="60"/>
      <c r="U1001" s="60"/>
      <c r="V1001" s="60"/>
      <c r="W1001" s="60"/>
      <c r="X1001" s="60"/>
      <c r="Y1001" s="60"/>
      <c r="Z1001" s="60"/>
      <c r="AA1001" s="60"/>
      <c r="AB1001" s="60"/>
      <c r="AC1001" s="60"/>
      <c r="AD1001" s="60"/>
    </row>
    <row r="1002" spans="1:30" x14ac:dyDescent="0.35">
      <c r="A1002" s="60"/>
      <c r="B1002" s="52"/>
      <c r="C1002" s="60"/>
      <c r="D1002" s="60"/>
      <c r="E1002" s="60"/>
      <c r="F1002" s="60"/>
      <c r="G1002" s="60"/>
      <c r="H1002" s="60"/>
      <c r="I1002" s="60"/>
      <c r="J1002" s="60"/>
      <c r="K1002" s="60"/>
      <c r="L1002" s="60"/>
      <c r="M1002" s="60"/>
      <c r="N1002" s="60"/>
      <c r="O1002" s="60"/>
      <c r="P1002" s="60"/>
      <c r="Q1002" s="60"/>
      <c r="R1002" s="60"/>
      <c r="S1002" s="60"/>
      <c r="T1002" s="60"/>
      <c r="U1002" s="60"/>
      <c r="V1002" s="60"/>
      <c r="W1002" s="60"/>
      <c r="X1002" s="60"/>
      <c r="Y1002" s="60"/>
      <c r="Z1002" s="60"/>
      <c r="AA1002" s="60"/>
      <c r="AB1002" s="60"/>
      <c r="AC1002" s="60"/>
      <c r="AD1002" s="6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"/>
  <sheetViews>
    <sheetView zoomScaleNormal="100" workbookViewId="0"/>
  </sheetViews>
  <sheetFormatPr defaultColWidth="9.1796875" defaultRowHeight="14.5" x14ac:dyDescent="0.35"/>
  <cols>
    <col min="1" max="1" width="16.90625" bestFit="1" customWidth="1"/>
    <col min="2" max="2" width="34.08984375" bestFit="1" customWidth="1"/>
    <col min="3" max="3" width="14.54296875" bestFit="1" customWidth="1"/>
    <col min="4" max="4" width="114.453125" bestFit="1" customWidth="1"/>
  </cols>
  <sheetData>
    <row r="1" spans="1:4" x14ac:dyDescent="0.35">
      <c r="A1" s="11" t="s">
        <v>574</v>
      </c>
      <c r="B1" s="11" t="s">
        <v>575</v>
      </c>
      <c r="C1" s="11" t="s">
        <v>533</v>
      </c>
      <c r="D1" s="11" t="s">
        <v>576</v>
      </c>
    </row>
    <row r="2" spans="1:4" x14ac:dyDescent="0.35">
      <c r="A2" s="73" t="s">
        <v>704</v>
      </c>
      <c r="B2" s="74" t="s">
        <v>3</v>
      </c>
      <c r="C2" s="75" t="s">
        <v>1249</v>
      </c>
      <c r="D2" s="75" t="s">
        <v>578</v>
      </c>
    </row>
    <row r="3" spans="1:4" x14ac:dyDescent="0.35">
      <c r="A3" s="73" t="s">
        <v>704</v>
      </c>
      <c r="B3" t="s">
        <v>6</v>
      </c>
      <c r="C3" t="s">
        <v>1250</v>
      </c>
      <c r="D3" t="s">
        <v>776</v>
      </c>
    </row>
    <row r="4" spans="1:4" x14ac:dyDescent="0.35">
      <c r="A4" s="73" t="s">
        <v>704</v>
      </c>
      <c r="B4" t="s">
        <v>7</v>
      </c>
      <c r="C4" t="s">
        <v>1250</v>
      </c>
      <c r="D4" t="s">
        <v>777</v>
      </c>
    </row>
    <row r="5" spans="1:4" x14ac:dyDescent="0.35">
      <c r="A5" s="73" t="s">
        <v>704</v>
      </c>
      <c r="B5" t="s">
        <v>9</v>
      </c>
      <c r="C5" t="s">
        <v>1250</v>
      </c>
      <c r="D5" t="s">
        <v>778</v>
      </c>
    </row>
    <row r="6" spans="1:4" x14ac:dyDescent="0.35">
      <c r="A6" s="73" t="s">
        <v>704</v>
      </c>
      <c r="B6" t="s">
        <v>11</v>
      </c>
      <c r="C6" t="s">
        <v>1249</v>
      </c>
      <c r="D6" t="s">
        <v>784</v>
      </c>
    </row>
    <row r="7" spans="1:4" x14ac:dyDescent="0.35">
      <c r="A7" s="73" t="s">
        <v>704</v>
      </c>
      <c r="B7" t="s">
        <v>53</v>
      </c>
      <c r="C7" t="s">
        <v>1250</v>
      </c>
      <c r="D7" t="s">
        <v>782</v>
      </c>
    </row>
    <row r="8" spans="1:4" ht="29" x14ac:dyDescent="0.35">
      <c r="A8" s="73" t="s">
        <v>704</v>
      </c>
      <c r="B8" s="76" t="s">
        <v>58</v>
      </c>
      <c r="C8" t="s">
        <v>1250</v>
      </c>
      <c r="D8" t="s">
        <v>783</v>
      </c>
    </row>
    <row r="9" spans="1:4" x14ac:dyDescent="0.35">
      <c r="A9" s="73" t="s">
        <v>704</v>
      </c>
      <c r="B9" s="74" t="s">
        <v>60</v>
      </c>
      <c r="C9" t="s">
        <v>1250</v>
      </c>
      <c r="D9" s="75" t="s">
        <v>780</v>
      </c>
    </row>
    <row r="10" spans="1:4" x14ac:dyDescent="0.35">
      <c r="A10" s="73" t="s">
        <v>704</v>
      </c>
      <c r="B10" s="74" t="s">
        <v>61</v>
      </c>
      <c r="C10" t="s">
        <v>1250</v>
      </c>
      <c r="D10" s="75" t="s">
        <v>781</v>
      </c>
    </row>
    <row r="11" spans="1:4" x14ac:dyDescent="0.35">
      <c r="A11" t="s">
        <v>534</v>
      </c>
      <c r="B11" t="s">
        <v>164</v>
      </c>
      <c r="C11" s="75" t="s">
        <v>1251</v>
      </c>
      <c r="D11" s="75" t="s">
        <v>728</v>
      </c>
    </row>
    <row r="12" spans="1:4" x14ac:dyDescent="0.35">
      <c r="A12" t="s">
        <v>534</v>
      </c>
      <c r="B12" t="s">
        <v>165</v>
      </c>
      <c r="C12" s="75" t="s">
        <v>1251</v>
      </c>
      <c r="D12" s="75" t="s">
        <v>729</v>
      </c>
    </row>
    <row r="13" spans="1:4" x14ac:dyDescent="0.35">
      <c r="A13" t="s">
        <v>534</v>
      </c>
      <c r="B13" t="s">
        <v>166</v>
      </c>
      <c r="C13" s="75" t="s">
        <v>1251</v>
      </c>
      <c r="D13" s="75" t="s">
        <v>774</v>
      </c>
    </row>
    <row r="14" spans="1:4" x14ac:dyDescent="0.35">
      <c r="A14" t="s">
        <v>534</v>
      </c>
      <c r="B14" t="s">
        <v>190</v>
      </c>
      <c r="C14" s="75" t="s">
        <v>1251</v>
      </c>
      <c r="D14" s="75" t="s">
        <v>775</v>
      </c>
    </row>
    <row r="15" spans="1:4" x14ac:dyDescent="0.35">
      <c r="A15" t="s">
        <v>534</v>
      </c>
      <c r="B15" t="s">
        <v>189</v>
      </c>
      <c r="C15" s="75" t="s">
        <v>1251</v>
      </c>
      <c r="D15" t="s">
        <v>738</v>
      </c>
    </row>
    <row r="16" spans="1:4" x14ac:dyDescent="0.35">
      <c r="A16" t="s">
        <v>534</v>
      </c>
      <c r="B16" t="s">
        <v>209</v>
      </c>
      <c r="C16" s="75" t="s">
        <v>768</v>
      </c>
      <c r="D16" s="76" t="s">
        <v>770</v>
      </c>
    </row>
    <row r="17" spans="1:4" x14ac:dyDescent="0.35">
      <c r="A17" t="s">
        <v>534</v>
      </c>
      <c r="B17" t="s">
        <v>211</v>
      </c>
      <c r="C17" s="75" t="s">
        <v>768</v>
      </c>
      <c r="D17" s="75" t="s">
        <v>769</v>
      </c>
    </row>
    <row r="18" spans="1:4" x14ac:dyDescent="0.35">
      <c r="A18" t="s">
        <v>534</v>
      </c>
      <c r="B18" t="s">
        <v>246</v>
      </c>
      <c r="C18" s="75" t="s">
        <v>1252</v>
      </c>
      <c r="D18" t="s">
        <v>790</v>
      </c>
    </row>
    <row r="19" spans="1:4" x14ac:dyDescent="0.35">
      <c r="A19" t="s">
        <v>534</v>
      </c>
      <c r="B19" t="s">
        <v>240</v>
      </c>
      <c r="C19" s="75" t="s">
        <v>1252</v>
      </c>
      <c r="D19" t="s">
        <v>791</v>
      </c>
    </row>
    <row r="20" spans="1:4" x14ac:dyDescent="0.35">
      <c r="A20" s="73" t="s">
        <v>535</v>
      </c>
      <c r="B20" s="74" t="s">
        <v>236</v>
      </c>
      <c r="C20" s="75" t="s">
        <v>1250</v>
      </c>
      <c r="D20" s="75" t="s">
        <v>577</v>
      </c>
    </row>
    <row r="21" spans="1:4" x14ac:dyDescent="0.35">
      <c r="A21" s="73" t="s">
        <v>535</v>
      </c>
      <c r="B21" s="74" t="s">
        <v>209</v>
      </c>
      <c r="C21" s="75" t="s">
        <v>705</v>
      </c>
      <c r="D21" s="75" t="s">
        <v>708</v>
      </c>
    </row>
    <row r="22" spans="1:4" x14ac:dyDescent="0.35">
      <c r="A22" s="73" t="s">
        <v>535</v>
      </c>
      <c r="B22" s="74" t="s">
        <v>211</v>
      </c>
      <c r="C22" s="75" t="s">
        <v>705</v>
      </c>
      <c r="D22" s="75" t="s">
        <v>706</v>
      </c>
    </row>
    <row r="23" spans="1:4" x14ac:dyDescent="0.35">
      <c r="A23" s="73" t="s">
        <v>535</v>
      </c>
      <c r="B23" t="s">
        <v>210</v>
      </c>
      <c r="C23" s="75" t="s">
        <v>710</v>
      </c>
      <c r="D23" s="75" t="s">
        <v>711</v>
      </c>
    </row>
    <row r="24" spans="1:4" ht="29" x14ac:dyDescent="0.35">
      <c r="A24" s="73" t="s">
        <v>535</v>
      </c>
      <c r="B24" t="s">
        <v>212</v>
      </c>
      <c r="C24" t="s">
        <v>709</v>
      </c>
      <c r="D24" s="75" t="s">
        <v>707</v>
      </c>
    </row>
    <row r="25" spans="1:4" x14ac:dyDescent="0.35">
      <c r="A25" s="73" t="s">
        <v>535</v>
      </c>
      <c r="B25" s="74" t="s">
        <v>239</v>
      </c>
      <c r="C25" s="75" t="s">
        <v>1253</v>
      </c>
      <c r="D25" s="75" t="s">
        <v>726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4C220-8DE1-4A3A-BD8A-522343FD3894}">
  <dimension ref="A1:B296"/>
  <sheetViews>
    <sheetView workbookViewId="0"/>
  </sheetViews>
  <sheetFormatPr defaultRowHeight="14.5" x14ac:dyDescent="0.35"/>
  <cols>
    <col min="1" max="1" width="33.6328125" bestFit="1" customWidth="1"/>
    <col min="2" max="2" width="10.08984375" bestFit="1" customWidth="1"/>
  </cols>
  <sheetData>
    <row r="1" spans="1:2" x14ac:dyDescent="0.35">
      <c r="A1" s="64" t="s">
        <v>831</v>
      </c>
      <c r="B1" s="64" t="s">
        <v>832</v>
      </c>
    </row>
    <row r="2" spans="1:2" x14ac:dyDescent="0.35">
      <c r="A2" t="s">
        <v>618</v>
      </c>
      <c r="B2">
        <v>10701</v>
      </c>
    </row>
    <row r="3" spans="1:2" x14ac:dyDescent="0.35">
      <c r="A3" t="s">
        <v>619</v>
      </c>
      <c r="B3">
        <v>10702</v>
      </c>
    </row>
    <row r="4" spans="1:2" x14ac:dyDescent="0.35">
      <c r="A4" s="65" t="s">
        <v>607</v>
      </c>
      <c r="B4">
        <v>10703</v>
      </c>
    </row>
    <row r="5" spans="1:2" x14ac:dyDescent="0.35">
      <c r="A5" t="s">
        <v>609</v>
      </c>
      <c r="B5">
        <v>10704</v>
      </c>
    </row>
    <row r="6" spans="1:2" x14ac:dyDescent="0.35">
      <c r="A6" t="s">
        <v>611</v>
      </c>
      <c r="B6">
        <v>10705</v>
      </c>
    </row>
    <row r="7" spans="1:2" x14ac:dyDescent="0.35">
      <c r="A7" s="65" t="s">
        <v>621</v>
      </c>
      <c r="B7">
        <v>10706</v>
      </c>
    </row>
    <row r="8" spans="1:2" x14ac:dyDescent="0.35">
      <c r="A8" s="65" t="s">
        <v>624</v>
      </c>
      <c r="B8">
        <v>10798</v>
      </c>
    </row>
    <row r="9" spans="1:2" ht="42.5" x14ac:dyDescent="0.35">
      <c r="A9" s="66" t="s">
        <v>625</v>
      </c>
      <c r="B9">
        <v>10799</v>
      </c>
    </row>
    <row r="10" spans="1:2" ht="28.5" x14ac:dyDescent="0.35">
      <c r="A10" s="66" t="s">
        <v>626</v>
      </c>
      <c r="B10">
        <v>10800</v>
      </c>
    </row>
    <row r="11" spans="1:2" x14ac:dyDescent="0.35">
      <c r="A11" t="s">
        <v>801</v>
      </c>
      <c r="B11">
        <v>10801</v>
      </c>
    </row>
    <row r="12" spans="1:2" x14ac:dyDescent="0.35">
      <c r="A12" t="s">
        <v>802</v>
      </c>
      <c r="B12">
        <v>10802</v>
      </c>
    </row>
    <row r="13" spans="1:2" x14ac:dyDescent="0.35">
      <c r="A13" t="s">
        <v>803</v>
      </c>
      <c r="B13">
        <v>10803</v>
      </c>
    </row>
    <row r="14" spans="1:2" x14ac:dyDescent="0.35">
      <c r="A14" t="s">
        <v>804</v>
      </c>
      <c r="B14">
        <v>10804</v>
      </c>
    </row>
    <row r="15" spans="1:2" x14ac:dyDescent="0.35">
      <c r="A15" t="s">
        <v>805</v>
      </c>
      <c r="B15">
        <v>10805</v>
      </c>
    </row>
    <row r="16" spans="1:2" x14ac:dyDescent="0.35">
      <c r="A16" t="s">
        <v>806</v>
      </c>
      <c r="B16">
        <v>10806</v>
      </c>
    </row>
    <row r="17" spans="1:2" x14ac:dyDescent="0.35">
      <c r="A17" t="s">
        <v>807</v>
      </c>
      <c r="B17">
        <v>10807</v>
      </c>
    </row>
    <row r="18" spans="1:2" x14ac:dyDescent="0.35">
      <c r="A18" t="s">
        <v>808</v>
      </c>
      <c r="B18">
        <v>10808</v>
      </c>
    </row>
    <row r="19" spans="1:2" x14ac:dyDescent="0.35">
      <c r="A19" t="s">
        <v>809</v>
      </c>
      <c r="B19">
        <v>10809</v>
      </c>
    </row>
    <row r="20" spans="1:2" x14ac:dyDescent="0.35">
      <c r="A20" t="s">
        <v>810</v>
      </c>
      <c r="B20">
        <v>10810</v>
      </c>
    </row>
    <row r="21" spans="1:2" x14ac:dyDescent="0.35">
      <c r="A21" t="s">
        <v>811</v>
      </c>
      <c r="B21">
        <v>10811</v>
      </c>
    </row>
    <row r="22" spans="1:2" x14ac:dyDescent="0.35">
      <c r="A22" t="s">
        <v>812</v>
      </c>
      <c r="B22">
        <v>10812</v>
      </c>
    </row>
    <row r="23" spans="1:2" x14ac:dyDescent="0.35">
      <c r="A23" t="s">
        <v>813</v>
      </c>
      <c r="B23">
        <v>10813</v>
      </c>
    </row>
    <row r="24" spans="1:2" x14ac:dyDescent="0.35">
      <c r="A24" t="s">
        <v>814</v>
      </c>
      <c r="B24">
        <v>10814</v>
      </c>
    </row>
    <row r="25" spans="1:2" x14ac:dyDescent="0.35">
      <c r="A25" t="s">
        <v>815</v>
      </c>
      <c r="B25">
        <v>10815</v>
      </c>
    </row>
    <row r="26" spans="1:2" x14ac:dyDescent="0.35">
      <c r="A26" t="s">
        <v>816</v>
      </c>
      <c r="B26">
        <v>10816</v>
      </c>
    </row>
    <row r="27" spans="1:2" x14ac:dyDescent="0.35">
      <c r="A27" t="s">
        <v>817</v>
      </c>
      <c r="B27">
        <v>10817</v>
      </c>
    </row>
    <row r="28" spans="1:2" x14ac:dyDescent="0.35">
      <c r="A28" t="s">
        <v>818</v>
      </c>
      <c r="B28">
        <v>10818</v>
      </c>
    </row>
    <row r="29" spans="1:2" x14ac:dyDescent="0.35">
      <c r="A29" t="s">
        <v>819</v>
      </c>
      <c r="B29">
        <v>10819</v>
      </c>
    </row>
    <row r="30" spans="1:2" x14ac:dyDescent="0.35">
      <c r="A30" t="s">
        <v>820</v>
      </c>
      <c r="B30">
        <v>10820</v>
      </c>
    </row>
    <row r="31" spans="1:2" x14ac:dyDescent="0.35">
      <c r="A31" t="s">
        <v>821</v>
      </c>
      <c r="B31">
        <v>10821</v>
      </c>
    </row>
    <row r="32" spans="1:2" x14ac:dyDescent="0.35">
      <c r="A32" t="s">
        <v>822</v>
      </c>
      <c r="B32">
        <v>10822</v>
      </c>
    </row>
    <row r="33" spans="1:2" x14ac:dyDescent="0.35">
      <c r="A33" t="s">
        <v>823</v>
      </c>
      <c r="B33">
        <v>10823</v>
      </c>
    </row>
    <row r="34" spans="1:2" x14ac:dyDescent="0.35">
      <c r="A34" t="s">
        <v>824</v>
      </c>
      <c r="B34">
        <v>10824</v>
      </c>
    </row>
    <row r="35" spans="1:2" x14ac:dyDescent="0.35">
      <c r="A35" t="s">
        <v>825</v>
      </c>
      <c r="B35">
        <v>10825</v>
      </c>
    </row>
    <row r="36" spans="1:2" x14ac:dyDescent="0.35">
      <c r="A36" t="s">
        <v>826</v>
      </c>
      <c r="B36">
        <v>10826</v>
      </c>
    </row>
    <row r="37" spans="1:2" x14ac:dyDescent="0.35">
      <c r="A37" t="s">
        <v>827</v>
      </c>
      <c r="B37">
        <v>10827</v>
      </c>
    </row>
    <row r="38" spans="1:2" x14ac:dyDescent="0.35">
      <c r="A38" s="65" t="s">
        <v>630</v>
      </c>
      <c r="B38">
        <v>10828</v>
      </c>
    </row>
    <row r="39" spans="1:2" x14ac:dyDescent="0.35">
      <c r="A39" t="s">
        <v>622</v>
      </c>
      <c r="B39">
        <v>10829</v>
      </c>
    </row>
    <row r="40" spans="1:2" x14ac:dyDescent="0.35">
      <c r="A40" t="s">
        <v>833</v>
      </c>
      <c r="B40">
        <v>10830</v>
      </c>
    </row>
    <row r="41" spans="1:2" x14ac:dyDescent="0.35">
      <c r="A41" t="s">
        <v>834</v>
      </c>
      <c r="B41">
        <v>10831</v>
      </c>
    </row>
    <row r="42" spans="1:2" x14ac:dyDescent="0.35">
      <c r="A42" t="s">
        <v>835</v>
      </c>
      <c r="B42">
        <v>10832</v>
      </c>
    </row>
    <row r="43" spans="1:2" x14ac:dyDescent="0.35">
      <c r="A43" t="s">
        <v>836</v>
      </c>
      <c r="B43">
        <v>10833</v>
      </c>
    </row>
    <row r="44" spans="1:2" x14ac:dyDescent="0.35">
      <c r="A44" t="s">
        <v>837</v>
      </c>
      <c r="B44">
        <v>10834</v>
      </c>
    </row>
    <row r="45" spans="1:2" x14ac:dyDescent="0.35">
      <c r="A45" t="s">
        <v>838</v>
      </c>
      <c r="B45">
        <v>10835</v>
      </c>
    </row>
    <row r="46" spans="1:2" x14ac:dyDescent="0.35">
      <c r="A46" t="s">
        <v>839</v>
      </c>
      <c r="B46">
        <v>10836</v>
      </c>
    </row>
    <row r="47" spans="1:2" x14ac:dyDescent="0.35">
      <c r="A47" t="s">
        <v>840</v>
      </c>
      <c r="B47">
        <v>10837</v>
      </c>
    </row>
    <row r="48" spans="1:2" x14ac:dyDescent="0.35">
      <c r="A48" t="s">
        <v>841</v>
      </c>
      <c r="B48">
        <v>10838</v>
      </c>
    </row>
    <row r="49" spans="1:2" x14ac:dyDescent="0.35">
      <c r="A49" t="s">
        <v>842</v>
      </c>
      <c r="B49">
        <v>10839</v>
      </c>
    </row>
    <row r="50" spans="1:2" x14ac:dyDescent="0.35">
      <c r="A50" t="s">
        <v>843</v>
      </c>
      <c r="B50">
        <v>10842</v>
      </c>
    </row>
    <row r="51" spans="1:2" x14ac:dyDescent="0.35">
      <c r="A51" t="s">
        <v>844</v>
      </c>
      <c r="B51">
        <v>10843</v>
      </c>
    </row>
    <row r="52" spans="1:2" x14ac:dyDescent="0.35">
      <c r="A52" t="s">
        <v>596</v>
      </c>
      <c r="B52">
        <v>10845</v>
      </c>
    </row>
    <row r="53" spans="1:2" x14ac:dyDescent="0.35">
      <c r="A53" t="s">
        <v>845</v>
      </c>
      <c r="B53">
        <v>10850</v>
      </c>
    </row>
    <row r="54" spans="1:2" x14ac:dyDescent="0.35">
      <c r="A54" t="s">
        <v>846</v>
      </c>
      <c r="B54">
        <v>10851</v>
      </c>
    </row>
    <row r="55" spans="1:2" x14ac:dyDescent="0.35">
      <c r="A55" t="s">
        <v>847</v>
      </c>
      <c r="B55">
        <v>10852</v>
      </c>
    </row>
    <row r="56" spans="1:2" x14ac:dyDescent="0.35">
      <c r="A56" t="s">
        <v>848</v>
      </c>
      <c r="B56">
        <v>10853</v>
      </c>
    </row>
    <row r="57" spans="1:2" x14ac:dyDescent="0.35">
      <c r="A57" t="s">
        <v>849</v>
      </c>
      <c r="B57">
        <v>10860</v>
      </c>
    </row>
    <row r="58" spans="1:2" x14ac:dyDescent="0.35">
      <c r="A58" t="s">
        <v>850</v>
      </c>
      <c r="B58">
        <v>10861</v>
      </c>
    </row>
    <row r="59" spans="1:2" x14ac:dyDescent="0.35">
      <c r="A59" t="s">
        <v>851</v>
      </c>
      <c r="B59">
        <v>10862</v>
      </c>
    </row>
    <row r="60" spans="1:2" x14ac:dyDescent="0.35">
      <c r="A60" t="s">
        <v>852</v>
      </c>
      <c r="B60">
        <v>10863</v>
      </c>
    </row>
    <row r="61" spans="1:2" x14ac:dyDescent="0.35">
      <c r="A61" t="s">
        <v>853</v>
      </c>
      <c r="B61">
        <v>10864</v>
      </c>
    </row>
    <row r="62" spans="1:2" x14ac:dyDescent="0.35">
      <c r="A62" t="s">
        <v>854</v>
      </c>
      <c r="B62">
        <v>10865</v>
      </c>
    </row>
    <row r="63" spans="1:2" x14ac:dyDescent="0.35">
      <c r="A63" t="s">
        <v>855</v>
      </c>
      <c r="B63">
        <v>10866</v>
      </c>
    </row>
    <row r="64" spans="1:2" x14ac:dyDescent="0.35">
      <c r="A64" t="s">
        <v>856</v>
      </c>
      <c r="B64">
        <v>10867</v>
      </c>
    </row>
    <row r="65" spans="1:2" x14ac:dyDescent="0.35">
      <c r="A65" t="s">
        <v>857</v>
      </c>
      <c r="B65">
        <v>10868</v>
      </c>
    </row>
    <row r="66" spans="1:2" x14ac:dyDescent="0.35">
      <c r="A66" t="s">
        <v>858</v>
      </c>
      <c r="B66">
        <v>10869</v>
      </c>
    </row>
    <row r="67" spans="1:2" x14ac:dyDescent="0.35">
      <c r="A67" t="s">
        <v>859</v>
      </c>
      <c r="B67">
        <v>10870</v>
      </c>
    </row>
    <row r="68" spans="1:2" x14ac:dyDescent="0.35">
      <c r="A68" t="s">
        <v>860</v>
      </c>
      <c r="B68">
        <v>10871</v>
      </c>
    </row>
    <row r="69" spans="1:2" x14ac:dyDescent="0.35">
      <c r="A69" t="s">
        <v>861</v>
      </c>
      <c r="B69">
        <v>10872</v>
      </c>
    </row>
    <row r="70" spans="1:2" x14ac:dyDescent="0.35">
      <c r="A70" t="s">
        <v>862</v>
      </c>
      <c r="B70">
        <v>10873</v>
      </c>
    </row>
    <row r="71" spans="1:2" x14ac:dyDescent="0.35">
      <c r="A71" t="s">
        <v>863</v>
      </c>
      <c r="B71">
        <v>10874</v>
      </c>
    </row>
    <row r="72" spans="1:2" x14ac:dyDescent="0.35">
      <c r="A72" t="s">
        <v>864</v>
      </c>
      <c r="B72">
        <v>10875</v>
      </c>
    </row>
    <row r="73" spans="1:2" x14ac:dyDescent="0.35">
      <c r="A73" t="s">
        <v>865</v>
      </c>
      <c r="B73">
        <v>10876</v>
      </c>
    </row>
    <row r="74" spans="1:2" x14ac:dyDescent="0.35">
      <c r="A74" t="s">
        <v>866</v>
      </c>
      <c r="B74">
        <v>10877</v>
      </c>
    </row>
    <row r="75" spans="1:2" x14ac:dyDescent="0.35">
      <c r="A75" t="s">
        <v>867</v>
      </c>
      <c r="B75">
        <v>10878</v>
      </c>
    </row>
    <row r="76" spans="1:2" x14ac:dyDescent="0.35">
      <c r="A76" t="s">
        <v>868</v>
      </c>
      <c r="B76">
        <v>10879</v>
      </c>
    </row>
    <row r="77" spans="1:2" x14ac:dyDescent="0.35">
      <c r="A77" t="s">
        <v>869</v>
      </c>
      <c r="B77">
        <v>10880</v>
      </c>
    </row>
    <row r="78" spans="1:2" x14ac:dyDescent="0.35">
      <c r="A78" t="s">
        <v>870</v>
      </c>
      <c r="B78">
        <v>10881</v>
      </c>
    </row>
    <row r="79" spans="1:2" x14ac:dyDescent="0.35">
      <c r="A79" t="s">
        <v>871</v>
      </c>
      <c r="B79">
        <v>10882</v>
      </c>
    </row>
    <row r="80" spans="1:2" x14ac:dyDescent="0.35">
      <c r="A80" t="s">
        <v>872</v>
      </c>
      <c r="B80">
        <v>10883</v>
      </c>
    </row>
    <row r="81" spans="1:2" x14ac:dyDescent="0.35">
      <c r="A81" t="s">
        <v>873</v>
      </c>
      <c r="B81">
        <v>10884</v>
      </c>
    </row>
    <row r="82" spans="1:2" x14ac:dyDescent="0.35">
      <c r="A82" t="s">
        <v>874</v>
      </c>
      <c r="B82">
        <v>10885</v>
      </c>
    </row>
    <row r="83" spans="1:2" x14ac:dyDescent="0.35">
      <c r="A83" t="s">
        <v>875</v>
      </c>
      <c r="B83">
        <v>10886</v>
      </c>
    </row>
    <row r="84" spans="1:2" x14ac:dyDescent="0.35">
      <c r="A84" t="s">
        <v>876</v>
      </c>
      <c r="B84">
        <v>10887</v>
      </c>
    </row>
    <row r="85" spans="1:2" x14ac:dyDescent="0.35">
      <c r="A85" t="s">
        <v>877</v>
      </c>
      <c r="B85">
        <v>10889</v>
      </c>
    </row>
    <row r="86" spans="1:2" x14ac:dyDescent="0.35">
      <c r="A86" t="s">
        <v>878</v>
      </c>
      <c r="B86">
        <v>10890</v>
      </c>
    </row>
    <row r="87" spans="1:2" x14ac:dyDescent="0.35">
      <c r="A87" t="s">
        <v>879</v>
      </c>
      <c r="B87">
        <v>10891</v>
      </c>
    </row>
    <row r="88" spans="1:2" x14ac:dyDescent="0.35">
      <c r="A88" t="s">
        <v>880</v>
      </c>
      <c r="B88">
        <v>10892</v>
      </c>
    </row>
    <row r="89" spans="1:2" x14ac:dyDescent="0.35">
      <c r="A89" t="s">
        <v>881</v>
      </c>
      <c r="B89">
        <v>10893</v>
      </c>
    </row>
    <row r="90" spans="1:2" x14ac:dyDescent="0.35">
      <c r="A90" t="s">
        <v>882</v>
      </c>
      <c r="B90">
        <v>10894</v>
      </c>
    </row>
    <row r="91" spans="1:2" x14ac:dyDescent="0.35">
      <c r="A91" t="s">
        <v>883</v>
      </c>
      <c r="B91">
        <v>10895</v>
      </c>
    </row>
    <row r="92" spans="1:2" x14ac:dyDescent="0.35">
      <c r="A92" t="s">
        <v>884</v>
      </c>
      <c r="B92">
        <v>10896</v>
      </c>
    </row>
    <row r="93" spans="1:2" x14ac:dyDescent="0.35">
      <c r="A93" t="s">
        <v>885</v>
      </c>
      <c r="B93">
        <v>10897</v>
      </c>
    </row>
    <row r="94" spans="1:2" x14ac:dyDescent="0.35">
      <c r="A94" t="s">
        <v>886</v>
      </c>
      <c r="B94">
        <v>10898</v>
      </c>
    </row>
    <row r="95" spans="1:2" x14ac:dyDescent="0.35">
      <c r="A95" t="s">
        <v>887</v>
      </c>
      <c r="B95">
        <v>10899</v>
      </c>
    </row>
    <row r="96" spans="1:2" x14ac:dyDescent="0.35">
      <c r="A96" t="s">
        <v>888</v>
      </c>
      <c r="B96">
        <v>10900</v>
      </c>
    </row>
    <row r="97" spans="1:2" x14ac:dyDescent="0.35">
      <c r="A97" t="s">
        <v>889</v>
      </c>
      <c r="B97">
        <v>10901</v>
      </c>
    </row>
    <row r="98" spans="1:2" x14ac:dyDescent="0.35">
      <c r="A98" t="s">
        <v>890</v>
      </c>
      <c r="B98">
        <v>10902</v>
      </c>
    </row>
    <row r="99" spans="1:2" x14ac:dyDescent="0.35">
      <c r="A99" t="s">
        <v>891</v>
      </c>
      <c r="B99">
        <v>10903</v>
      </c>
    </row>
    <row r="100" spans="1:2" x14ac:dyDescent="0.35">
      <c r="A100" t="s">
        <v>892</v>
      </c>
      <c r="B100">
        <v>10904</v>
      </c>
    </row>
    <row r="101" spans="1:2" x14ac:dyDescent="0.35">
      <c r="A101" t="s">
        <v>893</v>
      </c>
      <c r="B101">
        <v>10905</v>
      </c>
    </row>
    <row r="102" spans="1:2" x14ac:dyDescent="0.35">
      <c r="A102" t="s">
        <v>894</v>
      </c>
      <c r="B102">
        <v>10906</v>
      </c>
    </row>
    <row r="103" spans="1:2" x14ac:dyDescent="0.35">
      <c r="A103" t="s">
        <v>895</v>
      </c>
      <c r="B103">
        <v>10907</v>
      </c>
    </row>
    <row r="104" spans="1:2" x14ac:dyDescent="0.35">
      <c r="A104" t="s">
        <v>849</v>
      </c>
      <c r="B104">
        <v>10908</v>
      </c>
    </row>
    <row r="105" spans="1:2" x14ac:dyDescent="0.35">
      <c r="A105" t="s">
        <v>896</v>
      </c>
      <c r="B105">
        <v>10909</v>
      </c>
    </row>
    <row r="106" spans="1:2" x14ac:dyDescent="0.35">
      <c r="A106" t="s">
        <v>897</v>
      </c>
      <c r="B106">
        <v>10910</v>
      </c>
    </row>
    <row r="107" spans="1:2" x14ac:dyDescent="0.35">
      <c r="A107" t="s">
        <v>898</v>
      </c>
      <c r="B107">
        <v>10911</v>
      </c>
    </row>
    <row r="108" spans="1:2" x14ac:dyDescent="0.35">
      <c r="A108" t="s">
        <v>899</v>
      </c>
      <c r="B108">
        <v>10912</v>
      </c>
    </row>
    <row r="109" spans="1:2" x14ac:dyDescent="0.35">
      <c r="A109" t="s">
        <v>900</v>
      </c>
      <c r="B109">
        <v>10913</v>
      </c>
    </row>
    <row r="110" spans="1:2" x14ac:dyDescent="0.35">
      <c r="A110" t="s">
        <v>901</v>
      </c>
      <c r="B110">
        <v>10914</v>
      </c>
    </row>
    <row r="111" spans="1:2" x14ac:dyDescent="0.35">
      <c r="A111" t="s">
        <v>902</v>
      </c>
      <c r="B111">
        <v>10915</v>
      </c>
    </row>
    <row r="112" spans="1:2" x14ac:dyDescent="0.35">
      <c r="A112" t="s">
        <v>903</v>
      </c>
      <c r="B112">
        <v>10916</v>
      </c>
    </row>
    <row r="113" spans="1:2" x14ac:dyDescent="0.35">
      <c r="A113" t="s">
        <v>904</v>
      </c>
      <c r="B113">
        <v>10917</v>
      </c>
    </row>
    <row r="114" spans="1:2" x14ac:dyDescent="0.35">
      <c r="A114" t="s">
        <v>905</v>
      </c>
      <c r="B114">
        <v>10918</v>
      </c>
    </row>
    <row r="115" spans="1:2" x14ac:dyDescent="0.35">
      <c r="A115" t="s">
        <v>906</v>
      </c>
      <c r="B115">
        <v>10919</v>
      </c>
    </row>
    <row r="116" spans="1:2" x14ac:dyDescent="0.35">
      <c r="A116" t="s">
        <v>907</v>
      </c>
      <c r="B116">
        <v>10920</v>
      </c>
    </row>
    <row r="117" spans="1:2" x14ac:dyDescent="0.35">
      <c r="A117" t="s">
        <v>908</v>
      </c>
      <c r="B117">
        <v>10921</v>
      </c>
    </row>
    <row r="118" spans="1:2" x14ac:dyDescent="0.35">
      <c r="A118" t="s">
        <v>909</v>
      </c>
      <c r="B118">
        <v>10922</v>
      </c>
    </row>
    <row r="119" spans="1:2" x14ac:dyDescent="0.35">
      <c r="A119" t="s">
        <v>910</v>
      </c>
      <c r="B119">
        <v>10923</v>
      </c>
    </row>
    <row r="120" spans="1:2" x14ac:dyDescent="0.35">
      <c r="A120" t="s">
        <v>911</v>
      </c>
      <c r="B120">
        <v>10924</v>
      </c>
    </row>
    <row r="121" spans="1:2" x14ac:dyDescent="0.35">
      <c r="A121" t="s">
        <v>912</v>
      </c>
      <c r="B121">
        <v>10925</v>
      </c>
    </row>
    <row r="122" spans="1:2" x14ac:dyDescent="0.35">
      <c r="A122" t="s">
        <v>913</v>
      </c>
      <c r="B122">
        <v>10926</v>
      </c>
    </row>
    <row r="123" spans="1:2" x14ac:dyDescent="0.35">
      <c r="A123" t="s">
        <v>914</v>
      </c>
      <c r="B123">
        <v>10927</v>
      </c>
    </row>
    <row r="124" spans="1:2" x14ac:dyDescent="0.35">
      <c r="A124" t="s">
        <v>915</v>
      </c>
      <c r="B124">
        <v>10928</v>
      </c>
    </row>
    <row r="125" spans="1:2" x14ac:dyDescent="0.35">
      <c r="A125" t="s">
        <v>916</v>
      </c>
      <c r="B125">
        <v>10929</v>
      </c>
    </row>
    <row r="126" spans="1:2" x14ac:dyDescent="0.35">
      <c r="A126" t="s">
        <v>917</v>
      </c>
      <c r="B126">
        <v>10930</v>
      </c>
    </row>
    <row r="127" spans="1:2" x14ac:dyDescent="0.35">
      <c r="A127" s="77" t="s">
        <v>1230</v>
      </c>
      <c r="B127">
        <v>10931</v>
      </c>
    </row>
    <row r="128" spans="1:2" x14ac:dyDescent="0.35">
      <c r="A128" t="s">
        <v>918</v>
      </c>
      <c r="B128">
        <v>10932</v>
      </c>
    </row>
    <row r="129" spans="1:2" x14ac:dyDescent="0.35">
      <c r="A129" t="s">
        <v>919</v>
      </c>
      <c r="B129">
        <v>10933</v>
      </c>
    </row>
    <row r="130" spans="1:2" x14ac:dyDescent="0.35">
      <c r="A130" t="s">
        <v>920</v>
      </c>
      <c r="B130">
        <v>10934</v>
      </c>
    </row>
    <row r="131" spans="1:2" x14ac:dyDescent="0.35">
      <c r="A131" t="s">
        <v>921</v>
      </c>
      <c r="B131">
        <v>10935</v>
      </c>
    </row>
    <row r="132" spans="1:2" x14ac:dyDescent="0.35">
      <c r="A132" t="s">
        <v>922</v>
      </c>
      <c r="B132">
        <v>10936</v>
      </c>
    </row>
    <row r="133" spans="1:2" x14ac:dyDescent="0.35">
      <c r="A133" t="s">
        <v>923</v>
      </c>
      <c r="B133">
        <v>10937</v>
      </c>
    </row>
    <row r="134" spans="1:2" x14ac:dyDescent="0.35">
      <c r="A134" t="s">
        <v>924</v>
      </c>
      <c r="B134">
        <v>10938</v>
      </c>
    </row>
    <row r="135" spans="1:2" x14ac:dyDescent="0.35">
      <c r="A135" t="s">
        <v>925</v>
      </c>
      <c r="B135">
        <v>10939</v>
      </c>
    </row>
    <row r="136" spans="1:2" x14ac:dyDescent="0.35">
      <c r="A136" t="s">
        <v>926</v>
      </c>
      <c r="B136">
        <v>10940</v>
      </c>
    </row>
    <row r="137" spans="1:2" x14ac:dyDescent="0.35">
      <c r="A137" t="s">
        <v>927</v>
      </c>
      <c r="B137">
        <v>10941</v>
      </c>
    </row>
    <row r="138" spans="1:2" x14ac:dyDescent="0.35">
      <c r="A138" t="s">
        <v>928</v>
      </c>
      <c r="B138">
        <v>10942</v>
      </c>
    </row>
    <row r="139" spans="1:2" x14ac:dyDescent="0.35">
      <c r="A139" t="s">
        <v>929</v>
      </c>
      <c r="B139">
        <v>10943</v>
      </c>
    </row>
    <row r="140" spans="1:2" x14ac:dyDescent="0.35">
      <c r="A140" t="s">
        <v>930</v>
      </c>
      <c r="B140">
        <v>10944</v>
      </c>
    </row>
    <row r="141" spans="1:2" x14ac:dyDescent="0.35">
      <c r="A141" t="s">
        <v>931</v>
      </c>
      <c r="B141">
        <v>10945</v>
      </c>
    </row>
    <row r="142" spans="1:2" x14ac:dyDescent="0.35">
      <c r="A142" t="s">
        <v>932</v>
      </c>
      <c r="B142">
        <v>10946</v>
      </c>
    </row>
    <row r="143" spans="1:2" x14ac:dyDescent="0.35">
      <c r="A143" t="s">
        <v>933</v>
      </c>
      <c r="B143">
        <v>10947</v>
      </c>
    </row>
    <row r="144" spans="1:2" x14ac:dyDescent="0.35">
      <c r="A144" t="s">
        <v>934</v>
      </c>
      <c r="B144">
        <v>10948</v>
      </c>
    </row>
    <row r="145" spans="1:2" x14ac:dyDescent="0.35">
      <c r="A145" t="s">
        <v>935</v>
      </c>
      <c r="B145">
        <v>10949</v>
      </c>
    </row>
    <row r="146" spans="1:2" x14ac:dyDescent="0.35">
      <c r="A146" t="s">
        <v>936</v>
      </c>
      <c r="B146">
        <v>10950</v>
      </c>
    </row>
    <row r="147" spans="1:2" x14ac:dyDescent="0.35">
      <c r="A147" t="s">
        <v>937</v>
      </c>
      <c r="B147">
        <v>10951</v>
      </c>
    </row>
    <row r="148" spans="1:2" x14ac:dyDescent="0.35">
      <c r="A148" t="s">
        <v>938</v>
      </c>
      <c r="B148">
        <v>10952</v>
      </c>
    </row>
    <row r="149" spans="1:2" x14ac:dyDescent="0.35">
      <c r="A149" t="s">
        <v>939</v>
      </c>
      <c r="B149">
        <v>10953</v>
      </c>
    </row>
    <row r="150" spans="1:2" x14ac:dyDescent="0.35">
      <c r="A150" t="s">
        <v>940</v>
      </c>
      <c r="B150">
        <v>10954</v>
      </c>
    </row>
    <row r="151" spans="1:2" x14ac:dyDescent="0.35">
      <c r="A151" t="s">
        <v>941</v>
      </c>
      <c r="B151">
        <v>10955</v>
      </c>
    </row>
    <row r="152" spans="1:2" x14ac:dyDescent="0.35">
      <c r="A152" t="s">
        <v>942</v>
      </c>
      <c r="B152">
        <v>10956</v>
      </c>
    </row>
    <row r="153" spans="1:2" x14ac:dyDescent="0.35">
      <c r="A153" t="s">
        <v>943</v>
      </c>
      <c r="B153">
        <v>10957</v>
      </c>
    </row>
    <row r="154" spans="1:2" x14ac:dyDescent="0.35">
      <c r="A154" t="s">
        <v>944</v>
      </c>
      <c r="B154">
        <v>10958</v>
      </c>
    </row>
    <row r="155" spans="1:2" x14ac:dyDescent="0.35">
      <c r="A155" t="s">
        <v>945</v>
      </c>
      <c r="B155">
        <v>10959</v>
      </c>
    </row>
    <row r="156" spans="1:2" x14ac:dyDescent="0.35">
      <c r="A156" t="s">
        <v>946</v>
      </c>
      <c r="B156">
        <v>10960</v>
      </c>
    </row>
    <row r="157" spans="1:2" x14ac:dyDescent="0.35">
      <c r="A157" t="s">
        <v>947</v>
      </c>
      <c r="B157">
        <v>10961</v>
      </c>
    </row>
    <row r="158" spans="1:2" x14ac:dyDescent="0.35">
      <c r="A158" t="s">
        <v>948</v>
      </c>
      <c r="B158">
        <v>10962</v>
      </c>
    </row>
    <row r="159" spans="1:2" x14ac:dyDescent="0.35">
      <c r="A159" t="s">
        <v>949</v>
      </c>
      <c r="B159">
        <v>10963</v>
      </c>
    </row>
    <row r="160" spans="1:2" x14ac:dyDescent="0.35">
      <c r="A160" t="s">
        <v>950</v>
      </c>
      <c r="B160">
        <v>10964</v>
      </c>
    </row>
    <row r="161" spans="1:2" x14ac:dyDescent="0.35">
      <c r="A161" t="s">
        <v>951</v>
      </c>
      <c r="B161">
        <v>10965</v>
      </c>
    </row>
    <row r="162" spans="1:2" x14ac:dyDescent="0.35">
      <c r="A162" t="s">
        <v>952</v>
      </c>
      <c r="B162">
        <v>10966</v>
      </c>
    </row>
    <row r="163" spans="1:2" x14ac:dyDescent="0.35">
      <c r="A163" t="s">
        <v>953</v>
      </c>
      <c r="B163">
        <v>10967</v>
      </c>
    </row>
    <row r="164" spans="1:2" x14ac:dyDescent="0.35">
      <c r="A164" t="s">
        <v>954</v>
      </c>
      <c r="B164">
        <v>10968</v>
      </c>
    </row>
    <row r="165" spans="1:2" x14ac:dyDescent="0.35">
      <c r="A165" t="s">
        <v>955</v>
      </c>
      <c r="B165">
        <v>10969</v>
      </c>
    </row>
    <row r="166" spans="1:2" x14ac:dyDescent="0.35">
      <c r="A166" t="s">
        <v>956</v>
      </c>
      <c r="B166">
        <v>10970</v>
      </c>
    </row>
    <row r="167" spans="1:2" x14ac:dyDescent="0.35">
      <c r="A167" t="s">
        <v>957</v>
      </c>
      <c r="B167">
        <v>10971</v>
      </c>
    </row>
    <row r="168" spans="1:2" x14ac:dyDescent="0.35">
      <c r="A168" t="s">
        <v>958</v>
      </c>
      <c r="B168">
        <v>10972</v>
      </c>
    </row>
    <row r="169" spans="1:2" x14ac:dyDescent="0.35">
      <c r="A169" t="s">
        <v>959</v>
      </c>
      <c r="B169">
        <v>10973</v>
      </c>
    </row>
    <row r="170" spans="1:2" x14ac:dyDescent="0.35">
      <c r="A170" t="s">
        <v>960</v>
      </c>
      <c r="B170">
        <v>10974</v>
      </c>
    </row>
    <row r="171" spans="1:2" x14ac:dyDescent="0.35">
      <c r="A171" t="s">
        <v>961</v>
      </c>
      <c r="B171">
        <v>10975</v>
      </c>
    </row>
    <row r="172" spans="1:2" x14ac:dyDescent="0.35">
      <c r="A172" t="s">
        <v>962</v>
      </c>
      <c r="B172">
        <v>10976</v>
      </c>
    </row>
    <row r="173" spans="1:2" x14ac:dyDescent="0.35">
      <c r="A173" t="s">
        <v>963</v>
      </c>
      <c r="B173">
        <v>10977</v>
      </c>
    </row>
    <row r="174" spans="1:2" x14ac:dyDescent="0.35">
      <c r="A174" t="s">
        <v>964</v>
      </c>
      <c r="B174">
        <v>10978</v>
      </c>
    </row>
    <row r="175" spans="1:2" x14ac:dyDescent="0.35">
      <c r="A175" t="s">
        <v>965</v>
      </c>
      <c r="B175">
        <v>10979</v>
      </c>
    </row>
    <row r="176" spans="1:2" x14ac:dyDescent="0.35">
      <c r="A176" t="s">
        <v>966</v>
      </c>
      <c r="B176">
        <v>10980</v>
      </c>
    </row>
    <row r="177" spans="1:2" x14ac:dyDescent="0.35">
      <c r="A177" t="s">
        <v>967</v>
      </c>
      <c r="B177">
        <v>10981</v>
      </c>
    </row>
    <row r="178" spans="1:2" x14ac:dyDescent="0.35">
      <c r="A178" t="s">
        <v>968</v>
      </c>
      <c r="B178">
        <v>10982</v>
      </c>
    </row>
    <row r="179" spans="1:2" x14ac:dyDescent="0.35">
      <c r="A179" t="s">
        <v>969</v>
      </c>
      <c r="B179">
        <v>10983</v>
      </c>
    </row>
    <row r="180" spans="1:2" x14ac:dyDescent="0.35">
      <c r="A180" t="s">
        <v>970</v>
      </c>
      <c r="B180">
        <v>10984</v>
      </c>
    </row>
    <row r="181" spans="1:2" x14ac:dyDescent="0.35">
      <c r="A181" t="s">
        <v>971</v>
      </c>
      <c r="B181">
        <v>10985</v>
      </c>
    </row>
    <row r="182" spans="1:2" x14ac:dyDescent="0.35">
      <c r="A182" t="s">
        <v>972</v>
      </c>
      <c r="B182">
        <v>10986</v>
      </c>
    </row>
    <row r="183" spans="1:2" x14ac:dyDescent="0.35">
      <c r="A183" t="s">
        <v>973</v>
      </c>
      <c r="B183">
        <v>10987</v>
      </c>
    </row>
    <row r="184" spans="1:2" x14ac:dyDescent="0.35">
      <c r="A184" t="s">
        <v>974</v>
      </c>
      <c r="B184">
        <v>10988</v>
      </c>
    </row>
    <row r="185" spans="1:2" x14ac:dyDescent="0.35">
      <c r="A185" t="s">
        <v>829</v>
      </c>
      <c r="B185">
        <v>10989</v>
      </c>
    </row>
    <row r="186" spans="1:2" x14ac:dyDescent="0.35">
      <c r="A186" t="s">
        <v>975</v>
      </c>
      <c r="B186">
        <v>10990</v>
      </c>
    </row>
    <row r="187" spans="1:2" x14ac:dyDescent="0.35">
      <c r="A187" t="s">
        <v>976</v>
      </c>
      <c r="B187">
        <v>10991</v>
      </c>
    </row>
    <row r="188" spans="1:2" x14ac:dyDescent="0.35">
      <c r="A188" t="s">
        <v>977</v>
      </c>
      <c r="B188">
        <v>10992</v>
      </c>
    </row>
    <row r="189" spans="1:2" x14ac:dyDescent="0.35">
      <c r="A189" t="s">
        <v>978</v>
      </c>
      <c r="B189">
        <v>10993</v>
      </c>
    </row>
    <row r="190" spans="1:2" x14ac:dyDescent="0.35">
      <c r="A190" t="s">
        <v>979</v>
      </c>
      <c r="B190">
        <v>10994</v>
      </c>
    </row>
    <row r="191" spans="1:2" x14ac:dyDescent="0.35">
      <c r="A191" t="s">
        <v>980</v>
      </c>
      <c r="B191">
        <v>10995</v>
      </c>
    </row>
    <row r="192" spans="1:2" x14ac:dyDescent="0.35">
      <c r="A192" t="s">
        <v>981</v>
      </c>
      <c r="B192">
        <v>10996</v>
      </c>
    </row>
    <row r="193" spans="1:2" x14ac:dyDescent="0.35">
      <c r="A193" t="s">
        <v>982</v>
      </c>
      <c r="B193">
        <v>10997</v>
      </c>
    </row>
    <row r="194" spans="1:2" x14ac:dyDescent="0.35">
      <c r="A194" t="s">
        <v>983</v>
      </c>
      <c r="B194">
        <v>10998</v>
      </c>
    </row>
    <row r="195" spans="1:2" x14ac:dyDescent="0.35">
      <c r="A195" t="s">
        <v>984</v>
      </c>
      <c r="B195">
        <v>10999</v>
      </c>
    </row>
    <row r="196" spans="1:2" x14ac:dyDescent="0.35">
      <c r="A196" t="s">
        <v>985</v>
      </c>
      <c r="B196">
        <v>11000</v>
      </c>
    </row>
    <row r="197" spans="1:2" x14ac:dyDescent="0.35">
      <c r="A197" t="s">
        <v>986</v>
      </c>
      <c r="B197">
        <v>11001</v>
      </c>
    </row>
    <row r="198" spans="1:2" x14ac:dyDescent="0.35">
      <c r="A198" t="s">
        <v>987</v>
      </c>
      <c r="B198">
        <v>11002</v>
      </c>
    </row>
    <row r="199" spans="1:2" x14ac:dyDescent="0.35">
      <c r="A199" t="s">
        <v>988</v>
      </c>
      <c r="B199">
        <v>11003</v>
      </c>
    </row>
    <row r="200" spans="1:2" x14ac:dyDescent="0.35">
      <c r="A200" t="s">
        <v>989</v>
      </c>
      <c r="B200">
        <v>11004</v>
      </c>
    </row>
    <row r="201" spans="1:2" x14ac:dyDescent="0.35">
      <c r="A201" t="s">
        <v>990</v>
      </c>
      <c r="B201">
        <v>11005</v>
      </c>
    </row>
    <row r="202" spans="1:2" x14ac:dyDescent="0.35">
      <c r="A202" t="s">
        <v>828</v>
      </c>
      <c r="B202">
        <v>11006</v>
      </c>
    </row>
    <row r="203" spans="1:2" x14ac:dyDescent="0.35">
      <c r="A203" t="s">
        <v>991</v>
      </c>
      <c r="B203">
        <v>11007</v>
      </c>
    </row>
    <row r="204" spans="1:2" x14ac:dyDescent="0.35">
      <c r="A204" t="s">
        <v>992</v>
      </c>
      <c r="B204">
        <v>11008</v>
      </c>
    </row>
    <row r="205" spans="1:2" x14ac:dyDescent="0.35">
      <c r="A205" t="s">
        <v>993</v>
      </c>
      <c r="B205">
        <v>11013</v>
      </c>
    </row>
    <row r="206" spans="1:2" x14ac:dyDescent="0.35">
      <c r="A206" t="s">
        <v>994</v>
      </c>
      <c r="B206">
        <v>11014</v>
      </c>
    </row>
    <row r="207" spans="1:2" x14ac:dyDescent="0.35">
      <c r="A207" t="s">
        <v>995</v>
      </c>
      <c r="B207">
        <v>11015</v>
      </c>
    </row>
    <row r="208" spans="1:2" x14ac:dyDescent="0.35">
      <c r="A208" t="s">
        <v>996</v>
      </c>
      <c r="B208">
        <v>11016</v>
      </c>
    </row>
    <row r="209" spans="1:2" x14ac:dyDescent="0.35">
      <c r="A209" t="s">
        <v>1151</v>
      </c>
      <c r="B209">
        <v>9648</v>
      </c>
    </row>
    <row r="210" spans="1:2" x14ac:dyDescent="0.35">
      <c r="A210" t="s">
        <v>1177</v>
      </c>
      <c r="B210">
        <v>9651</v>
      </c>
    </row>
    <row r="211" spans="1:2" x14ac:dyDescent="0.35">
      <c r="A211" t="s">
        <v>1184</v>
      </c>
      <c r="B211">
        <v>9654</v>
      </c>
    </row>
    <row r="212" spans="1:2" x14ac:dyDescent="0.35">
      <c r="A212" t="s">
        <v>1216</v>
      </c>
      <c r="B212">
        <v>9657</v>
      </c>
    </row>
    <row r="213" spans="1:2" x14ac:dyDescent="0.35">
      <c r="A213" t="s">
        <v>1191</v>
      </c>
      <c r="B213">
        <v>9660</v>
      </c>
    </row>
    <row r="214" spans="1:2" x14ac:dyDescent="0.35">
      <c r="A214" t="s">
        <v>1207</v>
      </c>
      <c r="B214">
        <v>9663</v>
      </c>
    </row>
    <row r="215" spans="1:2" x14ac:dyDescent="0.35">
      <c r="A215" t="s">
        <v>1214</v>
      </c>
      <c r="B215">
        <v>9666</v>
      </c>
    </row>
    <row r="216" spans="1:2" x14ac:dyDescent="0.35">
      <c r="A216" t="s">
        <v>1186</v>
      </c>
      <c r="B216">
        <v>9669</v>
      </c>
    </row>
    <row r="217" spans="1:2" x14ac:dyDescent="0.35">
      <c r="A217" t="s">
        <v>1219</v>
      </c>
      <c r="B217">
        <v>9672</v>
      </c>
    </row>
    <row r="218" spans="1:2" x14ac:dyDescent="0.35">
      <c r="A218" t="s">
        <v>1192</v>
      </c>
      <c r="B218">
        <v>9701</v>
      </c>
    </row>
    <row r="219" spans="1:2" x14ac:dyDescent="0.35">
      <c r="A219" t="s">
        <v>1132</v>
      </c>
      <c r="B219">
        <v>9704</v>
      </c>
    </row>
    <row r="220" spans="1:2" x14ac:dyDescent="0.35">
      <c r="A220" t="s">
        <v>1185</v>
      </c>
      <c r="B220">
        <v>9707</v>
      </c>
    </row>
    <row r="221" spans="1:2" x14ac:dyDescent="0.35">
      <c r="A221" t="s">
        <v>1208</v>
      </c>
      <c r="B221">
        <v>9710</v>
      </c>
    </row>
    <row r="222" spans="1:2" x14ac:dyDescent="0.35">
      <c r="A222" t="s">
        <v>1152</v>
      </c>
      <c r="B222">
        <v>9713</v>
      </c>
    </row>
    <row r="223" spans="1:2" x14ac:dyDescent="0.35">
      <c r="A223" t="s">
        <v>1133</v>
      </c>
      <c r="B223">
        <v>9716</v>
      </c>
    </row>
    <row r="224" spans="1:2" x14ac:dyDescent="0.35">
      <c r="A224" t="s">
        <v>1153</v>
      </c>
      <c r="B224">
        <v>9719</v>
      </c>
    </row>
    <row r="225" spans="1:2" x14ac:dyDescent="0.35">
      <c r="A225" t="s">
        <v>1178</v>
      </c>
      <c r="B225">
        <v>9722</v>
      </c>
    </row>
    <row r="226" spans="1:2" x14ac:dyDescent="0.35">
      <c r="A226" t="s">
        <v>1154</v>
      </c>
      <c r="B226">
        <v>9725</v>
      </c>
    </row>
    <row r="227" spans="1:2" x14ac:dyDescent="0.35">
      <c r="A227" t="s">
        <v>1193</v>
      </c>
      <c r="B227">
        <v>9728</v>
      </c>
    </row>
    <row r="228" spans="1:2" x14ac:dyDescent="0.35">
      <c r="A228" t="s">
        <v>1194</v>
      </c>
      <c r="B228" s="67">
        <v>9731</v>
      </c>
    </row>
    <row r="229" spans="1:2" x14ac:dyDescent="0.35">
      <c r="A229" t="s">
        <v>1134</v>
      </c>
      <c r="B229">
        <v>9734</v>
      </c>
    </row>
    <row r="230" spans="1:2" x14ac:dyDescent="0.35">
      <c r="A230" t="s">
        <v>1195</v>
      </c>
      <c r="B230">
        <v>9737</v>
      </c>
    </row>
    <row r="231" spans="1:2" x14ac:dyDescent="0.35">
      <c r="A231" t="s">
        <v>1196</v>
      </c>
      <c r="B231">
        <v>9740</v>
      </c>
    </row>
    <row r="232" spans="1:2" x14ac:dyDescent="0.35">
      <c r="A232" t="s">
        <v>1155</v>
      </c>
      <c r="B232">
        <v>9743</v>
      </c>
    </row>
    <row r="233" spans="1:2" x14ac:dyDescent="0.35">
      <c r="A233" t="s">
        <v>1156</v>
      </c>
      <c r="B233">
        <v>9746</v>
      </c>
    </row>
    <row r="234" spans="1:2" x14ac:dyDescent="0.35">
      <c r="A234" t="s">
        <v>1135</v>
      </c>
      <c r="B234">
        <v>9749</v>
      </c>
    </row>
    <row r="235" spans="1:2" x14ac:dyDescent="0.35">
      <c r="A235" t="s">
        <v>1197</v>
      </c>
      <c r="B235">
        <v>9752</v>
      </c>
    </row>
    <row r="236" spans="1:2" x14ac:dyDescent="0.35">
      <c r="A236" t="s">
        <v>1136</v>
      </c>
      <c r="B236">
        <v>9755</v>
      </c>
    </row>
    <row r="237" spans="1:2" x14ac:dyDescent="0.35">
      <c r="A237" t="s">
        <v>1209</v>
      </c>
      <c r="B237">
        <v>9758</v>
      </c>
    </row>
    <row r="238" spans="1:2" x14ac:dyDescent="0.35">
      <c r="A238" t="s">
        <v>1157</v>
      </c>
      <c r="B238">
        <v>9761</v>
      </c>
    </row>
    <row r="239" spans="1:2" x14ac:dyDescent="0.35">
      <c r="A239" t="s">
        <v>1158</v>
      </c>
      <c r="B239">
        <v>9764</v>
      </c>
    </row>
    <row r="240" spans="1:2" x14ac:dyDescent="0.35">
      <c r="A240" t="s">
        <v>1159</v>
      </c>
      <c r="B240">
        <v>9767</v>
      </c>
    </row>
    <row r="241" spans="1:2" x14ac:dyDescent="0.35">
      <c r="A241" t="s">
        <v>1160</v>
      </c>
      <c r="B241">
        <v>9770</v>
      </c>
    </row>
    <row r="242" spans="1:2" x14ac:dyDescent="0.35">
      <c r="A242" t="s">
        <v>1161</v>
      </c>
      <c r="B242">
        <v>9773</v>
      </c>
    </row>
    <row r="243" spans="1:2" x14ac:dyDescent="0.35">
      <c r="A243" t="s">
        <v>1162</v>
      </c>
      <c r="B243">
        <v>9776</v>
      </c>
    </row>
    <row r="244" spans="1:2" x14ac:dyDescent="0.35">
      <c r="A244" t="s">
        <v>1163</v>
      </c>
      <c r="B244">
        <v>9779</v>
      </c>
    </row>
    <row r="245" spans="1:2" x14ac:dyDescent="0.35">
      <c r="A245" t="s">
        <v>1137</v>
      </c>
      <c r="B245">
        <v>9782</v>
      </c>
    </row>
    <row r="246" spans="1:2" x14ac:dyDescent="0.35">
      <c r="A246" t="s">
        <v>1164</v>
      </c>
      <c r="B246">
        <v>9785</v>
      </c>
    </row>
    <row r="247" spans="1:2" x14ac:dyDescent="0.35">
      <c r="A247" t="s">
        <v>1138</v>
      </c>
      <c r="B247">
        <v>9788</v>
      </c>
    </row>
    <row r="248" spans="1:2" x14ac:dyDescent="0.35">
      <c r="A248" t="s">
        <v>1198</v>
      </c>
      <c r="B248">
        <v>9791</v>
      </c>
    </row>
    <row r="249" spans="1:2" x14ac:dyDescent="0.35">
      <c r="A249" t="s">
        <v>1165</v>
      </c>
      <c r="B249">
        <v>9794</v>
      </c>
    </row>
    <row r="250" spans="1:2" x14ac:dyDescent="0.35">
      <c r="A250" t="s">
        <v>1166</v>
      </c>
      <c r="B250">
        <v>9797</v>
      </c>
    </row>
    <row r="251" spans="1:2" x14ac:dyDescent="0.35">
      <c r="A251" t="s">
        <v>1199</v>
      </c>
      <c r="B251">
        <v>9800</v>
      </c>
    </row>
    <row r="252" spans="1:2" x14ac:dyDescent="0.35">
      <c r="A252" t="s">
        <v>1210</v>
      </c>
      <c r="B252">
        <v>9803</v>
      </c>
    </row>
    <row r="253" spans="1:2" x14ac:dyDescent="0.35">
      <c r="A253" t="s">
        <v>1167</v>
      </c>
      <c r="B253">
        <v>9806</v>
      </c>
    </row>
    <row r="254" spans="1:2" x14ac:dyDescent="0.35">
      <c r="A254" t="s">
        <v>1168</v>
      </c>
      <c r="B254" s="67">
        <v>9809</v>
      </c>
    </row>
    <row r="255" spans="1:2" x14ac:dyDescent="0.35">
      <c r="A255" t="s">
        <v>1139</v>
      </c>
      <c r="B255">
        <v>9812</v>
      </c>
    </row>
    <row r="256" spans="1:2" x14ac:dyDescent="0.35">
      <c r="A256" t="s">
        <v>1140</v>
      </c>
      <c r="B256">
        <v>9815</v>
      </c>
    </row>
    <row r="257" spans="1:2" x14ac:dyDescent="0.35">
      <c r="A257" t="s">
        <v>1169</v>
      </c>
      <c r="B257">
        <v>9818</v>
      </c>
    </row>
    <row r="258" spans="1:2" x14ac:dyDescent="0.35">
      <c r="A258" t="s">
        <v>1141</v>
      </c>
      <c r="B258">
        <v>9821</v>
      </c>
    </row>
    <row r="259" spans="1:2" x14ac:dyDescent="0.35">
      <c r="A259" t="s">
        <v>1142</v>
      </c>
      <c r="B259">
        <v>9824</v>
      </c>
    </row>
    <row r="260" spans="1:2" x14ac:dyDescent="0.35">
      <c r="A260" t="s">
        <v>1215</v>
      </c>
      <c r="B260">
        <v>9827</v>
      </c>
    </row>
    <row r="261" spans="1:2" x14ac:dyDescent="0.35">
      <c r="A261" t="s">
        <v>1143</v>
      </c>
      <c r="B261" s="67">
        <v>9830</v>
      </c>
    </row>
    <row r="262" spans="1:2" x14ac:dyDescent="0.35">
      <c r="A262" t="s">
        <v>1144</v>
      </c>
      <c r="B262">
        <v>9833</v>
      </c>
    </row>
    <row r="263" spans="1:2" x14ac:dyDescent="0.35">
      <c r="A263" t="s">
        <v>1217</v>
      </c>
      <c r="B263" s="67">
        <v>9834</v>
      </c>
    </row>
    <row r="264" spans="1:2" x14ac:dyDescent="0.35">
      <c r="A264" t="s">
        <v>1170</v>
      </c>
      <c r="B264">
        <v>9839</v>
      </c>
    </row>
    <row r="265" spans="1:2" x14ac:dyDescent="0.35">
      <c r="A265" t="s">
        <v>1200</v>
      </c>
      <c r="B265">
        <v>9842</v>
      </c>
    </row>
    <row r="266" spans="1:2" x14ac:dyDescent="0.35">
      <c r="A266" t="s">
        <v>1145</v>
      </c>
      <c r="B266">
        <v>9845</v>
      </c>
    </row>
    <row r="267" spans="1:2" x14ac:dyDescent="0.35">
      <c r="A267" t="s">
        <v>1179</v>
      </c>
      <c r="B267">
        <v>9848</v>
      </c>
    </row>
    <row r="268" spans="1:2" x14ac:dyDescent="0.35">
      <c r="A268" t="s">
        <v>1187</v>
      </c>
      <c r="B268" s="67">
        <v>9851</v>
      </c>
    </row>
    <row r="269" spans="1:2" x14ac:dyDescent="0.35">
      <c r="A269" t="s">
        <v>1201</v>
      </c>
      <c r="B269">
        <v>9854</v>
      </c>
    </row>
    <row r="270" spans="1:2" x14ac:dyDescent="0.35">
      <c r="A270" t="s">
        <v>1211</v>
      </c>
      <c r="B270">
        <v>9857</v>
      </c>
    </row>
    <row r="271" spans="1:2" x14ac:dyDescent="0.35">
      <c r="A271" t="s">
        <v>1171</v>
      </c>
      <c r="B271">
        <v>9860</v>
      </c>
    </row>
    <row r="272" spans="1:2" x14ac:dyDescent="0.35">
      <c r="A272" t="s">
        <v>1172</v>
      </c>
      <c r="B272">
        <v>9863</v>
      </c>
    </row>
    <row r="273" spans="1:2" x14ac:dyDescent="0.35">
      <c r="A273" t="s">
        <v>1180</v>
      </c>
      <c r="B273">
        <v>9866</v>
      </c>
    </row>
    <row r="274" spans="1:2" x14ac:dyDescent="0.35">
      <c r="A274" t="s">
        <v>1202</v>
      </c>
      <c r="B274">
        <v>9869</v>
      </c>
    </row>
    <row r="275" spans="1:2" x14ac:dyDescent="0.35">
      <c r="A275" t="s">
        <v>1146</v>
      </c>
      <c r="B275">
        <v>9872</v>
      </c>
    </row>
    <row r="276" spans="1:2" x14ac:dyDescent="0.35">
      <c r="A276" t="s">
        <v>1203</v>
      </c>
      <c r="B276">
        <v>9873</v>
      </c>
    </row>
    <row r="277" spans="1:2" x14ac:dyDescent="0.35">
      <c r="A277" t="s">
        <v>1173</v>
      </c>
      <c r="B277">
        <v>9878</v>
      </c>
    </row>
    <row r="278" spans="1:2" x14ac:dyDescent="0.35">
      <c r="A278" t="s">
        <v>1204</v>
      </c>
      <c r="B278">
        <v>9881</v>
      </c>
    </row>
    <row r="279" spans="1:2" x14ac:dyDescent="0.35">
      <c r="A279" t="s">
        <v>1218</v>
      </c>
      <c r="B279">
        <v>9884</v>
      </c>
    </row>
    <row r="280" spans="1:2" x14ac:dyDescent="0.35">
      <c r="A280" t="s">
        <v>1147</v>
      </c>
      <c r="B280">
        <v>9887</v>
      </c>
    </row>
    <row r="281" spans="1:2" x14ac:dyDescent="0.35">
      <c r="A281" t="s">
        <v>1188</v>
      </c>
      <c r="B281">
        <v>9890</v>
      </c>
    </row>
    <row r="282" spans="1:2" x14ac:dyDescent="0.35">
      <c r="A282" t="s">
        <v>1189</v>
      </c>
      <c r="B282">
        <v>9893</v>
      </c>
    </row>
    <row r="283" spans="1:2" x14ac:dyDescent="0.35">
      <c r="A283" t="s">
        <v>1190</v>
      </c>
      <c r="B283">
        <v>9896</v>
      </c>
    </row>
    <row r="284" spans="1:2" x14ac:dyDescent="0.35">
      <c r="A284" t="s">
        <v>1181</v>
      </c>
      <c r="B284" s="67">
        <v>9899</v>
      </c>
    </row>
    <row r="285" spans="1:2" x14ac:dyDescent="0.35">
      <c r="A285" t="s">
        <v>1212</v>
      </c>
      <c r="B285">
        <v>9902</v>
      </c>
    </row>
    <row r="286" spans="1:2" x14ac:dyDescent="0.35">
      <c r="A286" t="s">
        <v>1182</v>
      </c>
      <c r="B286">
        <v>9905</v>
      </c>
    </row>
    <row r="287" spans="1:2" x14ac:dyDescent="0.35">
      <c r="A287" t="s">
        <v>1205</v>
      </c>
      <c r="B287">
        <v>9908</v>
      </c>
    </row>
    <row r="288" spans="1:2" x14ac:dyDescent="0.35">
      <c r="A288" t="s">
        <v>1206</v>
      </c>
      <c r="B288">
        <v>9911</v>
      </c>
    </row>
    <row r="289" spans="1:2" x14ac:dyDescent="0.35">
      <c r="A289" t="s">
        <v>1148</v>
      </c>
      <c r="B289">
        <v>9914</v>
      </c>
    </row>
    <row r="290" spans="1:2" x14ac:dyDescent="0.35">
      <c r="A290" t="s">
        <v>1149</v>
      </c>
      <c r="B290">
        <v>9917</v>
      </c>
    </row>
    <row r="291" spans="1:2" x14ac:dyDescent="0.35">
      <c r="A291" t="s">
        <v>1150</v>
      </c>
      <c r="B291" s="67">
        <v>9920</v>
      </c>
    </row>
    <row r="292" spans="1:2" x14ac:dyDescent="0.35">
      <c r="A292" t="s">
        <v>1174</v>
      </c>
      <c r="B292">
        <v>9923</v>
      </c>
    </row>
    <row r="293" spans="1:2" x14ac:dyDescent="0.35">
      <c r="A293" t="s">
        <v>1213</v>
      </c>
      <c r="B293" s="67">
        <v>9926</v>
      </c>
    </row>
    <row r="294" spans="1:2" x14ac:dyDescent="0.35">
      <c r="A294" t="s">
        <v>1183</v>
      </c>
      <c r="B294">
        <v>9929</v>
      </c>
    </row>
    <row r="295" spans="1:2" x14ac:dyDescent="0.35">
      <c r="A295" t="s">
        <v>1175</v>
      </c>
      <c r="B295">
        <v>9932</v>
      </c>
    </row>
    <row r="296" spans="1:2" x14ac:dyDescent="0.35">
      <c r="A296" t="s">
        <v>1176</v>
      </c>
      <c r="B296" s="67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96F1-39DD-46C3-94BA-E36AA1FD53E2}">
  <dimension ref="A1:H5120"/>
  <sheetViews>
    <sheetView workbookViewId="0"/>
  </sheetViews>
  <sheetFormatPr defaultColWidth="9.81640625" defaultRowHeight="14.5" x14ac:dyDescent="0.35"/>
  <cols>
    <col min="1" max="1" width="17.1796875" bestFit="1" customWidth="1"/>
    <col min="7" max="7" width="15.36328125" bestFit="1" customWidth="1"/>
    <col min="8" max="8" width="14.1796875" bestFit="1" customWidth="1"/>
  </cols>
  <sheetData>
    <row r="1" spans="1:8" x14ac:dyDescent="0.35">
      <c r="A1" t="s">
        <v>997</v>
      </c>
      <c r="B1" s="78">
        <v>1330</v>
      </c>
    </row>
    <row r="3" spans="1:8" x14ac:dyDescent="0.35">
      <c r="A3" t="s">
        <v>998</v>
      </c>
      <c r="B3" t="s">
        <v>999</v>
      </c>
      <c r="C3" t="s">
        <v>1000</v>
      </c>
      <c r="E3" t="s">
        <v>1001</v>
      </c>
      <c r="F3" t="s">
        <v>1002</v>
      </c>
      <c r="G3" t="s">
        <v>1003</v>
      </c>
      <c r="H3" s="68" t="s">
        <v>1004</v>
      </c>
    </row>
    <row r="4" spans="1:8" x14ac:dyDescent="0.35">
      <c r="A4" t="s">
        <v>704</v>
      </c>
      <c r="B4">
        <v>3</v>
      </c>
      <c r="C4">
        <v>3</v>
      </c>
      <c r="E4">
        <f t="shared" ref="E4" si="0">plan_id</f>
        <v>1330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68" t="str">
        <f t="array" aca="1" ref="H4" ca="1">IF(AND(G4&gt;=10861,G4&lt;=10863),TEXT(INDIRECT(CHAR(39)&amp;$A4&amp;CHAR(39)&amp;"!r"&amp;$B4&amp;"c"&amp;$C4,0),"dd-mmm-yyyy"),(INDIRECT(CHAR(39)&amp;$A4&amp;CHAR(39)&amp;"!r"&amp;$B4&amp;"c"&amp;$C4,0)))</f>
        <v>00-Jan-1900</v>
      </c>
    </row>
    <row r="5" spans="1:8" x14ac:dyDescent="0.35">
      <c r="A5" t="s">
        <v>704</v>
      </c>
      <c r="B5">
        <f>B4</f>
        <v>3</v>
      </c>
      <c r="C5">
        <f>C4+1</f>
        <v>4</v>
      </c>
      <c r="E5">
        <f t="shared" ref="E5" si="2">plan_id</f>
        <v>1330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68"/>
    </row>
    <row r="6" spans="1:8" x14ac:dyDescent="0.35">
      <c r="A6" t="s">
        <v>704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1330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68" t="str">
        <f t="array" aca="1" ref="H6" ca="1">IF(AND(G6&gt;=10861,G6&lt;=10863),TEXT(INDIRECT(CHAR(39)&amp;$A6&amp;CHAR(39)&amp;"!r"&amp;$B6&amp;"c"&amp;$C6,0),"dd-mmm-yyyy"),(INDIRECT(CHAR(39)&amp;$A6&amp;CHAR(39)&amp;"!r"&amp;$B6&amp;"c"&amp;$C6,0)))</f>
        <v>00-Jan-1900</v>
      </c>
    </row>
    <row r="7" spans="1:8" x14ac:dyDescent="0.35">
      <c r="A7" t="s">
        <v>704</v>
      </c>
      <c r="B7">
        <f t="shared" si="5"/>
        <v>3</v>
      </c>
      <c r="C7">
        <f t="shared" si="6"/>
        <v>6</v>
      </c>
      <c r="E7">
        <f t="shared" ref="E7" si="9">plan_id</f>
        <v>1330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68">
        <f t="array" aca="1" ref="H7" ca="1">IF(AND(G7&gt;=10861,G7&lt;=10863),TEXT(INDIRECT(CHAR(39)&amp;$A7&amp;CHAR(39)&amp;"!r"&amp;$B7&amp;"c"&amp;$C7,0),"dd-mmm-yyyy"),(INDIRECT(CHAR(39)&amp;$A7&amp;CHAR(39)&amp;"!r"&amp;$B7&amp;"c"&amp;$C7,0)))</f>
        <v>14349</v>
      </c>
    </row>
    <row r="8" spans="1:8" x14ac:dyDescent="0.35">
      <c r="A8" t="s">
        <v>704</v>
      </c>
      <c r="B8">
        <f t="shared" si="5"/>
        <v>3</v>
      </c>
      <c r="C8">
        <f t="shared" si="6"/>
        <v>7</v>
      </c>
      <c r="E8">
        <f t="shared" ref="E8" si="11">plan_id</f>
        <v>1330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68">
        <f t="array" aca="1" ref="H8" ca="1">IF(AND(G8&gt;=10861,G8&lt;=10863),TEXT(INDIRECT(CHAR(39)&amp;$A8&amp;CHAR(39)&amp;"!r"&amp;$B8&amp;"c"&amp;$C8,0),"dd-mmm-yyyy"),(INDIRECT(CHAR(39)&amp;$A8&amp;CHAR(39)&amp;"!r"&amp;$B8&amp;"c"&amp;$C8,0)))</f>
        <v>1654</v>
      </c>
    </row>
    <row r="9" spans="1:8" x14ac:dyDescent="0.35">
      <c r="A9" t="s">
        <v>704</v>
      </c>
      <c r="B9">
        <f t="shared" si="5"/>
        <v>3</v>
      </c>
      <c r="C9">
        <f t="shared" si="6"/>
        <v>8</v>
      </c>
      <c r="E9">
        <f t="shared" ref="E9" si="13">plan_id</f>
        <v>1330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68">
        <f t="array" aca="1" ref="H9" ca="1">IF(AND(G9&gt;=10861,G9&lt;=10863),TEXT(INDIRECT(CHAR(39)&amp;$A9&amp;CHAR(39)&amp;"!r"&amp;$B9&amp;"c"&amp;$C9,0),"dd-mmm-yyyy"),(INDIRECT(CHAR(39)&amp;$A9&amp;CHAR(39)&amp;"!r"&amp;$B9&amp;"c"&amp;$C9,0)))</f>
        <v>12308</v>
      </c>
    </row>
    <row r="10" spans="1:8" x14ac:dyDescent="0.35">
      <c r="A10" t="s">
        <v>704</v>
      </c>
      <c r="B10">
        <f t="shared" si="5"/>
        <v>3</v>
      </c>
      <c r="C10">
        <f t="shared" si="6"/>
        <v>9</v>
      </c>
      <c r="E10">
        <f t="shared" ref="E10" si="15">plan_id</f>
        <v>1330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6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18272</v>
      </c>
    </row>
    <row r="11" spans="1:8" x14ac:dyDescent="0.35">
      <c r="A11" t="s">
        <v>704</v>
      </c>
      <c r="B11">
        <f t="shared" si="5"/>
        <v>3</v>
      </c>
      <c r="C11">
        <f t="shared" si="6"/>
        <v>10</v>
      </c>
      <c r="E11">
        <f t="shared" ref="E11" si="17">plan_id</f>
        <v>1330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6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46583</v>
      </c>
    </row>
    <row r="12" spans="1:8" x14ac:dyDescent="0.35">
      <c r="A12" t="s">
        <v>704</v>
      </c>
      <c r="B12">
        <f t="shared" si="5"/>
        <v>3</v>
      </c>
      <c r="C12">
        <f t="shared" si="6"/>
        <v>11</v>
      </c>
      <c r="E12">
        <f t="shared" ref="E12" si="19">plan_id</f>
        <v>1330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6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</v>
      </c>
    </row>
    <row r="13" spans="1:8" x14ac:dyDescent="0.35">
      <c r="A13" t="s">
        <v>704</v>
      </c>
      <c r="B13">
        <f t="shared" si="5"/>
        <v>3</v>
      </c>
      <c r="C13">
        <f t="shared" si="6"/>
        <v>12</v>
      </c>
      <c r="E13">
        <f t="shared" ref="E13" si="21">plan_id</f>
        <v>1330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6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t="s">
        <v>704</v>
      </c>
      <c r="B14">
        <f t="shared" si="5"/>
        <v>3</v>
      </c>
      <c r="C14">
        <f t="shared" si="6"/>
        <v>13</v>
      </c>
      <c r="E14">
        <f t="shared" ref="E14" si="23">plan_id</f>
        <v>1330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6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5">
      <c r="A15" t="s">
        <v>704</v>
      </c>
      <c r="B15">
        <f t="shared" si="5"/>
        <v>3</v>
      </c>
      <c r="C15">
        <f t="shared" si="6"/>
        <v>14</v>
      </c>
      <c r="E15">
        <f t="shared" ref="E15" si="25">plan_id</f>
        <v>1330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68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t="s">
        <v>704</v>
      </c>
      <c r="B16">
        <f t="shared" si="5"/>
        <v>3</v>
      </c>
      <c r="C16">
        <f t="shared" si="6"/>
        <v>15</v>
      </c>
      <c r="E16">
        <f t="shared" ref="E16" si="27">plan_id</f>
        <v>1330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6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t="s">
        <v>704</v>
      </c>
      <c r="B17">
        <f t="shared" si="5"/>
        <v>3</v>
      </c>
      <c r="C17">
        <f t="shared" si="6"/>
        <v>16</v>
      </c>
      <c r="E17">
        <f t="shared" ref="E17" si="29">plan_id</f>
        <v>1330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6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</v>
      </c>
    </row>
    <row r="18" spans="1:8" x14ac:dyDescent="0.35">
      <c r="A18" t="s">
        <v>704</v>
      </c>
      <c r="B18">
        <f t="shared" si="5"/>
        <v>3</v>
      </c>
      <c r="C18">
        <f t="shared" si="6"/>
        <v>17</v>
      </c>
      <c r="E18">
        <f t="shared" ref="E18" si="31">plan_id</f>
        <v>1330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6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5191069342</v>
      </c>
    </row>
    <row r="19" spans="1:8" x14ac:dyDescent="0.35">
      <c r="A19" t="s">
        <v>704</v>
      </c>
      <c r="B19">
        <f t="shared" si="5"/>
        <v>3</v>
      </c>
      <c r="C19">
        <f t="shared" si="6"/>
        <v>18</v>
      </c>
      <c r="E19">
        <f t="shared" ref="E19" si="33">plan_id</f>
        <v>1330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6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3652220265</v>
      </c>
    </row>
    <row r="20" spans="1:8" x14ac:dyDescent="0.35">
      <c r="A20" t="s">
        <v>704</v>
      </c>
      <c r="B20">
        <f t="shared" si="5"/>
        <v>3</v>
      </c>
      <c r="C20">
        <f t="shared" si="6"/>
        <v>19</v>
      </c>
      <c r="E20">
        <f t="shared" ref="E20" si="35">plan_id</f>
        <v>1330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6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1538849077</v>
      </c>
    </row>
    <row r="21" spans="1:8" x14ac:dyDescent="0.35">
      <c r="A21" t="s">
        <v>704</v>
      </c>
      <c r="B21">
        <f t="shared" si="5"/>
        <v>3</v>
      </c>
      <c r="C21">
        <f t="shared" si="6"/>
        <v>20</v>
      </c>
      <c r="E21">
        <f t="shared" ref="E21" si="37">plan_id</f>
        <v>1330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6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0.7036</v>
      </c>
    </row>
    <row r="22" spans="1:8" x14ac:dyDescent="0.35">
      <c r="A22" t="s">
        <v>704</v>
      </c>
      <c r="B22">
        <f t="shared" si="5"/>
        <v>3</v>
      </c>
      <c r="C22">
        <f t="shared" si="6"/>
        <v>21</v>
      </c>
      <c r="E22">
        <f t="shared" ref="E22" si="39">plan_id</f>
        <v>1330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6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750604063</v>
      </c>
    </row>
    <row r="23" spans="1:8" x14ac:dyDescent="0.35">
      <c r="A23" t="s">
        <v>704</v>
      </c>
      <c r="B23">
        <f t="shared" si="5"/>
        <v>3</v>
      </c>
      <c r="C23">
        <f t="shared" si="6"/>
        <v>22</v>
      </c>
      <c r="E23">
        <f t="shared" ref="E23" si="41">plan_id</f>
        <v>1330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6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5">
      <c r="A24" t="s">
        <v>704</v>
      </c>
      <c r="B24">
        <f t="shared" si="5"/>
        <v>3</v>
      </c>
      <c r="C24">
        <f t="shared" si="6"/>
        <v>23</v>
      </c>
      <c r="E24">
        <f t="shared" ref="E24" si="43">plan_id</f>
        <v>1330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6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t="s">
        <v>704</v>
      </c>
      <c r="B25">
        <f t="shared" si="5"/>
        <v>3</v>
      </c>
      <c r="C25">
        <f t="shared" si="6"/>
        <v>24</v>
      </c>
      <c r="E25">
        <f t="shared" ref="E25" si="45">plan_id</f>
        <v>1330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6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5">
      <c r="A26" t="s">
        <v>704</v>
      </c>
      <c r="B26">
        <f t="shared" si="5"/>
        <v>3</v>
      </c>
      <c r="C26">
        <f t="shared" si="6"/>
        <v>25</v>
      </c>
      <c r="E26">
        <f t="shared" ref="E26" si="47">plan_id</f>
        <v>1330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68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0.19765804545078783</v>
      </c>
    </row>
    <row r="27" spans="1:8" x14ac:dyDescent="0.35">
      <c r="A27" t="s">
        <v>704</v>
      </c>
      <c r="B27">
        <f t="shared" si="5"/>
        <v>3</v>
      </c>
      <c r="C27">
        <f t="shared" si="6"/>
        <v>26</v>
      </c>
      <c r="E27">
        <f t="shared" ref="E27" si="49">plan_id</f>
        <v>1330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68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0.19765804545078783</v>
      </c>
    </row>
    <row r="28" spans="1:8" x14ac:dyDescent="0.35">
      <c r="A28" t="s">
        <v>704</v>
      </c>
      <c r="B28">
        <f t="shared" si="5"/>
        <v>3</v>
      </c>
      <c r="C28">
        <f t="shared" si="6"/>
        <v>27</v>
      </c>
      <c r="E28">
        <f t="shared" ref="E28" si="51">plan_id</f>
        <v>1330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6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148362932</v>
      </c>
    </row>
    <row r="29" spans="1:8" x14ac:dyDescent="0.35">
      <c r="A29" t="s">
        <v>704</v>
      </c>
      <c r="B29">
        <f t="shared" si="5"/>
        <v>3</v>
      </c>
      <c r="C29">
        <f t="shared" si="6"/>
        <v>28</v>
      </c>
      <c r="E29">
        <f t="shared" ref="E29" si="53">plan_id</f>
        <v>1330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6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148362932</v>
      </c>
    </row>
    <row r="30" spans="1:8" x14ac:dyDescent="0.35">
      <c r="A30" t="s">
        <v>704</v>
      </c>
      <c r="B30">
        <f t="shared" si="5"/>
        <v>3</v>
      </c>
      <c r="C30">
        <f t="shared" si="6"/>
        <v>29</v>
      </c>
      <c r="E30">
        <f t="shared" ref="E30" si="55">plan_id</f>
        <v>1330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6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5">
      <c r="A31" t="s">
        <v>704</v>
      </c>
      <c r="B31">
        <f t="shared" si="5"/>
        <v>3</v>
      </c>
      <c r="C31">
        <f t="shared" si="6"/>
        <v>30</v>
      </c>
      <c r="E31">
        <f t="shared" ref="E31" si="57">plan_id</f>
        <v>1330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6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5">
      <c r="A32" t="s">
        <v>704</v>
      </c>
      <c r="B32">
        <f t="shared" si="5"/>
        <v>3</v>
      </c>
      <c r="C32">
        <f t="shared" si="6"/>
        <v>31</v>
      </c>
      <c r="E32">
        <f t="shared" ref="E32" si="59">plan_id</f>
        <v>1330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6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0</v>
      </c>
    </row>
    <row r="33" spans="1:8" x14ac:dyDescent="0.35">
      <c r="A33" t="s">
        <v>704</v>
      </c>
      <c r="B33">
        <f t="shared" si="5"/>
        <v>3</v>
      </c>
      <c r="C33">
        <f t="shared" si="6"/>
        <v>32</v>
      </c>
      <c r="E33">
        <f t="shared" ref="E33" si="61">plan_id</f>
        <v>1330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6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0</v>
      </c>
    </row>
    <row r="34" spans="1:8" x14ac:dyDescent="0.35">
      <c r="A34" t="s">
        <v>704</v>
      </c>
      <c r="B34">
        <f t="shared" si="5"/>
        <v>3</v>
      </c>
      <c r="C34">
        <f t="shared" si="6"/>
        <v>33</v>
      </c>
      <c r="E34">
        <f t="shared" ref="E34" si="63">plan_id</f>
        <v>1330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6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t="s">
        <v>704</v>
      </c>
      <c r="B35">
        <f t="shared" si="5"/>
        <v>3</v>
      </c>
      <c r="C35">
        <f t="shared" si="6"/>
        <v>34</v>
      </c>
      <c r="E35">
        <f t="shared" ref="E35" si="65">plan_id</f>
        <v>1330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6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t="s">
        <v>704</v>
      </c>
      <c r="B36">
        <f t="shared" si="5"/>
        <v>3</v>
      </c>
      <c r="C36">
        <f t="shared" si="6"/>
        <v>35</v>
      </c>
      <c r="E36">
        <f t="shared" ref="E36" si="67">plan_id</f>
        <v>1330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6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t="s">
        <v>704</v>
      </c>
      <c r="B37">
        <f t="shared" si="5"/>
        <v>3</v>
      </c>
      <c r="C37">
        <f t="shared" si="6"/>
        <v>36</v>
      </c>
      <c r="E37">
        <f t="shared" ref="E37" si="69">plan_id</f>
        <v>1330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6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5">
      <c r="A38" t="s">
        <v>704</v>
      </c>
      <c r="B38">
        <f t="shared" si="5"/>
        <v>3</v>
      </c>
      <c r="C38">
        <f t="shared" si="6"/>
        <v>37</v>
      </c>
      <c r="E38">
        <f t="shared" ref="E38" si="71">plan_id</f>
        <v>1330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6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5">
      <c r="A39" t="s">
        <v>704</v>
      </c>
      <c r="B39">
        <f t="shared" si="5"/>
        <v>3</v>
      </c>
      <c r="C39">
        <f t="shared" si="6"/>
        <v>38</v>
      </c>
      <c r="E39">
        <f t="shared" ref="E39" si="73">plan_id</f>
        <v>1330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6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t="s">
        <v>704</v>
      </c>
      <c r="B40">
        <f t="shared" si="5"/>
        <v>3</v>
      </c>
      <c r="C40">
        <f t="shared" si="6"/>
        <v>39</v>
      </c>
      <c r="E40">
        <f t="shared" ref="E40" si="75">plan_id</f>
        <v>1330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6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5">
      <c r="A41" t="s">
        <v>704</v>
      </c>
      <c r="B41">
        <f t="shared" si="5"/>
        <v>3</v>
      </c>
      <c r="C41">
        <f t="shared" si="6"/>
        <v>40</v>
      </c>
      <c r="E41">
        <f t="shared" ref="E41" si="77">plan_id</f>
        <v>1330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6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t="s">
        <v>704</v>
      </c>
      <c r="B42">
        <f t="shared" si="5"/>
        <v>3</v>
      </c>
      <c r="C42">
        <f t="shared" si="6"/>
        <v>41</v>
      </c>
      <c r="E42">
        <f t="shared" ref="E42" si="79">plan_id</f>
        <v>1330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6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t="s">
        <v>704</v>
      </c>
      <c r="B43">
        <f t="shared" si="5"/>
        <v>3</v>
      </c>
      <c r="C43">
        <f t="shared" si="6"/>
        <v>42</v>
      </c>
      <c r="E43">
        <f t="shared" ref="E43" si="81">plan_id</f>
        <v>1330</v>
      </c>
      <c r="F43">
        <f t="shared" ca="1" si="3"/>
        <v>2014</v>
      </c>
      <c r="G43">
        <f t="shared" ref="G43" ca="1" si="82">VLOOKUP(INDIRECT(CHAR(39)&amp;$A43&amp;CHAR(39)&amp;"!r2c"&amp;$C43,0),variables,2,0)</f>
        <v>11007</v>
      </c>
      <c r="H43" s="6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t="s">
        <v>704</v>
      </c>
      <c r="B44">
        <f t="shared" si="5"/>
        <v>3</v>
      </c>
      <c r="C44">
        <f t="shared" si="6"/>
        <v>43</v>
      </c>
      <c r="E44">
        <f t="shared" ref="E44" si="83">plan_id</f>
        <v>1330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6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5">
      <c r="A45" t="s">
        <v>704</v>
      </c>
      <c r="B45">
        <f t="shared" si="5"/>
        <v>3</v>
      </c>
      <c r="C45">
        <f t="shared" si="6"/>
        <v>44</v>
      </c>
      <c r="E45">
        <f t="shared" ref="E45" si="85">plan_id</f>
        <v>1330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6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5">
      <c r="A46" t="s">
        <v>704</v>
      </c>
      <c r="B46">
        <f t="shared" si="5"/>
        <v>3</v>
      </c>
      <c r="C46">
        <f t="shared" si="6"/>
        <v>45</v>
      </c>
      <c r="E46">
        <f t="shared" ref="E46" si="87">plan_id</f>
        <v>1330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6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5">
      <c r="A47" t="s">
        <v>704</v>
      </c>
      <c r="B47">
        <f t="shared" si="5"/>
        <v>3</v>
      </c>
      <c r="C47">
        <f t="shared" si="6"/>
        <v>46</v>
      </c>
      <c r="E47">
        <f t="shared" ref="E47" si="89">plan_id</f>
        <v>1330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6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5">
      <c r="A48" t="s">
        <v>704</v>
      </c>
      <c r="B48">
        <f t="shared" si="5"/>
        <v>3</v>
      </c>
      <c r="C48">
        <f t="shared" si="6"/>
        <v>47</v>
      </c>
      <c r="E48">
        <f t="shared" ref="E48" si="91">plan_id</f>
        <v>1330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6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2137950777</v>
      </c>
    </row>
    <row r="49" spans="1:8" x14ac:dyDescent="0.35">
      <c r="A49" t="s">
        <v>704</v>
      </c>
      <c r="B49">
        <f t="shared" si="5"/>
        <v>3</v>
      </c>
      <c r="C49">
        <f t="shared" si="6"/>
        <v>48</v>
      </c>
      <c r="E49">
        <f t="shared" ref="E49" si="93">plan_id</f>
        <v>1330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6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1538849077</v>
      </c>
    </row>
    <row r="50" spans="1:8" x14ac:dyDescent="0.35">
      <c r="A50" t="s">
        <v>704</v>
      </c>
      <c r="B50">
        <f t="shared" si="5"/>
        <v>3</v>
      </c>
      <c r="C50">
        <f t="shared" si="6"/>
        <v>49</v>
      </c>
      <c r="E50">
        <f t="shared" ref="E50" si="95">plan_id</f>
        <v>1330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6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1032700256</v>
      </c>
    </row>
    <row r="51" spans="1:8" x14ac:dyDescent="0.35">
      <c r="A51" t="s">
        <v>704</v>
      </c>
      <c r="B51">
        <f t="shared" si="5"/>
        <v>3</v>
      </c>
      <c r="C51">
        <f t="shared" si="6"/>
        <v>50</v>
      </c>
      <c r="E51">
        <f t="shared" ref="E51" si="97">plan_id</f>
        <v>1330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68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t="s">
        <v>704</v>
      </c>
      <c r="B52">
        <f t="shared" si="5"/>
        <v>3</v>
      </c>
      <c r="C52">
        <f t="shared" si="6"/>
        <v>51</v>
      </c>
      <c r="E52">
        <f t="shared" ref="E52" si="99">plan_id</f>
        <v>1330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6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4963778322</v>
      </c>
    </row>
    <row r="53" spans="1:8" x14ac:dyDescent="0.35">
      <c r="A53" t="s">
        <v>704</v>
      </c>
      <c r="B53">
        <f t="shared" si="5"/>
        <v>3</v>
      </c>
      <c r="C53">
        <f t="shared" si="6"/>
        <v>52</v>
      </c>
      <c r="E53">
        <f t="shared" ref="E53" si="101">plan_id</f>
        <v>1330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6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77006174</v>
      </c>
    </row>
    <row r="54" spans="1:8" x14ac:dyDescent="0.35">
      <c r="A54" t="s">
        <v>704</v>
      </c>
      <c r="B54">
        <f t="shared" si="5"/>
        <v>3</v>
      </c>
      <c r="C54">
        <f t="shared" si="6"/>
        <v>53</v>
      </c>
      <c r="E54">
        <f t="shared" ref="E54" si="103">plan_id</f>
        <v>1330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6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373456442</v>
      </c>
    </row>
    <row r="55" spans="1:8" x14ac:dyDescent="0.35">
      <c r="A55" t="s">
        <v>704</v>
      </c>
      <c r="B55">
        <f t="shared" si="5"/>
        <v>3</v>
      </c>
      <c r="C55">
        <f t="shared" si="6"/>
        <v>54</v>
      </c>
      <c r="E55">
        <f t="shared" ref="E55" si="105">plan_id</f>
        <v>1330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6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t="s">
        <v>704</v>
      </c>
      <c r="B56">
        <f t="shared" si="5"/>
        <v>3</v>
      </c>
      <c r="C56">
        <f t="shared" si="6"/>
        <v>55</v>
      </c>
      <c r="E56">
        <f t="shared" ref="E56" si="107">plan_id</f>
        <v>1330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6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20297029</v>
      </c>
    </row>
    <row r="57" spans="1:8" x14ac:dyDescent="0.35">
      <c r="A57" t="s">
        <v>704</v>
      </c>
      <c r="B57">
        <f t="shared" si="5"/>
        <v>3</v>
      </c>
      <c r="C57">
        <f t="shared" si="6"/>
        <v>56</v>
      </c>
      <c r="E57">
        <f t="shared" ref="E57" si="109">plan_id</f>
        <v>1330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6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46502421</v>
      </c>
    </row>
    <row r="58" spans="1:8" x14ac:dyDescent="0.35">
      <c r="A58" t="s">
        <v>704</v>
      </c>
      <c r="B58">
        <f t="shared" si="5"/>
        <v>3</v>
      </c>
      <c r="C58">
        <f t="shared" si="6"/>
        <v>57</v>
      </c>
      <c r="E58">
        <f t="shared" ref="E58" si="111">plan_id</f>
        <v>1330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6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148362932</v>
      </c>
    </row>
    <row r="59" spans="1:8" x14ac:dyDescent="0.35">
      <c r="A59" t="s">
        <v>704</v>
      </c>
      <c r="B59">
        <f t="shared" si="5"/>
        <v>3</v>
      </c>
      <c r="C59">
        <f t="shared" si="6"/>
        <v>58</v>
      </c>
      <c r="E59">
        <f t="shared" ref="E59" si="113">plan_id</f>
        <v>1330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6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70468354</v>
      </c>
    </row>
    <row r="60" spans="1:8" x14ac:dyDescent="0.35">
      <c r="A60" t="s">
        <v>704</v>
      </c>
      <c r="B60">
        <f t="shared" si="5"/>
        <v>3</v>
      </c>
      <c r="C60">
        <f t="shared" si="6"/>
        <v>59</v>
      </c>
      <c r="E60">
        <f t="shared" ref="E60" si="115">plan_id</f>
        <v>1330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6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540277362</v>
      </c>
    </row>
    <row r="61" spans="1:8" x14ac:dyDescent="0.35">
      <c r="A61" t="s">
        <v>704</v>
      </c>
      <c r="B61">
        <f t="shared" si="5"/>
        <v>3</v>
      </c>
      <c r="C61">
        <f t="shared" si="6"/>
        <v>60</v>
      </c>
      <c r="E61">
        <f t="shared" ref="E61" si="117">plan_id</f>
        <v>1330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6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-285182358</v>
      </c>
    </row>
    <row r="62" spans="1:8" x14ac:dyDescent="0.35">
      <c r="A62" t="s">
        <v>704</v>
      </c>
      <c r="B62">
        <f t="shared" si="5"/>
        <v>3</v>
      </c>
      <c r="C62">
        <f t="shared" si="6"/>
        <v>61</v>
      </c>
      <c r="E62">
        <f t="shared" ref="E62" si="119">plan_id</f>
        <v>1330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6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-4788688</v>
      </c>
    </row>
    <row r="63" spans="1:8" x14ac:dyDescent="0.35">
      <c r="A63" t="s">
        <v>704</v>
      </c>
      <c r="B63">
        <f t="shared" si="5"/>
        <v>3</v>
      </c>
      <c r="C63">
        <f t="shared" si="6"/>
        <v>62</v>
      </c>
      <c r="E63">
        <f t="shared" ref="E63" si="121">plan_id</f>
        <v>1330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6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-289971046</v>
      </c>
    </row>
    <row r="64" spans="1:8" x14ac:dyDescent="0.35">
      <c r="A64" t="s">
        <v>704</v>
      </c>
      <c r="B64">
        <f t="shared" si="5"/>
        <v>3</v>
      </c>
      <c r="C64">
        <f t="shared" si="6"/>
        <v>63</v>
      </c>
      <c r="E64">
        <f t="shared" ref="E64" si="123">plan_id</f>
        <v>1330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6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-2022636</v>
      </c>
    </row>
    <row r="65" spans="1:8" x14ac:dyDescent="0.35">
      <c r="A65" t="s">
        <v>704</v>
      </c>
      <c r="B65">
        <f t="shared" si="5"/>
        <v>3</v>
      </c>
      <c r="C65">
        <f t="shared" si="6"/>
        <v>64</v>
      </c>
      <c r="E65">
        <f t="shared" ref="E65" si="125">plan_id</f>
        <v>1330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6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-52073</v>
      </c>
    </row>
    <row r="66" spans="1:8" x14ac:dyDescent="0.35">
      <c r="A66" t="s">
        <v>704</v>
      </c>
      <c r="B66">
        <f t="shared" si="5"/>
        <v>3</v>
      </c>
      <c r="C66">
        <f t="shared" si="6"/>
        <v>65</v>
      </c>
      <c r="E66">
        <f t="shared" ref="E66" si="127">plan_id</f>
        <v>1330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6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92965</v>
      </c>
    </row>
    <row r="67" spans="1:8" x14ac:dyDescent="0.35">
      <c r="A67" t="s">
        <v>704</v>
      </c>
      <c r="B67">
        <f t="shared" si="5"/>
        <v>3</v>
      </c>
      <c r="C67">
        <f t="shared" si="6"/>
        <v>66</v>
      </c>
      <c r="E67">
        <f t="shared" ref="E67" si="129">plan_id</f>
        <v>1330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6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3185064406</v>
      </c>
    </row>
    <row r="68" spans="1:8" x14ac:dyDescent="0.35">
      <c r="A68" t="s">
        <v>704</v>
      </c>
      <c r="B68">
        <f t="shared" si="5"/>
        <v>3</v>
      </c>
      <c r="C68">
        <f t="shared" si="6"/>
        <v>67</v>
      </c>
      <c r="E68">
        <f t="shared" ref="E68" si="131">plan_id</f>
        <v>1330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6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1538849077</v>
      </c>
    </row>
    <row r="69" spans="1:8" x14ac:dyDescent="0.35">
      <c r="A69" t="s">
        <v>704</v>
      </c>
      <c r="B69">
        <v>4</v>
      </c>
      <c r="C69">
        <v>3</v>
      </c>
      <c r="E69">
        <f t="shared" ref="E69" si="133">plan_id</f>
        <v>1330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6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5">
      <c r="A70" t="s">
        <v>704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1330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6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00-Jan-1900</v>
      </c>
    </row>
    <row r="71" spans="1:8" x14ac:dyDescent="0.35">
      <c r="A71" t="s">
        <v>704</v>
      </c>
      <c r="B71">
        <f t="shared" si="135"/>
        <v>4</v>
      </c>
      <c r="C71">
        <f t="shared" si="136"/>
        <v>5</v>
      </c>
      <c r="E71">
        <f t="shared" ref="E71" si="140">plan_id</f>
        <v>1330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6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30-Jun-2014</v>
      </c>
    </row>
    <row r="72" spans="1:8" x14ac:dyDescent="0.35">
      <c r="A72" t="s">
        <v>704</v>
      </c>
      <c r="B72">
        <f t="shared" si="135"/>
        <v>4</v>
      </c>
      <c r="C72">
        <f t="shared" si="136"/>
        <v>6</v>
      </c>
      <c r="E72">
        <f t="shared" ref="E72" si="142">plan_id</f>
        <v>1330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6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14839</v>
      </c>
    </row>
    <row r="73" spans="1:8" x14ac:dyDescent="0.35">
      <c r="A73" t="s">
        <v>704</v>
      </c>
      <c r="B73">
        <f t="shared" si="135"/>
        <v>4</v>
      </c>
      <c r="C73">
        <f t="shared" si="136"/>
        <v>7</v>
      </c>
      <c r="E73">
        <f t="shared" ref="E73" si="144">plan_id</f>
        <v>1330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6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1664</v>
      </c>
    </row>
    <row r="74" spans="1:8" x14ac:dyDescent="0.35">
      <c r="A74" t="s">
        <v>704</v>
      </c>
      <c r="B74">
        <f t="shared" si="135"/>
        <v>4</v>
      </c>
      <c r="C74">
        <f t="shared" si="136"/>
        <v>8</v>
      </c>
      <c r="E74">
        <f t="shared" ref="E74" si="146">plan_id</f>
        <v>1330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6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12839</v>
      </c>
    </row>
    <row r="75" spans="1:8" x14ac:dyDescent="0.35">
      <c r="A75" t="s">
        <v>704</v>
      </c>
      <c r="B75">
        <f t="shared" si="135"/>
        <v>4</v>
      </c>
      <c r="C75">
        <f t="shared" si="136"/>
        <v>9</v>
      </c>
      <c r="E75">
        <f t="shared" ref="E75" si="148">plan_id</f>
        <v>1330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6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18316</v>
      </c>
    </row>
    <row r="76" spans="1:8" x14ac:dyDescent="0.35">
      <c r="A76" t="s">
        <v>704</v>
      </c>
      <c r="B76">
        <f t="shared" si="135"/>
        <v>4</v>
      </c>
      <c r="C76">
        <f t="shared" si="136"/>
        <v>10</v>
      </c>
      <c r="E76">
        <f t="shared" ref="E76" si="150">plan_id</f>
        <v>1330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6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47658</v>
      </c>
    </row>
    <row r="77" spans="1:8" x14ac:dyDescent="0.35">
      <c r="A77" t="s">
        <v>704</v>
      </c>
      <c r="B77">
        <f t="shared" si="135"/>
        <v>4</v>
      </c>
      <c r="C77">
        <f t="shared" si="136"/>
        <v>11</v>
      </c>
      <c r="E77">
        <f t="shared" ref="E77" si="152">plan_id</f>
        <v>1330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6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7.7499999999999999E-2</v>
      </c>
    </row>
    <row r="78" spans="1:8" x14ac:dyDescent="0.35">
      <c r="A78" t="s">
        <v>704</v>
      </c>
      <c r="B78">
        <f t="shared" si="135"/>
        <v>4</v>
      </c>
      <c r="C78">
        <f t="shared" si="136"/>
        <v>12</v>
      </c>
      <c r="E78">
        <f t="shared" ref="E78" si="154">plan_id</f>
        <v>1330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6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5">
      <c r="A79" t="s">
        <v>704</v>
      </c>
      <c r="B79">
        <f t="shared" si="135"/>
        <v>4</v>
      </c>
      <c r="C79">
        <f t="shared" si="136"/>
        <v>13</v>
      </c>
      <c r="E79">
        <f t="shared" ref="E79" si="156">plan_id</f>
        <v>1330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68" t="str">
        <f t="array" aca="1" ref="H79" ca="1">IF(AND(G79&gt;=10861,G79&lt;=10863),TEXT(INDIRECT(CHAR(39)&amp;$A79&amp;CHAR(39)&amp;"!r"&amp;$B79&amp;"c"&amp;$C79,0),"dd-mmm-yyyy"),(INDIRECT(CHAR(39)&amp;$A79&amp;CHAR(39)&amp;"!r"&amp;$B79&amp;"c"&amp;$C79,0)))</f>
        <v>NA</v>
      </c>
    </row>
    <row r="80" spans="1:8" x14ac:dyDescent="0.35">
      <c r="A80" t="s">
        <v>704</v>
      </c>
      <c r="B80">
        <f t="shared" si="135"/>
        <v>4</v>
      </c>
      <c r="C80">
        <f t="shared" si="136"/>
        <v>14</v>
      </c>
      <c r="E80">
        <f t="shared" ref="E80" si="158">plan_id</f>
        <v>1330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68" t="str">
        <f t="array" aca="1" ref="H80" ca="1">IF(AND(G80&gt;=10861,G80&lt;=10863),TEXT(INDIRECT(CHAR(39)&amp;$A80&amp;CHAR(39)&amp;"!r"&amp;$B80&amp;"c"&amp;$C80,0),"dd-mmm-yyyy"),(INDIRECT(CHAR(39)&amp;$A80&amp;CHAR(39)&amp;"!r"&amp;$B80&amp;"c"&amp;$C80,0)))</f>
        <v>NA</v>
      </c>
    </row>
    <row r="81" spans="1:8" x14ac:dyDescent="0.35">
      <c r="A81" t="s">
        <v>704</v>
      </c>
      <c r="B81">
        <f t="shared" si="135"/>
        <v>4</v>
      </c>
      <c r="C81">
        <f t="shared" si="136"/>
        <v>15</v>
      </c>
      <c r="E81">
        <f t="shared" ref="E81" si="160">plan_id</f>
        <v>1330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6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7.7499999999999999E-2</v>
      </c>
    </row>
    <row r="82" spans="1:8" x14ac:dyDescent="0.35">
      <c r="A82" t="s">
        <v>704</v>
      </c>
      <c r="B82">
        <f t="shared" si="135"/>
        <v>4</v>
      </c>
      <c r="C82">
        <f t="shared" si="136"/>
        <v>16</v>
      </c>
      <c r="E82">
        <f t="shared" ref="E82" si="162">plan_id</f>
        <v>1330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6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7.7499999999999999E-2</v>
      </c>
    </row>
    <row r="83" spans="1:8" x14ac:dyDescent="0.35">
      <c r="A83" t="s">
        <v>704</v>
      </c>
      <c r="B83">
        <f t="shared" si="135"/>
        <v>4</v>
      </c>
      <c r="C83">
        <f t="shared" si="136"/>
        <v>17</v>
      </c>
      <c r="E83">
        <f t="shared" ref="E83" si="164">plan_id</f>
        <v>1330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6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5351391599</v>
      </c>
    </row>
    <row r="84" spans="1:8" x14ac:dyDescent="0.35">
      <c r="A84" t="s">
        <v>704</v>
      </c>
      <c r="B84">
        <f t="shared" si="135"/>
        <v>4</v>
      </c>
      <c r="C84">
        <f t="shared" si="136"/>
        <v>18</v>
      </c>
      <c r="E84">
        <f t="shared" ref="E84" si="166">plan_id</f>
        <v>1330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6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3708385838</v>
      </c>
    </row>
    <row r="85" spans="1:8" x14ac:dyDescent="0.35">
      <c r="A85" t="s">
        <v>704</v>
      </c>
      <c r="B85">
        <f t="shared" si="135"/>
        <v>4</v>
      </c>
      <c r="C85">
        <f t="shared" si="136"/>
        <v>19</v>
      </c>
      <c r="E85">
        <f t="shared" ref="E85" si="168">plan_id</f>
        <v>1330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6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1643005761</v>
      </c>
    </row>
    <row r="86" spans="1:8" x14ac:dyDescent="0.35">
      <c r="A86" t="s">
        <v>704</v>
      </c>
      <c r="B86">
        <f t="shared" si="135"/>
        <v>4</v>
      </c>
      <c r="C86">
        <f t="shared" si="136"/>
        <v>20</v>
      </c>
      <c r="E86">
        <f t="shared" ref="E86" si="170">plan_id</f>
        <v>1330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6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0.69299999999999995</v>
      </c>
    </row>
    <row r="87" spans="1:8" x14ac:dyDescent="0.35">
      <c r="A87" t="s">
        <v>704</v>
      </c>
      <c r="B87">
        <f t="shared" si="135"/>
        <v>4</v>
      </c>
      <c r="C87">
        <f t="shared" si="136"/>
        <v>21</v>
      </c>
      <c r="E87">
        <f t="shared" ref="E87" si="172">plan_id</f>
        <v>1330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6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768718699</v>
      </c>
    </row>
    <row r="88" spans="1:8" x14ac:dyDescent="0.35">
      <c r="A88" t="s">
        <v>704</v>
      </c>
      <c r="B88">
        <f t="shared" si="135"/>
        <v>4</v>
      </c>
      <c r="C88">
        <f t="shared" si="136"/>
        <v>22</v>
      </c>
      <c r="E88">
        <f t="shared" ref="E88" si="174">plan_id</f>
        <v>1330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6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96494852</v>
      </c>
    </row>
    <row r="89" spans="1:8" x14ac:dyDescent="0.35">
      <c r="A89" t="s">
        <v>704</v>
      </c>
      <c r="B89">
        <f t="shared" si="135"/>
        <v>4</v>
      </c>
      <c r="C89">
        <f t="shared" si="136"/>
        <v>23</v>
      </c>
      <c r="E89">
        <f t="shared" ref="E89" si="176">plan_id</f>
        <v>1330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6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50099588</v>
      </c>
    </row>
    <row r="90" spans="1:8" x14ac:dyDescent="0.35">
      <c r="A90" t="s">
        <v>704</v>
      </c>
      <c r="B90">
        <f t="shared" si="135"/>
        <v>4</v>
      </c>
      <c r="C90">
        <f t="shared" si="136"/>
        <v>24</v>
      </c>
      <c r="E90">
        <f t="shared" ref="E90" si="178">plan_id</f>
        <v>1330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6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238346238</v>
      </c>
    </row>
    <row r="91" spans="1:8" x14ac:dyDescent="0.35">
      <c r="A91" t="s">
        <v>704</v>
      </c>
      <c r="B91">
        <f t="shared" si="135"/>
        <v>4</v>
      </c>
      <c r="C91">
        <f t="shared" si="136"/>
        <v>25</v>
      </c>
      <c r="E91">
        <f t="shared" ref="E91" si="180">plan_id</f>
        <v>1330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6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0.16999768207797947</v>
      </c>
    </row>
    <row r="92" spans="1:8" x14ac:dyDescent="0.35">
      <c r="A92" t="s">
        <v>704</v>
      </c>
      <c r="B92">
        <f t="shared" si="135"/>
        <v>4</v>
      </c>
      <c r="C92">
        <f t="shared" si="136"/>
        <v>26</v>
      </c>
      <c r="E92">
        <f t="shared" ref="E92" si="182">plan_id</f>
        <v>1330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6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0.16999768207797947</v>
      </c>
    </row>
    <row r="93" spans="1:8" x14ac:dyDescent="0.35">
      <c r="A93" t="s">
        <v>704</v>
      </c>
      <c r="B93">
        <f t="shared" si="135"/>
        <v>4</v>
      </c>
      <c r="C93">
        <f t="shared" si="136"/>
        <v>27</v>
      </c>
      <c r="E93">
        <f t="shared" ref="E93" si="184">plan_id</f>
        <v>1330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6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130680397</v>
      </c>
    </row>
    <row r="94" spans="1:8" x14ac:dyDescent="0.35">
      <c r="A94" t="s">
        <v>704</v>
      </c>
      <c r="B94">
        <f t="shared" si="135"/>
        <v>4</v>
      </c>
      <c r="C94">
        <f t="shared" si="136"/>
        <v>28</v>
      </c>
      <c r="E94">
        <f t="shared" ref="E94" si="186">plan_id</f>
        <v>1330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6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130680397</v>
      </c>
    </row>
    <row r="95" spans="1:8" x14ac:dyDescent="0.35">
      <c r="A95" t="s">
        <v>704</v>
      </c>
      <c r="B95">
        <f t="shared" si="135"/>
        <v>4</v>
      </c>
      <c r="C95">
        <f t="shared" si="136"/>
        <v>29</v>
      </c>
      <c r="E95">
        <f t="shared" ref="E95" si="188">plan_id</f>
        <v>1330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6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5">
      <c r="A96" t="s">
        <v>704</v>
      </c>
      <c r="B96">
        <f t="shared" si="135"/>
        <v>4</v>
      </c>
      <c r="C96">
        <f t="shared" si="136"/>
        <v>30</v>
      </c>
      <c r="E96">
        <f t="shared" ref="E96" si="190">plan_id</f>
        <v>1330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6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5">
      <c r="A97" t="s">
        <v>704</v>
      </c>
      <c r="B97">
        <f t="shared" si="135"/>
        <v>4</v>
      </c>
      <c r="C97">
        <f t="shared" si="136"/>
        <v>31</v>
      </c>
      <c r="E97">
        <f t="shared" ref="E97" si="192">plan_id</f>
        <v>1330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6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77006174</v>
      </c>
    </row>
    <row r="98" spans="1:8" x14ac:dyDescent="0.35">
      <c r="A98" t="s">
        <v>704</v>
      </c>
      <c r="B98">
        <f t="shared" si="135"/>
        <v>4</v>
      </c>
      <c r="C98">
        <f t="shared" si="136"/>
        <v>32</v>
      </c>
      <c r="E98">
        <f t="shared" ref="E98" si="194">plan_id</f>
        <v>1330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6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373456442</v>
      </c>
    </row>
    <row r="99" spans="1:8" x14ac:dyDescent="0.35">
      <c r="A99" t="s">
        <v>704</v>
      </c>
      <c r="B99">
        <f t="shared" si="135"/>
        <v>4</v>
      </c>
      <c r="C99">
        <f t="shared" si="136"/>
        <v>33</v>
      </c>
      <c r="E99">
        <f t="shared" ref="E99" si="196">plan_id</f>
        <v>1330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6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t="s">
        <v>704</v>
      </c>
      <c r="B100">
        <f t="shared" si="135"/>
        <v>4</v>
      </c>
      <c r="C100">
        <f t="shared" si="136"/>
        <v>34</v>
      </c>
      <c r="E100">
        <f t="shared" ref="E100" si="198">plan_id</f>
        <v>1330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6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5074257</v>
      </c>
    </row>
    <row r="101" spans="1:8" x14ac:dyDescent="0.35">
      <c r="A101" t="s">
        <v>704</v>
      </c>
      <c r="B101">
        <f t="shared" si="135"/>
        <v>4</v>
      </c>
      <c r="C101">
        <f t="shared" si="136"/>
        <v>35</v>
      </c>
      <c r="E101">
        <f t="shared" ref="E101" si="200">plan_id</f>
        <v>1330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6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11625605</v>
      </c>
    </row>
    <row r="102" spans="1:8" x14ac:dyDescent="0.35">
      <c r="A102" t="s">
        <v>704</v>
      </c>
      <c r="B102">
        <f t="shared" si="135"/>
        <v>4</v>
      </c>
      <c r="C102">
        <f t="shared" si="136"/>
        <v>36</v>
      </c>
      <c r="E102">
        <f t="shared" ref="E102" si="202">plan_id</f>
        <v>1330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6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-70468354</v>
      </c>
    </row>
    <row r="103" spans="1:8" x14ac:dyDescent="0.35">
      <c r="A103" t="s">
        <v>704</v>
      </c>
      <c r="B103">
        <f t="shared" si="135"/>
        <v>4</v>
      </c>
      <c r="C103">
        <f t="shared" si="136"/>
        <v>37</v>
      </c>
      <c r="E103">
        <f t="shared" ref="E103" si="204">plan_id</f>
        <v>1330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6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-242344564</v>
      </c>
    </row>
    <row r="104" spans="1:8" x14ac:dyDescent="0.35">
      <c r="A104" t="s">
        <v>704</v>
      </c>
      <c r="B104">
        <f t="shared" si="135"/>
        <v>4</v>
      </c>
      <c r="C104">
        <f t="shared" si="136"/>
        <v>38</v>
      </c>
      <c r="E104">
        <f t="shared" ref="E104" si="206">plan_id</f>
        <v>1330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6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-59586560</v>
      </c>
    </row>
    <row r="105" spans="1:8" x14ac:dyDescent="0.35">
      <c r="A105" t="s">
        <v>704</v>
      </c>
      <c r="B105">
        <f t="shared" si="135"/>
        <v>4</v>
      </c>
      <c r="C105">
        <f t="shared" si="136"/>
        <v>39</v>
      </c>
      <c r="E105">
        <f t="shared" ref="E105" si="208">plan_id</f>
        <v>1330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6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2080709</v>
      </c>
    </row>
    <row r="106" spans="1:8" x14ac:dyDescent="0.35">
      <c r="A106" t="s">
        <v>704</v>
      </c>
      <c r="B106">
        <f t="shared" si="135"/>
        <v>4</v>
      </c>
      <c r="C106">
        <f t="shared" si="136"/>
        <v>40</v>
      </c>
      <c r="E106">
        <f t="shared" ref="E106" si="210">plan_id</f>
        <v>1330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6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t="s">
        <v>704</v>
      </c>
      <c r="B107">
        <f t="shared" si="135"/>
        <v>4</v>
      </c>
      <c r="C107">
        <f t="shared" si="136"/>
        <v>41</v>
      </c>
      <c r="E107">
        <f t="shared" ref="E107" si="212">plan_id</f>
        <v>1330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6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5">
      <c r="A108" t="s">
        <v>704</v>
      </c>
      <c r="B108">
        <f t="shared" si="135"/>
        <v>4</v>
      </c>
      <c r="C108">
        <f t="shared" si="136"/>
        <v>42</v>
      </c>
      <c r="E108">
        <f t="shared" ref="E108" si="214">plan_id</f>
        <v>1330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11007</v>
      </c>
      <c r="H108" s="6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-348857</v>
      </c>
    </row>
    <row r="109" spans="1:8" x14ac:dyDescent="0.35">
      <c r="A109" t="s">
        <v>704</v>
      </c>
      <c r="B109">
        <f t="shared" si="135"/>
        <v>4</v>
      </c>
      <c r="C109">
        <f t="shared" si="136"/>
        <v>43</v>
      </c>
      <c r="E109">
        <f t="shared" ref="E109" si="216">plan_id</f>
        <v>1330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6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96494852</v>
      </c>
    </row>
    <row r="110" spans="1:8" x14ac:dyDescent="0.35">
      <c r="A110" t="s">
        <v>704</v>
      </c>
      <c r="B110">
        <f t="shared" si="135"/>
        <v>4</v>
      </c>
      <c r="C110">
        <f t="shared" si="136"/>
        <v>44</v>
      </c>
      <c r="E110">
        <f t="shared" ref="E110" si="218">plan_id</f>
        <v>1330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6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6.7500000000000004E-2</v>
      </c>
    </row>
    <row r="111" spans="1:8" x14ac:dyDescent="0.35">
      <c r="A111" t="s">
        <v>704</v>
      </c>
      <c r="B111">
        <f t="shared" si="135"/>
        <v>4</v>
      </c>
      <c r="C111">
        <f t="shared" si="136"/>
        <v>45</v>
      </c>
      <c r="E111">
        <f t="shared" ref="E111" si="220">plan_id</f>
        <v>1330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6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7.7499999999999999E-2</v>
      </c>
    </row>
    <row r="112" spans="1:8" x14ac:dyDescent="0.35">
      <c r="A112" t="s">
        <v>704</v>
      </c>
      <c r="B112">
        <f t="shared" si="135"/>
        <v>4</v>
      </c>
      <c r="C112">
        <f t="shared" si="136"/>
        <v>46</v>
      </c>
      <c r="E112">
        <f t="shared" ref="E112" si="222">plan_id</f>
        <v>1330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6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8.7499999999999994E-2</v>
      </c>
    </row>
    <row r="113" spans="1:8" x14ac:dyDescent="0.35">
      <c r="A113" t="s">
        <v>704</v>
      </c>
      <c r="B113">
        <f t="shared" si="135"/>
        <v>4</v>
      </c>
      <c r="C113">
        <f t="shared" si="136"/>
        <v>47</v>
      </c>
      <c r="E113">
        <f t="shared" ref="E113" si="224">plan_id</f>
        <v>1330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6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2257357650</v>
      </c>
    </row>
    <row r="114" spans="1:8" x14ac:dyDescent="0.35">
      <c r="A114" t="s">
        <v>704</v>
      </c>
      <c r="B114">
        <f t="shared" si="135"/>
        <v>4</v>
      </c>
      <c r="C114">
        <f t="shared" si="136"/>
        <v>48</v>
      </c>
      <c r="E114">
        <f t="shared" ref="E114" si="226">plan_id</f>
        <v>1330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6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1643005761</v>
      </c>
    </row>
    <row r="115" spans="1:8" x14ac:dyDescent="0.35">
      <c r="A115" t="s">
        <v>704</v>
      </c>
      <c r="B115">
        <f t="shared" si="135"/>
        <v>4</v>
      </c>
      <c r="C115">
        <f t="shared" si="136"/>
        <v>49</v>
      </c>
      <c r="E115">
        <f t="shared" ref="E115" si="228">plan_id</f>
        <v>1330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6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1126063873</v>
      </c>
    </row>
    <row r="116" spans="1:8" x14ac:dyDescent="0.35">
      <c r="A116" t="s">
        <v>704</v>
      </c>
      <c r="B116">
        <f t="shared" si="135"/>
        <v>4</v>
      </c>
      <c r="C116">
        <f t="shared" si="136"/>
        <v>50</v>
      </c>
      <c r="E116">
        <f t="shared" ref="E116" si="230">plan_id</f>
        <v>1330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68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4</v>
      </c>
    </row>
    <row r="117" spans="1:8" x14ac:dyDescent="0.35">
      <c r="A117" t="s">
        <v>704</v>
      </c>
      <c r="B117">
        <f t="shared" si="135"/>
        <v>4</v>
      </c>
      <c r="C117">
        <f t="shared" si="136"/>
        <v>51</v>
      </c>
      <c r="E117">
        <f t="shared" ref="E117" si="232">plan_id</f>
        <v>1330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6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5191069342</v>
      </c>
    </row>
    <row r="118" spans="1:8" x14ac:dyDescent="0.35">
      <c r="A118" t="s">
        <v>704</v>
      </c>
      <c r="B118">
        <f t="shared" si="135"/>
        <v>4</v>
      </c>
      <c r="C118">
        <f t="shared" si="136"/>
        <v>52</v>
      </c>
      <c r="E118">
        <f t="shared" ref="E118" si="234">plan_id</f>
        <v>1330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6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73820438</v>
      </c>
    </row>
    <row r="119" spans="1:8" x14ac:dyDescent="0.35">
      <c r="A119" t="s">
        <v>704</v>
      </c>
      <c r="B119">
        <f t="shared" si="135"/>
        <v>4</v>
      </c>
      <c r="C119">
        <f t="shared" si="136"/>
        <v>53</v>
      </c>
      <c r="E119">
        <f t="shared" ref="E119" si="236">plan_id</f>
        <v>1330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6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390555879</v>
      </c>
    </row>
    <row r="120" spans="1:8" x14ac:dyDescent="0.35">
      <c r="A120" t="s">
        <v>704</v>
      </c>
      <c r="B120">
        <f t="shared" si="135"/>
        <v>4</v>
      </c>
      <c r="C120">
        <f t="shared" si="136"/>
        <v>54</v>
      </c>
      <c r="E120">
        <f t="shared" ref="E120" si="238">plan_id</f>
        <v>1330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6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t="s">
        <v>704</v>
      </c>
      <c r="B121">
        <f t="shared" si="135"/>
        <v>4</v>
      </c>
      <c r="C121">
        <f t="shared" si="136"/>
        <v>55</v>
      </c>
      <c r="E121">
        <f t="shared" ref="E121" si="240">plan_id</f>
        <v>1330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6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9660152</v>
      </c>
    </row>
    <row r="122" spans="1:8" x14ac:dyDescent="0.35">
      <c r="A122" t="s">
        <v>704</v>
      </c>
      <c r="B122">
        <f t="shared" si="135"/>
        <v>4</v>
      </c>
      <c r="C122">
        <f t="shared" si="136"/>
        <v>56</v>
      </c>
      <c r="E122">
        <f t="shared" ref="E122" si="242">plan_id</f>
        <v>1330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6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-4670553</v>
      </c>
    </row>
    <row r="123" spans="1:8" x14ac:dyDescent="0.35">
      <c r="A123" t="s">
        <v>704</v>
      </c>
      <c r="B123">
        <f t="shared" si="135"/>
        <v>4</v>
      </c>
      <c r="C123">
        <f t="shared" si="136"/>
        <v>57</v>
      </c>
      <c r="E123">
        <f t="shared" ref="E123" si="244">plan_id</f>
        <v>1330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6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130680397</v>
      </c>
    </row>
    <row r="124" spans="1:8" x14ac:dyDescent="0.35">
      <c r="A124" t="s">
        <v>704</v>
      </c>
      <c r="B124">
        <f t="shared" si="135"/>
        <v>4</v>
      </c>
      <c r="C124">
        <f t="shared" si="136"/>
        <v>58</v>
      </c>
      <c r="E124">
        <f t="shared" ref="E124" si="246">plan_id</f>
        <v>1330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6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72215797</v>
      </c>
    </row>
    <row r="125" spans="1:8" x14ac:dyDescent="0.35">
      <c r="A125" t="s">
        <v>704</v>
      </c>
      <c r="B125">
        <f t="shared" si="135"/>
        <v>4</v>
      </c>
      <c r="C125">
        <f t="shared" si="136"/>
        <v>59</v>
      </c>
      <c r="E125">
        <f t="shared" ref="E125" si="248">plan_id</f>
        <v>1330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6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165684953</v>
      </c>
    </row>
    <row r="126" spans="1:8" x14ac:dyDescent="0.35">
      <c r="A126" t="s">
        <v>704</v>
      </c>
      <c r="B126">
        <f t="shared" si="135"/>
        <v>4</v>
      </c>
      <c r="C126">
        <f t="shared" si="136"/>
        <v>60</v>
      </c>
      <c r="E126">
        <f t="shared" ref="E126" si="250">plan_id</f>
        <v>1330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6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-303675300</v>
      </c>
    </row>
    <row r="127" spans="1:8" x14ac:dyDescent="0.35">
      <c r="A127" t="s">
        <v>704</v>
      </c>
      <c r="B127">
        <f t="shared" si="135"/>
        <v>4</v>
      </c>
      <c r="C127">
        <f t="shared" si="136"/>
        <v>61</v>
      </c>
      <c r="E127">
        <f t="shared" ref="E127" si="252">plan_id</f>
        <v>1330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6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-5368359</v>
      </c>
    </row>
    <row r="128" spans="1:8" x14ac:dyDescent="0.35">
      <c r="A128" t="s">
        <v>704</v>
      </c>
      <c r="B128">
        <f t="shared" si="135"/>
        <v>4</v>
      </c>
      <c r="C128">
        <f t="shared" si="136"/>
        <v>62</v>
      </c>
      <c r="E128">
        <f t="shared" ref="E128" si="254">plan_id</f>
        <v>1330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6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-309043659</v>
      </c>
    </row>
    <row r="129" spans="1:8" x14ac:dyDescent="0.35">
      <c r="A129" t="s">
        <v>704</v>
      </c>
      <c r="B129">
        <f t="shared" si="135"/>
        <v>4</v>
      </c>
      <c r="C129">
        <f t="shared" si="136"/>
        <v>63</v>
      </c>
      <c r="E129">
        <f t="shared" ref="E129" si="256">plan_id</f>
        <v>1330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6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-2035081</v>
      </c>
    </row>
    <row r="130" spans="1:8" x14ac:dyDescent="0.35">
      <c r="A130" t="s">
        <v>704</v>
      </c>
      <c r="B130">
        <f t="shared" si="135"/>
        <v>4</v>
      </c>
      <c r="C130">
        <f t="shared" si="136"/>
        <v>64</v>
      </c>
      <c r="E130">
        <f t="shared" ref="E130" si="258">plan_id</f>
        <v>1330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6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-113334</v>
      </c>
    </row>
    <row r="131" spans="1:8" x14ac:dyDescent="0.35">
      <c r="A131" t="s">
        <v>704</v>
      </c>
      <c r="B131">
        <f t="shared" si="135"/>
        <v>4</v>
      </c>
      <c r="C131">
        <f t="shared" si="136"/>
        <v>65</v>
      </c>
      <c r="E131">
        <f t="shared" ref="E131" si="260">plan_id</f>
        <v>1330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6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-1223501</v>
      </c>
    </row>
    <row r="132" spans="1:8" x14ac:dyDescent="0.35">
      <c r="A132" t="s">
        <v>704</v>
      </c>
      <c r="B132">
        <f t="shared" si="135"/>
        <v>4</v>
      </c>
      <c r="C132">
        <f t="shared" si="136"/>
        <v>66</v>
      </c>
      <c r="E132">
        <f t="shared" ref="E132" si="262">plan_id</f>
        <v>1330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6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3652220265</v>
      </c>
    </row>
    <row r="133" spans="1:8" x14ac:dyDescent="0.35">
      <c r="A133" t="s">
        <v>704</v>
      </c>
      <c r="B133">
        <f t="shared" si="135"/>
        <v>4</v>
      </c>
      <c r="C133">
        <f t="shared" si="136"/>
        <v>67</v>
      </c>
      <c r="E133">
        <f t="shared" ref="E133" si="264">plan_id</f>
        <v>1330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6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1643005761</v>
      </c>
    </row>
    <row r="134" spans="1:8" x14ac:dyDescent="0.35">
      <c r="A134" t="s">
        <v>704</v>
      </c>
      <c r="B134">
        <f>B69+1</f>
        <v>5</v>
      </c>
      <c r="C134">
        <f>C69</f>
        <v>3</v>
      </c>
      <c r="E134">
        <f t="shared" ref="E134" si="266">plan_id</f>
        <v>1330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6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5">
      <c r="A135" t="s">
        <v>704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1330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6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30-Jun-2014</v>
      </c>
    </row>
    <row r="136" spans="1:8" x14ac:dyDescent="0.35">
      <c r="A136" t="s">
        <v>704</v>
      </c>
      <c r="B136">
        <f t="shared" si="269"/>
        <v>5</v>
      </c>
      <c r="C136">
        <f t="shared" si="270"/>
        <v>5</v>
      </c>
      <c r="E136">
        <f t="shared" ref="E136" si="273">plan_id</f>
        <v>1330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6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30-Jun-2015</v>
      </c>
    </row>
    <row r="137" spans="1:8" x14ac:dyDescent="0.35">
      <c r="A137" t="s">
        <v>704</v>
      </c>
      <c r="B137">
        <f t="shared" si="269"/>
        <v>5</v>
      </c>
      <c r="C137">
        <f t="shared" si="270"/>
        <v>6</v>
      </c>
      <c r="E137">
        <f t="shared" ref="E137" si="275">plan_id</f>
        <v>1330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6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15164</v>
      </c>
    </row>
    <row r="138" spans="1:8" x14ac:dyDescent="0.35">
      <c r="A138" t="s">
        <v>704</v>
      </c>
      <c r="B138">
        <f t="shared" si="269"/>
        <v>5</v>
      </c>
      <c r="C138">
        <f t="shared" si="270"/>
        <v>7</v>
      </c>
      <c r="E138">
        <f t="shared" ref="E138" si="277">plan_id</f>
        <v>1330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6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1704</v>
      </c>
    </row>
    <row r="139" spans="1:8" x14ac:dyDescent="0.35">
      <c r="A139" t="s">
        <v>704</v>
      </c>
      <c r="B139">
        <f t="shared" si="269"/>
        <v>5</v>
      </c>
      <c r="C139">
        <f t="shared" si="270"/>
        <v>8</v>
      </c>
      <c r="E139">
        <f t="shared" ref="E139" si="279">plan_id</f>
        <v>1330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6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12888</v>
      </c>
    </row>
    <row r="140" spans="1:8" x14ac:dyDescent="0.35">
      <c r="A140" t="s">
        <v>704</v>
      </c>
      <c r="B140">
        <f t="shared" si="269"/>
        <v>5</v>
      </c>
      <c r="C140">
        <f t="shared" si="270"/>
        <v>9</v>
      </c>
      <c r="E140">
        <f t="shared" ref="E140" si="281">plan_id</f>
        <v>1330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6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19048</v>
      </c>
    </row>
    <row r="141" spans="1:8" x14ac:dyDescent="0.35">
      <c r="A141" t="s">
        <v>704</v>
      </c>
      <c r="B141">
        <f t="shared" si="269"/>
        <v>5</v>
      </c>
      <c r="C141">
        <f t="shared" si="270"/>
        <v>10</v>
      </c>
      <c r="E141">
        <f t="shared" ref="E141" si="283">plan_id</f>
        <v>1330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6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48804</v>
      </c>
    </row>
    <row r="142" spans="1:8" x14ac:dyDescent="0.35">
      <c r="A142" t="s">
        <v>704</v>
      </c>
      <c r="B142">
        <f t="shared" si="269"/>
        <v>5</v>
      </c>
      <c r="C142">
        <f t="shared" si="270"/>
        <v>11</v>
      </c>
      <c r="E142">
        <f t="shared" ref="E142" si="285">plan_id</f>
        <v>1330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6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7.7499999999999999E-2</v>
      </c>
    </row>
    <row r="143" spans="1:8" x14ac:dyDescent="0.35">
      <c r="A143" t="s">
        <v>704</v>
      </c>
      <c r="B143">
        <f t="shared" si="269"/>
        <v>5</v>
      </c>
      <c r="C143">
        <f t="shared" si="270"/>
        <v>12</v>
      </c>
      <c r="E143">
        <f t="shared" ref="E143" si="287">plan_id</f>
        <v>1330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68" t="str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NA</v>
      </c>
    </row>
    <row r="144" spans="1:8" x14ac:dyDescent="0.35">
      <c r="A144" t="s">
        <v>704</v>
      </c>
      <c r="B144">
        <f t="shared" si="269"/>
        <v>5</v>
      </c>
      <c r="C144">
        <f t="shared" si="270"/>
        <v>13</v>
      </c>
      <c r="E144">
        <f t="shared" ref="E144" si="289">plan_id</f>
        <v>1330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68" t="str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NA</v>
      </c>
    </row>
    <row r="145" spans="1:8" x14ac:dyDescent="0.35">
      <c r="A145" t="s">
        <v>704</v>
      </c>
      <c r="B145">
        <f t="shared" si="269"/>
        <v>5</v>
      </c>
      <c r="C145">
        <f t="shared" si="270"/>
        <v>14</v>
      </c>
      <c r="E145">
        <f t="shared" ref="E145" si="291">plan_id</f>
        <v>1330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68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NA</v>
      </c>
    </row>
    <row r="146" spans="1:8" x14ac:dyDescent="0.35">
      <c r="A146" t="s">
        <v>704</v>
      </c>
      <c r="B146">
        <f t="shared" si="269"/>
        <v>5</v>
      </c>
      <c r="C146">
        <f t="shared" si="270"/>
        <v>15</v>
      </c>
      <c r="E146">
        <f t="shared" ref="E146" si="293">plan_id</f>
        <v>1330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6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7.7499999999999999E-2</v>
      </c>
    </row>
    <row r="147" spans="1:8" x14ac:dyDescent="0.35">
      <c r="A147" t="s">
        <v>704</v>
      </c>
      <c r="B147">
        <f t="shared" si="269"/>
        <v>5</v>
      </c>
      <c r="C147">
        <f t="shared" si="270"/>
        <v>16</v>
      </c>
      <c r="E147">
        <f t="shared" ref="E147" si="295">plan_id</f>
        <v>1330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6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7.7499999999999999E-2</v>
      </c>
    </row>
    <row r="148" spans="1:8" x14ac:dyDescent="0.35">
      <c r="A148" t="s">
        <v>704</v>
      </c>
      <c r="B148">
        <f t="shared" si="269"/>
        <v>5</v>
      </c>
      <c r="C148">
        <f t="shared" si="270"/>
        <v>17</v>
      </c>
      <c r="E148">
        <f t="shared" ref="E148" si="297">plan_id</f>
        <v>1330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6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5483673777</v>
      </c>
    </row>
    <row r="149" spans="1:8" x14ac:dyDescent="0.35">
      <c r="A149" t="s">
        <v>704</v>
      </c>
      <c r="B149">
        <f t="shared" si="269"/>
        <v>5</v>
      </c>
      <c r="C149">
        <f t="shared" si="270"/>
        <v>18</v>
      </c>
      <c r="E149">
        <f t="shared" ref="E149" si="299">plan_id</f>
        <v>1330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6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3656830798</v>
      </c>
    </row>
    <row r="150" spans="1:8" x14ac:dyDescent="0.35">
      <c r="A150" t="s">
        <v>704</v>
      </c>
      <c r="B150">
        <f t="shared" si="269"/>
        <v>5</v>
      </c>
      <c r="C150">
        <f t="shared" si="270"/>
        <v>19</v>
      </c>
      <c r="E150">
        <f t="shared" ref="E150" si="301">plan_id</f>
        <v>1330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6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1826842979</v>
      </c>
    </row>
    <row r="151" spans="1:8" x14ac:dyDescent="0.35">
      <c r="A151" t="s">
        <v>704</v>
      </c>
      <c r="B151">
        <f t="shared" si="269"/>
        <v>5</v>
      </c>
      <c r="C151">
        <f t="shared" si="270"/>
        <v>20</v>
      </c>
      <c r="E151">
        <f t="shared" ref="E151" si="303">plan_id</f>
        <v>1330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6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0.66690000000000005</v>
      </c>
    </row>
    <row r="152" spans="1:8" x14ac:dyDescent="0.35">
      <c r="A152" t="s">
        <v>704</v>
      </c>
      <c r="B152">
        <f t="shared" si="269"/>
        <v>5</v>
      </c>
      <c r="C152">
        <f t="shared" si="270"/>
        <v>21</v>
      </c>
      <c r="E152">
        <f t="shared" ref="E152" si="305">plan_id</f>
        <v>1330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6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795920906</v>
      </c>
    </row>
    <row r="153" spans="1:8" x14ac:dyDescent="0.35">
      <c r="A153" t="s">
        <v>704</v>
      </c>
      <c r="B153">
        <f t="shared" si="269"/>
        <v>5</v>
      </c>
      <c r="C153">
        <f t="shared" si="270"/>
        <v>22</v>
      </c>
      <c r="E153">
        <f t="shared" ref="E153" si="307">plan_id</f>
        <v>1330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6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96696428</v>
      </c>
    </row>
    <row r="154" spans="1:8" x14ac:dyDescent="0.35">
      <c r="A154" t="s">
        <v>704</v>
      </c>
      <c r="B154">
        <f t="shared" si="269"/>
        <v>5</v>
      </c>
      <c r="C154">
        <f t="shared" si="270"/>
        <v>23</v>
      </c>
      <c r="E154">
        <f t="shared" ref="E154" si="309">plan_id</f>
        <v>1330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6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40576548</v>
      </c>
    </row>
    <row r="155" spans="1:8" x14ac:dyDescent="0.35">
      <c r="A155" t="s">
        <v>704</v>
      </c>
      <c r="B155">
        <f t="shared" si="269"/>
        <v>5</v>
      </c>
      <c r="C155">
        <f t="shared" si="270"/>
        <v>24</v>
      </c>
      <c r="E155">
        <f t="shared" ref="E155" si="311">plan_id</f>
        <v>1330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6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91697899</v>
      </c>
    </row>
    <row r="156" spans="1:8" x14ac:dyDescent="0.35">
      <c r="A156" t="s">
        <v>704</v>
      </c>
      <c r="B156">
        <f t="shared" si="269"/>
        <v>5</v>
      </c>
      <c r="C156">
        <f t="shared" si="270"/>
        <v>25</v>
      </c>
      <c r="E156">
        <f t="shared" ref="E156" si="313">plan_id</f>
        <v>1330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6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0.16653193929297291</v>
      </c>
    </row>
    <row r="157" spans="1:8" x14ac:dyDescent="0.35">
      <c r="A157" t="s">
        <v>704</v>
      </c>
      <c r="B157">
        <f t="shared" si="269"/>
        <v>5</v>
      </c>
      <c r="C157">
        <f t="shared" si="270"/>
        <v>26</v>
      </c>
      <c r="E157">
        <f t="shared" ref="E157" si="315">plan_id</f>
        <v>1330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6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0.16653193929297291</v>
      </c>
    </row>
    <row r="158" spans="1:8" x14ac:dyDescent="0.35">
      <c r="A158" t="s">
        <v>704</v>
      </c>
      <c r="B158">
        <f t="shared" si="269"/>
        <v>5</v>
      </c>
      <c r="C158">
        <f t="shared" si="270"/>
        <v>27</v>
      </c>
      <c r="E158">
        <f t="shared" ref="E158" si="317">plan_id</f>
        <v>1330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6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132546252</v>
      </c>
    </row>
    <row r="159" spans="1:8" x14ac:dyDescent="0.35">
      <c r="A159" t="s">
        <v>704</v>
      </c>
      <c r="B159">
        <f t="shared" si="269"/>
        <v>5</v>
      </c>
      <c r="C159">
        <f t="shared" si="270"/>
        <v>28</v>
      </c>
      <c r="E159">
        <f t="shared" ref="E159" si="319">plan_id</f>
        <v>1330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6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132546252</v>
      </c>
    </row>
    <row r="160" spans="1:8" x14ac:dyDescent="0.35">
      <c r="A160" t="s">
        <v>704</v>
      </c>
      <c r="B160">
        <f t="shared" si="269"/>
        <v>5</v>
      </c>
      <c r="C160">
        <f t="shared" si="270"/>
        <v>29</v>
      </c>
      <c r="E160">
        <f t="shared" ref="E160" si="321">plan_id</f>
        <v>1330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6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5">
      <c r="A161" t="s">
        <v>704</v>
      </c>
      <c r="B161">
        <f t="shared" si="269"/>
        <v>5</v>
      </c>
      <c r="C161">
        <f t="shared" si="270"/>
        <v>30</v>
      </c>
      <c r="E161">
        <f t="shared" ref="E161" si="323">plan_id</f>
        <v>1330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6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5">
      <c r="A162" t="s">
        <v>704</v>
      </c>
      <c r="B162">
        <f t="shared" si="269"/>
        <v>5</v>
      </c>
      <c r="C162">
        <f t="shared" si="270"/>
        <v>31</v>
      </c>
      <c r="E162">
        <f t="shared" ref="E162" si="325">plan_id</f>
        <v>1330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6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73820438</v>
      </c>
    </row>
    <row r="163" spans="1:8" x14ac:dyDescent="0.35">
      <c r="A163" t="s">
        <v>704</v>
      </c>
      <c r="B163">
        <f t="shared" si="269"/>
        <v>5</v>
      </c>
      <c r="C163">
        <f t="shared" si="270"/>
        <v>32</v>
      </c>
      <c r="E163">
        <f t="shared" ref="E163" si="327">plan_id</f>
        <v>1330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6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390555879</v>
      </c>
    </row>
    <row r="164" spans="1:8" x14ac:dyDescent="0.35">
      <c r="A164" t="s">
        <v>704</v>
      </c>
      <c r="B164">
        <f t="shared" si="269"/>
        <v>5</v>
      </c>
      <c r="C164">
        <f t="shared" si="270"/>
        <v>33</v>
      </c>
      <c r="E164">
        <f t="shared" ref="E164" si="329">plan_id</f>
        <v>1330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6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t="s">
        <v>704</v>
      </c>
      <c r="B165">
        <f t="shared" si="269"/>
        <v>5</v>
      </c>
      <c r="C165">
        <f t="shared" si="270"/>
        <v>34</v>
      </c>
      <c r="E165">
        <f t="shared" ref="E165" si="331">plan_id</f>
        <v>1330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6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2483330</v>
      </c>
    </row>
    <row r="166" spans="1:8" x14ac:dyDescent="0.35">
      <c r="A166" t="s">
        <v>704</v>
      </c>
      <c r="B166">
        <f t="shared" si="269"/>
        <v>5</v>
      </c>
      <c r="C166">
        <f t="shared" si="270"/>
        <v>35</v>
      </c>
      <c r="E166">
        <f t="shared" ref="E166" si="333">plan_id</f>
        <v>1330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6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-1200656</v>
      </c>
    </row>
    <row r="167" spans="1:8" x14ac:dyDescent="0.35">
      <c r="A167" t="s">
        <v>704</v>
      </c>
      <c r="B167">
        <f t="shared" si="269"/>
        <v>5</v>
      </c>
      <c r="C167">
        <f t="shared" si="270"/>
        <v>36</v>
      </c>
      <c r="E167">
        <f t="shared" ref="E167" si="335">plan_id</f>
        <v>1330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6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-72215797</v>
      </c>
    </row>
    <row r="168" spans="1:8" x14ac:dyDescent="0.35">
      <c r="A168" t="s">
        <v>704</v>
      </c>
      <c r="B168">
        <f t="shared" si="269"/>
        <v>5</v>
      </c>
      <c r="C168">
        <f t="shared" si="270"/>
        <v>37</v>
      </c>
      <c r="E168">
        <f t="shared" ref="E168" si="337">plan_id</f>
        <v>1330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6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-278849548</v>
      </c>
    </row>
    <row r="169" spans="1:8" x14ac:dyDescent="0.35">
      <c r="A169" t="s">
        <v>704</v>
      </c>
      <c r="B169">
        <f t="shared" si="269"/>
        <v>5</v>
      </c>
      <c r="C169">
        <f t="shared" si="270"/>
        <v>38</v>
      </c>
      <c r="E169">
        <f t="shared" ref="E169" si="339">plan_id</f>
        <v>1330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6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22632919</v>
      </c>
    </row>
    <row r="170" spans="1:8" x14ac:dyDescent="0.35">
      <c r="A170" t="s">
        <v>704</v>
      </c>
      <c r="B170">
        <f t="shared" si="269"/>
        <v>5</v>
      </c>
      <c r="C170">
        <f t="shared" si="270"/>
        <v>39</v>
      </c>
      <c r="E170">
        <f t="shared" ref="E170" si="341">plan_id</f>
        <v>1330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6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2035081</v>
      </c>
    </row>
    <row r="171" spans="1:8" x14ac:dyDescent="0.35">
      <c r="A171" t="s">
        <v>704</v>
      </c>
      <c r="B171">
        <f t="shared" si="269"/>
        <v>5</v>
      </c>
      <c r="C171">
        <f t="shared" si="270"/>
        <v>40</v>
      </c>
      <c r="E171">
        <f t="shared" ref="E171" si="343">plan_id</f>
        <v>1330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6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16699862</v>
      </c>
    </row>
    <row r="172" spans="1:8" x14ac:dyDescent="0.35">
      <c r="A172" t="s">
        <v>704</v>
      </c>
      <c r="B172">
        <f t="shared" si="269"/>
        <v>5</v>
      </c>
      <c r="C172">
        <f t="shared" si="270"/>
        <v>41</v>
      </c>
      <c r="E172">
        <f t="shared" ref="E172" si="345">plan_id</f>
        <v>1330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6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-59586560</v>
      </c>
    </row>
    <row r="173" spans="1:8" x14ac:dyDescent="0.35">
      <c r="A173" t="s">
        <v>704</v>
      </c>
      <c r="B173">
        <f t="shared" si="269"/>
        <v>5</v>
      </c>
      <c r="C173">
        <f t="shared" si="270"/>
        <v>42</v>
      </c>
      <c r="E173">
        <f t="shared" ref="E173" si="347">plan_id</f>
        <v>1330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11007</v>
      </c>
      <c r="H173" s="6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321480</v>
      </c>
    </row>
    <row r="174" spans="1:8" x14ac:dyDescent="0.35">
      <c r="A174" t="s">
        <v>704</v>
      </c>
      <c r="B174">
        <f t="shared" si="269"/>
        <v>5</v>
      </c>
      <c r="C174">
        <f t="shared" si="270"/>
        <v>43</v>
      </c>
      <c r="E174">
        <f t="shared" ref="E174" si="349">plan_id</f>
        <v>1330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6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96696428</v>
      </c>
    </row>
    <row r="175" spans="1:8" x14ac:dyDescent="0.35">
      <c r="A175" t="s">
        <v>704</v>
      </c>
      <c r="B175">
        <f t="shared" si="269"/>
        <v>5</v>
      </c>
      <c r="C175">
        <f t="shared" si="270"/>
        <v>44</v>
      </c>
      <c r="E175">
        <f t="shared" ref="E175" si="351">plan_id</f>
        <v>1330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6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6.7500000000000004E-2</v>
      </c>
    </row>
    <row r="176" spans="1:8" x14ac:dyDescent="0.35">
      <c r="A176" t="s">
        <v>704</v>
      </c>
      <c r="B176">
        <f t="shared" si="269"/>
        <v>5</v>
      </c>
      <c r="C176">
        <f t="shared" si="270"/>
        <v>45</v>
      </c>
      <c r="E176">
        <f t="shared" ref="E176" si="353">plan_id</f>
        <v>1330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6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7.7499999999999999E-2</v>
      </c>
    </row>
    <row r="177" spans="1:8" x14ac:dyDescent="0.35">
      <c r="A177" t="s">
        <v>704</v>
      </c>
      <c r="B177">
        <f t="shared" si="269"/>
        <v>5</v>
      </c>
      <c r="C177">
        <f t="shared" si="270"/>
        <v>46</v>
      </c>
      <c r="E177">
        <f t="shared" ref="E177" si="355">plan_id</f>
        <v>1330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6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8.7499999999999994E-2</v>
      </c>
    </row>
    <row r="178" spans="1:8" x14ac:dyDescent="0.35">
      <c r="A178" t="s">
        <v>704</v>
      </c>
      <c r="B178">
        <f t="shared" si="269"/>
        <v>5</v>
      </c>
      <c r="C178">
        <f t="shared" si="270"/>
        <v>47</v>
      </c>
      <c r="E178">
        <f t="shared" ref="E178" si="357">plan_id</f>
        <v>1330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6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2451115994</v>
      </c>
    </row>
    <row r="179" spans="1:8" x14ac:dyDescent="0.35">
      <c r="A179" t="s">
        <v>704</v>
      </c>
      <c r="B179">
        <f t="shared" si="269"/>
        <v>5</v>
      </c>
      <c r="C179">
        <f t="shared" si="270"/>
        <v>48</v>
      </c>
      <c r="E179">
        <f t="shared" ref="E179" si="359">plan_id</f>
        <v>1330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6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1826842979</v>
      </c>
    </row>
    <row r="180" spans="1:8" x14ac:dyDescent="0.35">
      <c r="A180" t="s">
        <v>704</v>
      </c>
      <c r="B180">
        <f t="shared" si="269"/>
        <v>5</v>
      </c>
      <c r="C180">
        <f t="shared" si="270"/>
        <v>49</v>
      </c>
      <c r="E180">
        <f t="shared" ref="E180" si="361">plan_id</f>
        <v>1330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6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1301274168</v>
      </c>
    </row>
    <row r="181" spans="1:8" x14ac:dyDescent="0.35">
      <c r="A181" t="s">
        <v>704</v>
      </c>
      <c r="B181">
        <f t="shared" si="269"/>
        <v>5</v>
      </c>
      <c r="C181">
        <f t="shared" si="270"/>
        <v>50</v>
      </c>
      <c r="E181">
        <f t="shared" ref="E181" si="363">plan_id</f>
        <v>1330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68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3.89</v>
      </c>
    </row>
    <row r="182" spans="1:8" x14ac:dyDescent="0.35">
      <c r="A182" t="s">
        <v>704</v>
      </c>
      <c r="B182">
        <f t="shared" si="269"/>
        <v>5</v>
      </c>
      <c r="C182">
        <f t="shared" si="270"/>
        <v>51</v>
      </c>
      <c r="E182">
        <f t="shared" ref="E182" si="365">plan_id</f>
        <v>1330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6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5351391599</v>
      </c>
    </row>
    <row r="183" spans="1:8" x14ac:dyDescent="0.35">
      <c r="A183" t="s">
        <v>704</v>
      </c>
      <c r="B183">
        <f t="shared" si="269"/>
        <v>5</v>
      </c>
      <c r="C183">
        <f t="shared" si="270"/>
        <v>52</v>
      </c>
      <c r="E183">
        <f t="shared" ref="E183" si="367">plan_id</f>
        <v>1330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6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73530938</v>
      </c>
    </row>
    <row r="184" spans="1:8" x14ac:dyDescent="0.35">
      <c r="A184" t="s">
        <v>704</v>
      </c>
      <c r="B184">
        <f t="shared" si="269"/>
        <v>5</v>
      </c>
      <c r="C184">
        <f t="shared" si="270"/>
        <v>53</v>
      </c>
      <c r="E184">
        <f t="shared" ref="E184" si="369">plan_id</f>
        <v>1330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6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402339969</v>
      </c>
    </row>
    <row r="185" spans="1:8" x14ac:dyDescent="0.35">
      <c r="A185" t="s">
        <v>704</v>
      </c>
      <c r="B185">
        <f t="shared" si="269"/>
        <v>5</v>
      </c>
      <c r="C185">
        <f t="shared" si="270"/>
        <v>54</v>
      </c>
      <c r="E185">
        <f t="shared" ref="E185" si="371">plan_id</f>
        <v>1330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6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t="s">
        <v>704</v>
      </c>
      <c r="B186">
        <f t="shared" si="269"/>
        <v>5</v>
      </c>
      <c r="C186">
        <f t="shared" si="270"/>
        <v>55</v>
      </c>
      <c r="E186">
        <f t="shared" ref="E186" si="373">plan_id</f>
        <v>1330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6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-5245998</v>
      </c>
    </row>
    <row r="187" spans="1:8" x14ac:dyDescent="0.35">
      <c r="A187" t="s">
        <v>704</v>
      </c>
      <c r="B187">
        <f t="shared" si="269"/>
        <v>5</v>
      </c>
      <c r="C187">
        <f t="shared" si="270"/>
        <v>56</v>
      </c>
      <c r="E187">
        <f t="shared" ref="E187" si="375">plan_id</f>
        <v>1330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6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-12445656</v>
      </c>
    </row>
    <row r="188" spans="1:8" x14ac:dyDescent="0.35">
      <c r="A188" t="s">
        <v>704</v>
      </c>
      <c r="B188">
        <f t="shared" si="269"/>
        <v>5</v>
      </c>
      <c r="C188">
        <f t="shared" si="270"/>
        <v>57</v>
      </c>
      <c r="E188">
        <f t="shared" ref="E188" si="377">plan_id</f>
        <v>1330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6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132546252</v>
      </c>
    </row>
    <row r="189" spans="1:8" x14ac:dyDescent="0.35">
      <c r="A189" t="s">
        <v>704</v>
      </c>
      <c r="B189">
        <f t="shared" si="269"/>
        <v>5</v>
      </c>
      <c r="C189">
        <f t="shared" si="270"/>
        <v>58</v>
      </c>
      <c r="E189">
        <f t="shared" ref="E189" si="379">plan_id</f>
        <v>1330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6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72740665</v>
      </c>
    </row>
    <row r="190" spans="1:8" x14ac:dyDescent="0.35">
      <c r="A190" t="s">
        <v>704</v>
      </c>
      <c r="B190">
        <f t="shared" si="269"/>
        <v>5</v>
      </c>
      <c r="C190">
        <f t="shared" si="270"/>
        <v>59</v>
      </c>
      <c r="E190">
        <f t="shared" ref="E190" si="381">plan_id</f>
        <v>1330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6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71487661</v>
      </c>
    </row>
    <row r="191" spans="1:8" x14ac:dyDescent="0.35">
      <c r="A191" t="s">
        <v>704</v>
      </c>
      <c r="B191">
        <f t="shared" si="269"/>
        <v>5</v>
      </c>
      <c r="C191">
        <f t="shared" si="270"/>
        <v>60</v>
      </c>
      <c r="E191">
        <f t="shared" ref="E191" si="383">plan_id</f>
        <v>1330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6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-320810259</v>
      </c>
    </row>
    <row r="192" spans="1:8" x14ac:dyDescent="0.35">
      <c r="A192" t="s">
        <v>704</v>
      </c>
      <c r="B192">
        <f t="shared" si="269"/>
        <v>5</v>
      </c>
      <c r="C192">
        <f t="shared" si="270"/>
        <v>61</v>
      </c>
      <c r="E192">
        <f t="shared" ref="E192" si="385">plan_id</f>
        <v>1330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6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-5086816</v>
      </c>
    </row>
    <row r="193" spans="1:8" x14ac:dyDescent="0.35">
      <c r="A193" t="s">
        <v>704</v>
      </c>
      <c r="B193">
        <f t="shared" si="269"/>
        <v>5</v>
      </c>
      <c r="C193">
        <f t="shared" si="270"/>
        <v>62</v>
      </c>
      <c r="E193">
        <f t="shared" ref="E193" si="387">plan_id</f>
        <v>1330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6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-325897075</v>
      </c>
    </row>
    <row r="194" spans="1:8" x14ac:dyDescent="0.35">
      <c r="A194" t="s">
        <v>704</v>
      </c>
      <c r="B194">
        <f t="shared" si="269"/>
        <v>5</v>
      </c>
      <c r="C194">
        <f t="shared" si="270"/>
        <v>63</v>
      </c>
      <c r="E194">
        <f t="shared" ref="E194" si="389">plan_id</f>
        <v>1330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6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-2318818</v>
      </c>
    </row>
    <row r="195" spans="1:8" x14ac:dyDescent="0.35">
      <c r="A195" t="s">
        <v>704</v>
      </c>
      <c r="B195">
        <f t="shared" si="269"/>
        <v>5</v>
      </c>
      <c r="C195">
        <f t="shared" si="270"/>
        <v>64</v>
      </c>
      <c r="E195">
        <f t="shared" ref="E195" si="391">plan_id</f>
        <v>1330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6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-113726</v>
      </c>
    </row>
    <row r="196" spans="1:8" x14ac:dyDescent="0.35">
      <c r="A196" t="s">
        <v>704</v>
      </c>
      <c r="B196">
        <f t="shared" si="269"/>
        <v>5</v>
      </c>
      <c r="C196">
        <f t="shared" si="270"/>
        <v>65</v>
      </c>
      <c r="E196">
        <f t="shared" ref="E196" si="393">plan_id</f>
        <v>1330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6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t="s">
        <v>704</v>
      </c>
      <c r="B197">
        <f t="shared" si="269"/>
        <v>5</v>
      </c>
      <c r="C197">
        <f t="shared" si="270"/>
        <v>66</v>
      </c>
      <c r="E197">
        <f t="shared" ref="E197" si="395">plan_id</f>
        <v>1330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6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3708385838</v>
      </c>
    </row>
    <row r="198" spans="1:8" x14ac:dyDescent="0.35">
      <c r="A198" t="s">
        <v>704</v>
      </c>
      <c r="B198">
        <f t="shared" si="269"/>
        <v>5</v>
      </c>
      <c r="C198">
        <f t="shared" si="270"/>
        <v>67</v>
      </c>
      <c r="E198">
        <f t="shared" ref="E198" si="397">plan_id</f>
        <v>1330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6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1826842979</v>
      </c>
    </row>
    <row r="199" spans="1:8" x14ac:dyDescent="0.35">
      <c r="A199" t="s">
        <v>704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1330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6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5">
      <c r="A200" t="s">
        <v>704</v>
      </c>
      <c r="B200">
        <f t="shared" si="400"/>
        <v>6</v>
      </c>
      <c r="C200">
        <f t="shared" si="401"/>
        <v>4</v>
      </c>
      <c r="E200">
        <f t="shared" ref="E200" si="404">plan_id</f>
        <v>1330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6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30-Jun-2015</v>
      </c>
    </row>
    <row r="201" spans="1:8" x14ac:dyDescent="0.35">
      <c r="A201" t="s">
        <v>704</v>
      </c>
      <c r="B201">
        <f t="shared" si="400"/>
        <v>6</v>
      </c>
      <c r="C201">
        <f t="shared" si="401"/>
        <v>5</v>
      </c>
      <c r="E201">
        <f t="shared" ref="E201" si="406">plan_id</f>
        <v>1330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6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30-Jun-2016</v>
      </c>
    </row>
    <row r="202" spans="1:8" x14ac:dyDescent="0.35">
      <c r="A202" t="s">
        <v>704</v>
      </c>
      <c r="B202">
        <f t="shared" si="400"/>
        <v>6</v>
      </c>
      <c r="C202">
        <f t="shared" si="401"/>
        <v>6</v>
      </c>
      <c r="E202">
        <f t="shared" ref="E202" si="408">plan_id</f>
        <v>1330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6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15566</v>
      </c>
    </row>
    <row r="203" spans="1:8" x14ac:dyDescent="0.35">
      <c r="A203" t="s">
        <v>704</v>
      </c>
      <c r="B203">
        <f t="shared" si="400"/>
        <v>6</v>
      </c>
      <c r="C203">
        <f t="shared" si="401"/>
        <v>7</v>
      </c>
      <c r="E203">
        <f t="shared" ref="E203" si="410">plan_id</f>
        <v>1330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6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1779</v>
      </c>
    </row>
    <row r="204" spans="1:8" x14ac:dyDescent="0.35">
      <c r="A204" t="s">
        <v>704</v>
      </c>
      <c r="B204">
        <f t="shared" si="400"/>
        <v>6</v>
      </c>
      <c r="C204">
        <f t="shared" si="401"/>
        <v>8</v>
      </c>
      <c r="E204">
        <f t="shared" ref="E204" si="412">plan_id</f>
        <v>1330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6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13712</v>
      </c>
    </row>
    <row r="205" spans="1:8" x14ac:dyDescent="0.35">
      <c r="A205" t="s">
        <v>704</v>
      </c>
      <c r="B205">
        <f t="shared" si="400"/>
        <v>6</v>
      </c>
      <c r="C205">
        <f t="shared" si="401"/>
        <v>9</v>
      </c>
      <c r="E205">
        <f t="shared" ref="E205" si="414">plan_id</f>
        <v>1330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6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18917</v>
      </c>
    </row>
    <row r="206" spans="1:8" x14ac:dyDescent="0.35">
      <c r="A206" t="s">
        <v>704</v>
      </c>
      <c r="B206">
        <f t="shared" si="400"/>
        <v>6</v>
      </c>
      <c r="C206">
        <f t="shared" si="401"/>
        <v>10</v>
      </c>
      <c r="E206">
        <f t="shared" ref="E206" si="416">plan_id</f>
        <v>1330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6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49974</v>
      </c>
    </row>
    <row r="207" spans="1:8" x14ac:dyDescent="0.35">
      <c r="A207" t="s">
        <v>704</v>
      </c>
      <c r="B207">
        <f t="shared" si="400"/>
        <v>6</v>
      </c>
      <c r="C207">
        <f t="shared" si="401"/>
        <v>11</v>
      </c>
      <c r="E207">
        <f t="shared" ref="E207" si="418">plan_id</f>
        <v>1330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6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7.7499999999999999E-2</v>
      </c>
    </row>
    <row r="208" spans="1:8" x14ac:dyDescent="0.35">
      <c r="A208" t="s">
        <v>704</v>
      </c>
      <c r="B208">
        <f t="shared" si="400"/>
        <v>6</v>
      </c>
      <c r="C208">
        <f t="shared" si="401"/>
        <v>12</v>
      </c>
      <c r="E208">
        <f t="shared" ref="E208" si="420">plan_id</f>
        <v>1330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68" t="str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NA</v>
      </c>
    </row>
    <row r="209" spans="1:8" x14ac:dyDescent="0.35">
      <c r="A209" t="s">
        <v>704</v>
      </c>
      <c r="B209">
        <f t="shared" si="400"/>
        <v>6</v>
      </c>
      <c r="C209">
        <f t="shared" si="401"/>
        <v>13</v>
      </c>
      <c r="E209">
        <f t="shared" ref="E209" si="422">plan_id</f>
        <v>1330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68" t="str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NA</v>
      </c>
    </row>
    <row r="210" spans="1:8" x14ac:dyDescent="0.35">
      <c r="A210" t="s">
        <v>704</v>
      </c>
      <c r="B210">
        <f t="shared" si="400"/>
        <v>6</v>
      </c>
      <c r="C210">
        <f t="shared" si="401"/>
        <v>14</v>
      </c>
      <c r="E210">
        <f t="shared" ref="E210" si="424">plan_id</f>
        <v>1330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68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NA</v>
      </c>
    </row>
    <row r="211" spans="1:8" x14ac:dyDescent="0.35">
      <c r="A211" t="s">
        <v>704</v>
      </c>
      <c r="B211">
        <f t="shared" si="400"/>
        <v>6</v>
      </c>
      <c r="C211">
        <f t="shared" si="401"/>
        <v>15</v>
      </c>
      <c r="E211">
        <f t="shared" ref="E211" si="426">plan_id</f>
        <v>1330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6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</row>
    <row r="212" spans="1:8" x14ac:dyDescent="0.35">
      <c r="A212" t="s">
        <v>704</v>
      </c>
      <c r="B212">
        <f t="shared" si="400"/>
        <v>6</v>
      </c>
      <c r="C212">
        <f t="shared" si="401"/>
        <v>16</v>
      </c>
      <c r="E212">
        <f t="shared" ref="E212" si="428">plan_id</f>
        <v>1330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6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7.7499999999999999E-2</v>
      </c>
    </row>
    <row r="213" spans="1:8" x14ac:dyDescent="0.35">
      <c r="A213" t="s">
        <v>704</v>
      </c>
      <c r="B213">
        <f t="shared" si="400"/>
        <v>6</v>
      </c>
      <c r="C213">
        <f t="shared" si="401"/>
        <v>17</v>
      </c>
      <c r="E213">
        <f t="shared" ref="E213" si="430">plan_id</f>
        <v>1330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6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5636841900</v>
      </c>
    </row>
    <row r="214" spans="1:8" x14ac:dyDescent="0.35">
      <c r="A214" t="s">
        <v>704</v>
      </c>
      <c r="B214">
        <f t="shared" si="400"/>
        <v>6</v>
      </c>
      <c r="C214">
        <f t="shared" si="401"/>
        <v>18</v>
      </c>
      <c r="E214">
        <f t="shared" ref="E214" si="432">plan_id</f>
        <v>1330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6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3950761443</v>
      </c>
    </row>
    <row r="215" spans="1:8" x14ac:dyDescent="0.35">
      <c r="A215" t="s">
        <v>704</v>
      </c>
      <c r="B215">
        <f t="shared" si="400"/>
        <v>6</v>
      </c>
      <c r="C215">
        <f t="shared" si="401"/>
        <v>19</v>
      </c>
      <c r="E215">
        <f t="shared" ref="E215" si="434">plan_id</f>
        <v>1330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6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1686080457</v>
      </c>
    </row>
    <row r="216" spans="1:8" x14ac:dyDescent="0.35">
      <c r="A216" t="s">
        <v>704</v>
      </c>
      <c r="B216">
        <f t="shared" si="400"/>
        <v>6</v>
      </c>
      <c r="C216">
        <f t="shared" si="401"/>
        <v>20</v>
      </c>
      <c r="E216">
        <f t="shared" ref="E216" si="436">plan_id</f>
        <v>1330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68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0.70089999999999997</v>
      </c>
    </row>
    <row r="217" spans="1:8" x14ac:dyDescent="0.35">
      <c r="A217" t="s">
        <v>704</v>
      </c>
      <c r="B217">
        <f t="shared" si="400"/>
        <v>6</v>
      </c>
      <c r="C217">
        <f t="shared" si="401"/>
        <v>21</v>
      </c>
      <c r="E217">
        <f t="shared" ref="E217" si="438">plan_id</f>
        <v>1330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6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818122561</v>
      </c>
    </row>
    <row r="218" spans="1:8" x14ac:dyDescent="0.35">
      <c r="A218" t="s">
        <v>704</v>
      </c>
      <c r="B218">
        <f t="shared" si="400"/>
        <v>6</v>
      </c>
      <c r="C218">
        <f t="shared" si="401"/>
        <v>22</v>
      </c>
      <c r="E218">
        <f t="shared" ref="E218" si="440">plan_id</f>
        <v>1330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6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141234051</v>
      </c>
    </row>
    <row r="219" spans="1:8" x14ac:dyDescent="0.35">
      <c r="A219" t="s">
        <v>704</v>
      </c>
      <c r="B219">
        <f t="shared" si="400"/>
        <v>6</v>
      </c>
      <c r="C219">
        <f t="shared" si="401"/>
        <v>23</v>
      </c>
      <c r="E219">
        <f t="shared" ref="E219" si="442">plan_id</f>
        <v>1330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6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139033561</v>
      </c>
    </row>
    <row r="220" spans="1:8" x14ac:dyDescent="0.35">
      <c r="A220" t="s">
        <v>704</v>
      </c>
      <c r="B220">
        <f t="shared" si="400"/>
        <v>6</v>
      </c>
      <c r="C220">
        <f t="shared" si="401"/>
        <v>24</v>
      </c>
      <c r="E220">
        <f t="shared" ref="E220" si="444">plan_id</f>
        <v>1330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6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15365660</v>
      </c>
    </row>
    <row r="221" spans="1:8" x14ac:dyDescent="0.35">
      <c r="A221" t="s">
        <v>704</v>
      </c>
      <c r="B221">
        <f t="shared" si="400"/>
        <v>6</v>
      </c>
      <c r="C221">
        <f t="shared" si="401"/>
        <v>25</v>
      </c>
      <c r="E221">
        <f t="shared" ref="E221" si="446">plan_id</f>
        <v>1330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68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0.16656158074095698</v>
      </c>
    </row>
    <row r="222" spans="1:8" x14ac:dyDescent="0.35">
      <c r="A222" t="s">
        <v>704</v>
      </c>
      <c r="B222">
        <f t="shared" si="400"/>
        <v>6</v>
      </c>
      <c r="C222">
        <f t="shared" si="401"/>
        <v>26</v>
      </c>
      <c r="E222">
        <f t="shared" ref="E222" si="448">plan_id</f>
        <v>1330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68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0.16656158074095698</v>
      </c>
    </row>
    <row r="223" spans="1:8" x14ac:dyDescent="0.35">
      <c r="A223" t="s">
        <v>704</v>
      </c>
      <c r="B223">
        <f t="shared" si="400"/>
        <v>6</v>
      </c>
      <c r="C223">
        <f t="shared" si="401"/>
        <v>27</v>
      </c>
      <c r="E223">
        <f t="shared" ref="E223" si="450">plan_id</f>
        <v>1330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6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136267787</v>
      </c>
    </row>
    <row r="224" spans="1:8" x14ac:dyDescent="0.35">
      <c r="A224" t="s">
        <v>704</v>
      </c>
      <c r="B224">
        <f t="shared" si="400"/>
        <v>6</v>
      </c>
      <c r="C224">
        <f t="shared" si="401"/>
        <v>28</v>
      </c>
      <c r="E224">
        <f t="shared" ref="E224" si="452">plan_id</f>
        <v>1330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6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136267787</v>
      </c>
    </row>
    <row r="225" spans="1:8" x14ac:dyDescent="0.35">
      <c r="A225" t="s">
        <v>704</v>
      </c>
      <c r="B225">
        <f t="shared" si="400"/>
        <v>6</v>
      </c>
      <c r="C225">
        <f t="shared" si="401"/>
        <v>29</v>
      </c>
      <c r="E225">
        <f t="shared" ref="E225" si="454">plan_id</f>
        <v>1330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68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5">
      <c r="A226" t="s">
        <v>704</v>
      </c>
      <c r="B226">
        <f t="shared" si="400"/>
        <v>6</v>
      </c>
      <c r="C226">
        <f t="shared" si="401"/>
        <v>30</v>
      </c>
      <c r="E226">
        <f t="shared" ref="E226" si="456">plan_id</f>
        <v>1330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68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5">
      <c r="A227" t="s">
        <v>704</v>
      </c>
      <c r="B227">
        <f t="shared" si="400"/>
        <v>6</v>
      </c>
      <c r="C227">
        <f t="shared" si="401"/>
        <v>31</v>
      </c>
      <c r="E227">
        <f t="shared" ref="E227" si="458">plan_id</f>
        <v>1330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6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73530938</v>
      </c>
    </row>
    <row r="228" spans="1:8" x14ac:dyDescent="0.35">
      <c r="A228" t="s">
        <v>704</v>
      </c>
      <c r="B228">
        <f t="shared" si="400"/>
        <v>6</v>
      </c>
      <c r="C228">
        <f t="shared" si="401"/>
        <v>32</v>
      </c>
      <c r="E228">
        <f t="shared" ref="E228" si="460">plan_id</f>
        <v>1330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6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402339969</v>
      </c>
    </row>
    <row r="229" spans="1:8" x14ac:dyDescent="0.35">
      <c r="A229" t="s">
        <v>704</v>
      </c>
      <c r="B229">
        <f t="shared" si="400"/>
        <v>6</v>
      </c>
      <c r="C229">
        <f t="shared" si="401"/>
        <v>33</v>
      </c>
      <c r="E229">
        <f t="shared" ref="E229" si="462">plan_id</f>
        <v>1330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6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t="s">
        <v>704</v>
      </c>
      <c r="B230">
        <f t="shared" si="400"/>
        <v>6</v>
      </c>
      <c r="C230">
        <f t="shared" si="401"/>
        <v>34</v>
      </c>
      <c r="E230">
        <f t="shared" ref="E230" si="464">plan_id</f>
        <v>1330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6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-1362597</v>
      </c>
    </row>
    <row r="231" spans="1:8" x14ac:dyDescent="0.35">
      <c r="A231" t="s">
        <v>704</v>
      </c>
      <c r="B231">
        <f t="shared" si="400"/>
        <v>6</v>
      </c>
      <c r="C231">
        <f t="shared" si="401"/>
        <v>35</v>
      </c>
      <c r="E231">
        <f t="shared" ref="E231" si="466">plan_id</f>
        <v>1330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6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-3232638</v>
      </c>
    </row>
    <row r="232" spans="1:8" x14ac:dyDescent="0.35">
      <c r="A232" t="s">
        <v>704</v>
      </c>
      <c r="B232">
        <f t="shared" si="400"/>
        <v>6</v>
      </c>
      <c r="C232">
        <f t="shared" si="401"/>
        <v>36</v>
      </c>
      <c r="E232">
        <f t="shared" ref="E232" si="468">plan_id</f>
        <v>1330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6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-72740665</v>
      </c>
    </row>
    <row r="233" spans="1:8" x14ac:dyDescent="0.35">
      <c r="A233" t="s">
        <v>704</v>
      </c>
      <c r="B233">
        <f t="shared" si="400"/>
        <v>6</v>
      </c>
      <c r="C233">
        <f t="shared" si="401"/>
        <v>37</v>
      </c>
      <c r="E233">
        <f t="shared" ref="E233" si="470">plan_id</f>
        <v>1330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6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-282630869</v>
      </c>
    </row>
    <row r="234" spans="1:8" x14ac:dyDescent="0.35">
      <c r="A234" t="s">
        <v>704</v>
      </c>
      <c r="B234">
        <f t="shared" si="400"/>
        <v>6</v>
      </c>
      <c r="C234">
        <f t="shared" si="401"/>
        <v>38</v>
      </c>
      <c r="E234">
        <f t="shared" ref="E234" si="472">plan_id</f>
        <v>1330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6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42228642</v>
      </c>
    </row>
    <row r="235" spans="1:8" x14ac:dyDescent="0.35">
      <c r="A235" t="s">
        <v>704</v>
      </c>
      <c r="B235">
        <f t="shared" si="400"/>
        <v>6</v>
      </c>
      <c r="C235">
        <f t="shared" si="401"/>
        <v>39</v>
      </c>
      <c r="E235">
        <f t="shared" ref="E235" si="474">plan_id</f>
        <v>1330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6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2318818</v>
      </c>
    </row>
    <row r="236" spans="1:8" x14ac:dyDescent="0.35">
      <c r="A236" t="s">
        <v>704</v>
      </c>
      <c r="B236">
        <f t="shared" si="400"/>
        <v>6</v>
      </c>
      <c r="C236">
        <f t="shared" si="401"/>
        <v>40</v>
      </c>
      <c r="E236">
        <f t="shared" ref="E236" si="476">plan_id</f>
        <v>1330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6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19183192</v>
      </c>
    </row>
    <row r="237" spans="1:8" x14ac:dyDescent="0.35">
      <c r="A237" t="s">
        <v>704</v>
      </c>
      <c r="B237">
        <f t="shared" si="400"/>
        <v>6</v>
      </c>
      <c r="C237">
        <f t="shared" si="401"/>
        <v>41</v>
      </c>
      <c r="E237">
        <f t="shared" ref="E237" si="478">plan_id</f>
        <v>1330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6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-38154297</v>
      </c>
    </row>
    <row r="238" spans="1:8" x14ac:dyDescent="0.35">
      <c r="A238" t="s">
        <v>704</v>
      </c>
      <c r="B238">
        <f t="shared" si="400"/>
        <v>6</v>
      </c>
      <c r="C238">
        <f t="shared" si="401"/>
        <v>42</v>
      </c>
      <c r="E238">
        <f t="shared" ref="E238" si="480">plan_id</f>
        <v>1330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11007</v>
      </c>
      <c r="H238" s="6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-246442</v>
      </c>
    </row>
    <row r="239" spans="1:8" x14ac:dyDescent="0.35">
      <c r="A239" t="s">
        <v>704</v>
      </c>
      <c r="B239">
        <f t="shared" si="400"/>
        <v>6</v>
      </c>
      <c r="C239">
        <f t="shared" si="401"/>
        <v>43</v>
      </c>
      <c r="E239">
        <f t="shared" ref="E239" si="482">plan_id</f>
        <v>1330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6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141234051</v>
      </c>
    </row>
    <row r="240" spans="1:8" x14ac:dyDescent="0.35">
      <c r="A240" t="s">
        <v>704</v>
      </c>
      <c r="B240">
        <f t="shared" si="400"/>
        <v>6</v>
      </c>
      <c r="C240">
        <f t="shared" si="401"/>
        <v>44</v>
      </c>
      <c r="E240">
        <f t="shared" ref="E240" si="484">plan_id</f>
        <v>1330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6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6.7500000000000004E-2</v>
      </c>
    </row>
    <row r="241" spans="1:8" x14ac:dyDescent="0.35">
      <c r="A241" t="s">
        <v>704</v>
      </c>
      <c r="B241">
        <f t="shared" si="400"/>
        <v>6</v>
      </c>
      <c r="C241">
        <f t="shared" si="401"/>
        <v>45</v>
      </c>
      <c r="E241">
        <f t="shared" ref="E241" si="486">plan_id</f>
        <v>1330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6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7.7499999999999999E-2</v>
      </c>
    </row>
    <row r="242" spans="1:8" x14ac:dyDescent="0.35">
      <c r="A242" t="s">
        <v>704</v>
      </c>
      <c r="B242">
        <f t="shared" si="400"/>
        <v>6</v>
      </c>
      <c r="C242">
        <f t="shared" si="401"/>
        <v>46</v>
      </c>
      <c r="E242">
        <f t="shared" ref="E242" si="488">plan_id</f>
        <v>1330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6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8.7499999999999994E-2</v>
      </c>
    </row>
    <row r="243" spans="1:8" x14ac:dyDescent="0.35">
      <c r="A243" t="s">
        <v>704</v>
      </c>
      <c r="B243">
        <f t="shared" si="400"/>
        <v>6</v>
      </c>
      <c r="C243">
        <f t="shared" si="401"/>
        <v>47</v>
      </c>
      <c r="E243">
        <f t="shared" ref="E243" si="490">plan_id</f>
        <v>1330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6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2323471405</v>
      </c>
    </row>
    <row r="244" spans="1:8" x14ac:dyDescent="0.35">
      <c r="A244" t="s">
        <v>704</v>
      </c>
      <c r="B244">
        <f t="shared" si="400"/>
        <v>6</v>
      </c>
      <c r="C244">
        <f t="shared" si="401"/>
        <v>48</v>
      </c>
      <c r="E244">
        <f t="shared" ref="E244" si="492">plan_id</f>
        <v>1330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6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1686080457</v>
      </c>
    </row>
    <row r="245" spans="1:8" x14ac:dyDescent="0.35">
      <c r="A245" t="s">
        <v>704</v>
      </c>
      <c r="B245">
        <f t="shared" si="400"/>
        <v>6</v>
      </c>
      <c r="C245">
        <f t="shared" si="401"/>
        <v>49</v>
      </c>
      <c r="E245">
        <f t="shared" ref="E245" si="494">plan_id</f>
        <v>1330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6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1149263524</v>
      </c>
    </row>
    <row r="246" spans="1:8" x14ac:dyDescent="0.35">
      <c r="A246" t="s">
        <v>704</v>
      </c>
      <c r="B246">
        <f t="shared" si="400"/>
        <v>6</v>
      </c>
      <c r="C246">
        <f t="shared" si="401"/>
        <v>50</v>
      </c>
      <c r="E246">
        <f t="shared" ref="E246" si="496">plan_id</f>
        <v>1330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68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3.85</v>
      </c>
    </row>
    <row r="247" spans="1:8" x14ac:dyDescent="0.35">
      <c r="A247" t="s">
        <v>704</v>
      </c>
      <c r="B247">
        <f t="shared" si="400"/>
        <v>6</v>
      </c>
      <c r="C247">
        <f t="shared" si="401"/>
        <v>51</v>
      </c>
      <c r="E247">
        <f t="shared" ref="E247" si="498">plan_id</f>
        <v>1330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6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5483673777</v>
      </c>
    </row>
    <row r="248" spans="1:8" x14ac:dyDescent="0.35">
      <c r="A248" t="s">
        <v>704</v>
      </c>
      <c r="B248">
        <f t="shared" si="400"/>
        <v>6</v>
      </c>
      <c r="C248">
        <f t="shared" si="401"/>
        <v>52</v>
      </c>
      <c r="E248">
        <f t="shared" ref="E248" si="500">plan_id</f>
        <v>1330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6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71429117</v>
      </c>
    </row>
    <row r="249" spans="1:8" x14ac:dyDescent="0.35">
      <c r="A249" t="s">
        <v>704</v>
      </c>
      <c r="B249">
        <f t="shared" si="400"/>
        <v>6</v>
      </c>
      <c r="C249">
        <f t="shared" si="401"/>
        <v>53</v>
      </c>
      <c r="E249">
        <f t="shared" ref="E249" si="502">plan_id</f>
        <v>1330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6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417307148</v>
      </c>
    </row>
    <row r="250" spans="1:8" x14ac:dyDescent="0.35">
      <c r="A250" t="s">
        <v>704</v>
      </c>
      <c r="B250">
        <f t="shared" si="400"/>
        <v>6</v>
      </c>
      <c r="C250">
        <f t="shared" si="401"/>
        <v>54</v>
      </c>
      <c r="E250">
        <f t="shared" ref="E250" si="504">plan_id</f>
        <v>1330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6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t="s">
        <v>704</v>
      </c>
      <c r="B251">
        <f t="shared" si="400"/>
        <v>6</v>
      </c>
      <c r="C251">
        <f t="shared" si="401"/>
        <v>55</v>
      </c>
      <c r="E251">
        <f t="shared" ref="E251" si="506">plan_id</f>
        <v>1330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6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5420919</v>
      </c>
    </row>
    <row r="252" spans="1:8" x14ac:dyDescent="0.35">
      <c r="A252" t="s">
        <v>704</v>
      </c>
      <c r="B252">
        <f t="shared" si="400"/>
        <v>6</v>
      </c>
      <c r="C252">
        <f t="shared" si="401"/>
        <v>56</v>
      </c>
      <c r="E252">
        <f t="shared" ref="E252" si="508">plan_id</f>
        <v>1330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6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5">
      <c r="A253" t="s">
        <v>704</v>
      </c>
      <c r="B253">
        <f t="shared" si="400"/>
        <v>6</v>
      </c>
      <c r="C253">
        <f t="shared" si="401"/>
        <v>57</v>
      </c>
      <c r="E253">
        <f t="shared" ref="E253" si="510">plan_id</f>
        <v>1330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6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136267787</v>
      </c>
    </row>
    <row r="254" spans="1:8" x14ac:dyDescent="0.35">
      <c r="A254" t="s">
        <v>704</v>
      </c>
      <c r="B254">
        <f t="shared" si="400"/>
        <v>6</v>
      </c>
      <c r="C254">
        <f t="shared" si="401"/>
        <v>58</v>
      </c>
      <c r="E254">
        <f t="shared" ref="E254" si="512">plan_id</f>
        <v>1330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6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74253046</v>
      </c>
    </row>
    <row r="255" spans="1:8" x14ac:dyDescent="0.35">
      <c r="A255" t="s">
        <v>704</v>
      </c>
      <c r="B255">
        <f t="shared" si="400"/>
        <v>6</v>
      </c>
      <c r="C255">
        <f t="shared" si="401"/>
        <v>59</v>
      </c>
      <c r="E255">
        <f t="shared" ref="E255" si="514">plan_id</f>
        <v>1330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6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427042359</v>
      </c>
    </row>
    <row r="256" spans="1:8" x14ac:dyDescent="0.35">
      <c r="A256" t="s">
        <v>704</v>
      </c>
      <c r="B256">
        <f t="shared" si="400"/>
        <v>6</v>
      </c>
      <c r="C256">
        <f t="shared" si="401"/>
        <v>60</v>
      </c>
      <c r="E256">
        <f t="shared" ref="E256" si="516">plan_id</f>
        <v>1330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6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-333633717</v>
      </c>
    </row>
    <row r="257" spans="1:8" x14ac:dyDescent="0.35">
      <c r="A257" t="s">
        <v>704</v>
      </c>
      <c r="B257">
        <f t="shared" si="400"/>
        <v>6</v>
      </c>
      <c r="C257">
        <f t="shared" si="401"/>
        <v>61</v>
      </c>
      <c r="E257">
        <f t="shared" ref="E257" si="518">plan_id</f>
        <v>1330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6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-7355344</v>
      </c>
    </row>
    <row r="258" spans="1:8" x14ac:dyDescent="0.35">
      <c r="A258" t="s">
        <v>704</v>
      </c>
      <c r="B258">
        <f t="shared" si="400"/>
        <v>6</v>
      </c>
      <c r="C258">
        <f t="shared" si="401"/>
        <v>62</v>
      </c>
      <c r="E258">
        <f t="shared" ref="E258" si="520">plan_id</f>
        <v>1330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6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-340989061</v>
      </c>
    </row>
    <row r="259" spans="1:8" x14ac:dyDescent="0.35">
      <c r="A259" t="s">
        <v>704</v>
      </c>
      <c r="B259">
        <f t="shared" si="400"/>
        <v>6</v>
      </c>
      <c r="C259">
        <f t="shared" si="401"/>
        <v>63</v>
      </c>
      <c r="E259">
        <f t="shared" ref="E259" si="522">plan_id</f>
        <v>1330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6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-2459458</v>
      </c>
    </row>
    <row r="260" spans="1:8" x14ac:dyDescent="0.35">
      <c r="A260" t="s">
        <v>704</v>
      </c>
      <c r="B260">
        <f t="shared" si="400"/>
        <v>6</v>
      </c>
      <c r="C260">
        <f t="shared" si="401"/>
        <v>64</v>
      </c>
      <c r="E260">
        <f t="shared" ref="E260" si="524">plan_id</f>
        <v>1330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6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-184028</v>
      </c>
    </row>
    <row r="261" spans="1:8" x14ac:dyDescent="0.35">
      <c r="A261" t="s">
        <v>704</v>
      </c>
      <c r="B261">
        <f t="shared" si="400"/>
        <v>6</v>
      </c>
      <c r="C261">
        <f t="shared" si="401"/>
        <v>65</v>
      </c>
      <c r="E261">
        <f t="shared" ref="E261" si="526">plan_id</f>
        <v>1330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6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t="s">
        <v>704</v>
      </c>
      <c r="B262">
        <f t="shared" si="400"/>
        <v>6</v>
      </c>
      <c r="C262">
        <f t="shared" si="401"/>
        <v>66</v>
      </c>
      <c r="E262">
        <f t="shared" ref="E262" si="528">plan_id</f>
        <v>1330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6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3656830798</v>
      </c>
    </row>
    <row r="263" spans="1:8" x14ac:dyDescent="0.35">
      <c r="A263" t="s">
        <v>704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1330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6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1686080457</v>
      </c>
    </row>
    <row r="264" spans="1:8" x14ac:dyDescent="0.35">
      <c r="A264" t="s">
        <v>704</v>
      </c>
      <c r="B264">
        <f t="shared" si="531"/>
        <v>7</v>
      </c>
      <c r="C264">
        <f t="shared" si="532"/>
        <v>3</v>
      </c>
      <c r="E264">
        <f t="shared" ref="E264" si="535">plan_id</f>
        <v>1330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6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5">
      <c r="A265" t="s">
        <v>704</v>
      </c>
      <c r="B265">
        <f t="shared" si="531"/>
        <v>7</v>
      </c>
      <c r="C265">
        <f t="shared" si="532"/>
        <v>4</v>
      </c>
      <c r="E265">
        <f t="shared" ref="E265" si="537">plan_id</f>
        <v>1330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6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30-Jun-2016</v>
      </c>
    </row>
    <row r="266" spans="1:8" x14ac:dyDescent="0.35">
      <c r="A266" t="s">
        <v>704</v>
      </c>
      <c r="B266">
        <f t="shared" si="531"/>
        <v>7</v>
      </c>
      <c r="C266">
        <f t="shared" si="532"/>
        <v>5</v>
      </c>
      <c r="E266">
        <f t="shared" ref="E266" si="539">plan_id</f>
        <v>1330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6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30-Jun-2017</v>
      </c>
    </row>
    <row r="267" spans="1:8" x14ac:dyDescent="0.35">
      <c r="A267" t="s">
        <v>704</v>
      </c>
      <c r="B267">
        <f t="shared" si="531"/>
        <v>7</v>
      </c>
      <c r="C267">
        <f t="shared" si="532"/>
        <v>6</v>
      </c>
      <c r="E267">
        <f t="shared" ref="E267" si="541">plan_id</f>
        <v>1330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6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15933</v>
      </c>
    </row>
    <row r="268" spans="1:8" x14ac:dyDescent="0.35">
      <c r="A268" t="s">
        <v>704</v>
      </c>
      <c r="B268">
        <f t="shared" si="531"/>
        <v>7</v>
      </c>
      <c r="C268">
        <f t="shared" si="532"/>
        <v>7</v>
      </c>
      <c r="E268">
        <f t="shared" ref="E268" si="543">plan_id</f>
        <v>1330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6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1772</v>
      </c>
    </row>
    <row r="269" spans="1:8" x14ac:dyDescent="0.35">
      <c r="A269" t="s">
        <v>704</v>
      </c>
      <c r="B269">
        <f t="shared" si="531"/>
        <v>7</v>
      </c>
      <c r="C269">
        <f t="shared" si="532"/>
        <v>8</v>
      </c>
      <c r="E269">
        <f t="shared" ref="E269" si="545">plan_id</f>
        <v>1330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6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13967</v>
      </c>
    </row>
    <row r="270" spans="1:8" x14ac:dyDescent="0.35">
      <c r="A270" t="s">
        <v>704</v>
      </c>
      <c r="B270">
        <f t="shared" si="531"/>
        <v>7</v>
      </c>
      <c r="C270">
        <f t="shared" si="532"/>
        <v>9</v>
      </c>
      <c r="E270">
        <f t="shared" ref="E270" si="547">plan_id</f>
        <v>1330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6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19267</v>
      </c>
    </row>
    <row r="271" spans="1:8" x14ac:dyDescent="0.35">
      <c r="A271" t="s">
        <v>704</v>
      </c>
      <c r="B271">
        <f t="shared" si="531"/>
        <v>7</v>
      </c>
      <c r="C271">
        <f t="shared" si="532"/>
        <v>10</v>
      </c>
      <c r="E271">
        <f t="shared" ref="E271" si="549">plan_id</f>
        <v>1330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6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50939</v>
      </c>
    </row>
    <row r="272" spans="1:8" x14ac:dyDescent="0.35">
      <c r="A272" t="s">
        <v>704</v>
      </c>
      <c r="B272">
        <f t="shared" si="531"/>
        <v>7</v>
      </c>
      <c r="C272">
        <f t="shared" si="532"/>
        <v>11</v>
      </c>
      <c r="E272">
        <f t="shared" ref="E272" si="551">plan_id</f>
        <v>1330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6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7.7499999999999999E-2</v>
      </c>
    </row>
    <row r="273" spans="1:8" x14ac:dyDescent="0.35">
      <c r="A273" t="s">
        <v>704</v>
      </c>
      <c r="B273">
        <f t="shared" si="531"/>
        <v>7</v>
      </c>
      <c r="C273">
        <f t="shared" si="532"/>
        <v>12</v>
      </c>
      <c r="E273">
        <f t="shared" ref="E273" si="553">plan_id</f>
        <v>1330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68" t="str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NA</v>
      </c>
    </row>
    <row r="274" spans="1:8" x14ac:dyDescent="0.35">
      <c r="A274" t="s">
        <v>704</v>
      </c>
      <c r="B274">
        <f t="shared" si="531"/>
        <v>7</v>
      </c>
      <c r="C274">
        <f t="shared" si="532"/>
        <v>13</v>
      </c>
      <c r="E274">
        <f t="shared" ref="E274" si="555">plan_id</f>
        <v>1330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68" t="str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NA</v>
      </c>
    </row>
    <row r="275" spans="1:8" x14ac:dyDescent="0.35">
      <c r="A275" t="s">
        <v>704</v>
      </c>
      <c r="B275">
        <f t="shared" si="531"/>
        <v>7</v>
      </c>
      <c r="C275">
        <f t="shared" si="532"/>
        <v>14</v>
      </c>
      <c r="E275">
        <f t="shared" ref="E275" si="557">plan_id</f>
        <v>1330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68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NA</v>
      </c>
    </row>
    <row r="276" spans="1:8" x14ac:dyDescent="0.35">
      <c r="A276" t="s">
        <v>704</v>
      </c>
      <c r="B276">
        <f t="shared" si="531"/>
        <v>7</v>
      </c>
      <c r="C276">
        <f t="shared" si="532"/>
        <v>15</v>
      </c>
      <c r="E276">
        <f t="shared" ref="E276" si="559">plan_id</f>
        <v>1330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6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7.7499999999999999E-2</v>
      </c>
    </row>
    <row r="277" spans="1:8" x14ac:dyDescent="0.35">
      <c r="A277" t="s">
        <v>704</v>
      </c>
      <c r="B277">
        <f t="shared" si="531"/>
        <v>7</v>
      </c>
      <c r="C277">
        <f t="shared" si="532"/>
        <v>16</v>
      </c>
      <c r="E277">
        <f t="shared" ref="E277" si="561">plan_id</f>
        <v>1330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6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7.7499999999999999E-2</v>
      </c>
    </row>
    <row r="278" spans="1:8" x14ac:dyDescent="0.35">
      <c r="A278" t="s">
        <v>704</v>
      </c>
      <c r="B278">
        <f t="shared" si="531"/>
        <v>7</v>
      </c>
      <c r="C278">
        <f t="shared" si="532"/>
        <v>17</v>
      </c>
      <c r="E278">
        <f t="shared" ref="E278" si="563">plan_id</f>
        <v>1330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6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6004434112</v>
      </c>
    </row>
    <row r="279" spans="1:8" x14ac:dyDescent="0.35">
      <c r="A279" t="s">
        <v>704</v>
      </c>
      <c r="B279">
        <f t="shared" si="531"/>
        <v>7</v>
      </c>
      <c r="C279">
        <f t="shared" si="532"/>
        <v>18</v>
      </c>
      <c r="E279">
        <f t="shared" ref="E279" si="565">plan_id</f>
        <v>1330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6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4148324206</v>
      </c>
    </row>
    <row r="280" spans="1:8" x14ac:dyDescent="0.35">
      <c r="A280" t="s">
        <v>704</v>
      </c>
      <c r="B280">
        <f t="shared" si="531"/>
        <v>7</v>
      </c>
      <c r="C280">
        <f t="shared" si="532"/>
        <v>19</v>
      </c>
      <c r="E280">
        <f t="shared" ref="E280" si="567">plan_id</f>
        <v>1330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6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1856109906</v>
      </c>
    </row>
    <row r="281" spans="1:8" x14ac:dyDescent="0.35">
      <c r="A281" t="s">
        <v>704</v>
      </c>
      <c r="B281">
        <f t="shared" si="531"/>
        <v>7</v>
      </c>
      <c r="C281">
        <f t="shared" si="532"/>
        <v>20</v>
      </c>
      <c r="E281">
        <f t="shared" ref="E281" si="569">plan_id</f>
        <v>1330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68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0.69089999999999996</v>
      </c>
    </row>
    <row r="282" spans="1:8" x14ac:dyDescent="0.35">
      <c r="A282" t="s">
        <v>704</v>
      </c>
      <c r="B282">
        <f t="shared" si="531"/>
        <v>7</v>
      </c>
      <c r="C282">
        <f t="shared" si="532"/>
        <v>21</v>
      </c>
      <c r="E282">
        <f t="shared" ref="E282" si="571">plan_id</f>
        <v>1330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6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829708595</v>
      </c>
    </row>
    <row r="283" spans="1:8" x14ac:dyDescent="0.35">
      <c r="A283" t="s">
        <v>704</v>
      </c>
      <c r="B283">
        <f t="shared" si="531"/>
        <v>7</v>
      </c>
      <c r="C283">
        <f t="shared" si="532"/>
        <v>22</v>
      </c>
      <c r="E283">
        <f t="shared" ref="E283" si="573">plan_id</f>
        <v>1330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6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129110342</v>
      </c>
    </row>
    <row r="284" spans="1:8" x14ac:dyDescent="0.35">
      <c r="A284" t="s">
        <v>704</v>
      </c>
      <c r="B284">
        <f t="shared" si="531"/>
        <v>7</v>
      </c>
      <c r="C284">
        <f t="shared" si="532"/>
        <v>23</v>
      </c>
      <c r="E284">
        <f t="shared" ref="E284" si="575">plan_id</f>
        <v>1330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6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6200759</v>
      </c>
    </row>
    <row r="285" spans="1:8" x14ac:dyDescent="0.35">
      <c r="A285" t="s">
        <v>704</v>
      </c>
      <c r="B285">
        <f t="shared" si="531"/>
        <v>7</v>
      </c>
      <c r="C285">
        <f t="shared" si="532"/>
        <v>24</v>
      </c>
      <c r="E285">
        <f t="shared" ref="E285" si="577">plan_id</f>
        <v>1330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6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16242259</v>
      </c>
    </row>
    <row r="286" spans="1:8" x14ac:dyDescent="0.35">
      <c r="A286" t="s">
        <v>704</v>
      </c>
      <c r="B286">
        <f t="shared" si="531"/>
        <v>7</v>
      </c>
      <c r="C286">
        <f t="shared" si="532"/>
        <v>25</v>
      </c>
      <c r="E286">
        <f t="shared" ref="E286" si="579">plan_id</f>
        <v>1330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68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0.16781692010795671</v>
      </c>
    </row>
    <row r="287" spans="1:8" x14ac:dyDescent="0.35">
      <c r="A287" t="s">
        <v>704</v>
      </c>
      <c r="B287">
        <f t="shared" si="531"/>
        <v>7</v>
      </c>
      <c r="C287">
        <f t="shared" si="532"/>
        <v>26</v>
      </c>
      <c r="E287">
        <f t="shared" ref="E287" si="581">plan_id</f>
        <v>1330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68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0.16781692010795671</v>
      </c>
    </row>
    <row r="288" spans="1:8" x14ac:dyDescent="0.35">
      <c r="A288" t="s">
        <v>704</v>
      </c>
      <c r="B288">
        <f t="shared" si="531"/>
        <v>7</v>
      </c>
      <c r="C288">
        <f t="shared" si="532"/>
        <v>27</v>
      </c>
      <c r="E288">
        <f t="shared" ref="E288" si="583">plan_id</f>
        <v>1330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6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139239141</v>
      </c>
    </row>
    <row r="289" spans="1:8" x14ac:dyDescent="0.35">
      <c r="A289" t="s">
        <v>704</v>
      </c>
      <c r="B289">
        <f t="shared" si="531"/>
        <v>7</v>
      </c>
      <c r="C289">
        <f t="shared" si="532"/>
        <v>28</v>
      </c>
      <c r="E289">
        <f t="shared" ref="E289" si="585">plan_id</f>
        <v>1330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6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139239141</v>
      </c>
    </row>
    <row r="290" spans="1:8" x14ac:dyDescent="0.35">
      <c r="A290" t="s">
        <v>704</v>
      </c>
      <c r="B290">
        <f t="shared" si="531"/>
        <v>7</v>
      </c>
      <c r="C290">
        <f t="shared" si="532"/>
        <v>29</v>
      </c>
      <c r="E290">
        <f t="shared" ref="E290" si="587">plan_id</f>
        <v>1330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68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5">
      <c r="A291" t="s">
        <v>704</v>
      </c>
      <c r="B291">
        <f t="shared" si="531"/>
        <v>7</v>
      </c>
      <c r="C291">
        <f t="shared" si="532"/>
        <v>30</v>
      </c>
      <c r="E291">
        <f t="shared" ref="E291" si="589">plan_id</f>
        <v>1330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68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5">
      <c r="A292" t="s">
        <v>704</v>
      </c>
      <c r="B292">
        <f t="shared" si="531"/>
        <v>7</v>
      </c>
      <c r="C292">
        <f t="shared" si="532"/>
        <v>31</v>
      </c>
      <c r="E292">
        <f t="shared" ref="E292" si="591">plan_id</f>
        <v>1330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6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71429117</v>
      </c>
    </row>
    <row r="293" spans="1:8" x14ac:dyDescent="0.35">
      <c r="A293" t="s">
        <v>704</v>
      </c>
      <c r="B293">
        <f t="shared" si="531"/>
        <v>7</v>
      </c>
      <c r="C293">
        <f t="shared" si="532"/>
        <v>32</v>
      </c>
      <c r="E293">
        <f t="shared" ref="E293" si="593">plan_id</f>
        <v>1330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6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417307148</v>
      </c>
    </row>
    <row r="294" spans="1:8" x14ac:dyDescent="0.35">
      <c r="A294" t="s">
        <v>704</v>
      </c>
      <c r="B294">
        <f t="shared" si="531"/>
        <v>7</v>
      </c>
      <c r="C294">
        <f t="shared" si="532"/>
        <v>33</v>
      </c>
      <c r="E294">
        <f t="shared" ref="E294" si="595">plan_id</f>
        <v>1330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6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t="s">
        <v>704</v>
      </c>
      <c r="B295">
        <f t="shared" si="531"/>
        <v>7</v>
      </c>
      <c r="C295">
        <f t="shared" si="532"/>
        <v>34</v>
      </c>
      <c r="E295">
        <f t="shared" ref="E295" si="597">plan_id</f>
        <v>1330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6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1430322</v>
      </c>
    </row>
    <row r="296" spans="1:8" x14ac:dyDescent="0.35">
      <c r="A296" t="s">
        <v>704</v>
      </c>
      <c r="B296">
        <f t="shared" si="531"/>
        <v>7</v>
      </c>
      <c r="C296">
        <f t="shared" si="532"/>
        <v>35</v>
      </c>
      <c r="E296">
        <f t="shared" ref="E296" si="599">plan_id</f>
        <v>1330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6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t="s">
        <v>704</v>
      </c>
      <c r="B297">
        <f t="shared" si="531"/>
        <v>7</v>
      </c>
      <c r="C297">
        <f t="shared" si="532"/>
        <v>36</v>
      </c>
      <c r="E297">
        <f t="shared" ref="E297" si="601">plan_id</f>
        <v>1330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6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-74253046</v>
      </c>
    </row>
    <row r="298" spans="1:8" x14ac:dyDescent="0.35">
      <c r="A298" t="s">
        <v>704</v>
      </c>
      <c r="B298">
        <f t="shared" si="531"/>
        <v>7</v>
      </c>
      <c r="C298">
        <f t="shared" si="532"/>
        <v>37</v>
      </c>
      <c r="E298">
        <f t="shared" ref="E298" si="603">plan_id</f>
        <v>1330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6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-278245242</v>
      </c>
    </row>
    <row r="299" spans="1:8" x14ac:dyDescent="0.35">
      <c r="A299" t="s">
        <v>704</v>
      </c>
      <c r="B299">
        <f t="shared" si="531"/>
        <v>7</v>
      </c>
      <c r="C299">
        <f t="shared" si="532"/>
        <v>38</v>
      </c>
      <c r="E299">
        <f t="shared" ref="E299" si="605">plan_id</f>
        <v>1330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6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-29759423</v>
      </c>
    </row>
    <row r="300" spans="1:8" x14ac:dyDescent="0.35">
      <c r="A300" t="s">
        <v>704</v>
      </c>
      <c r="B300">
        <f t="shared" si="531"/>
        <v>7</v>
      </c>
      <c r="C300">
        <f t="shared" si="532"/>
        <v>39</v>
      </c>
      <c r="E300">
        <f t="shared" ref="E300" si="607">plan_id</f>
        <v>1330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6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2459458</v>
      </c>
    </row>
    <row r="301" spans="1:8" x14ac:dyDescent="0.35">
      <c r="A301" t="s">
        <v>704</v>
      </c>
      <c r="B301">
        <f t="shared" si="531"/>
        <v>7</v>
      </c>
      <c r="C301">
        <f t="shared" si="532"/>
        <v>40</v>
      </c>
      <c r="E301">
        <f t="shared" ref="E301" si="609">plan_id</f>
        <v>1330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6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24458195</v>
      </c>
    </row>
    <row r="302" spans="1:8" x14ac:dyDescent="0.35">
      <c r="A302" t="s">
        <v>704</v>
      </c>
      <c r="B302">
        <f t="shared" si="531"/>
        <v>7</v>
      </c>
      <c r="C302">
        <f t="shared" si="532"/>
        <v>41</v>
      </c>
      <c r="E302">
        <f t="shared" ref="E302" si="611">plan_id</f>
        <v>1330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6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-5795891</v>
      </c>
    </row>
    <row r="303" spans="1:8" x14ac:dyDescent="0.35">
      <c r="A303" t="s">
        <v>704</v>
      </c>
      <c r="B303">
        <f t="shared" si="531"/>
        <v>7</v>
      </c>
      <c r="C303">
        <f t="shared" si="532"/>
        <v>42</v>
      </c>
      <c r="E303">
        <f t="shared" ref="E303" si="613">plan_id</f>
        <v>1330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11007</v>
      </c>
      <c r="H303" s="6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79704</v>
      </c>
    </row>
    <row r="304" spans="1:8" x14ac:dyDescent="0.35">
      <c r="A304" t="s">
        <v>704</v>
      </c>
      <c r="B304">
        <f t="shared" si="531"/>
        <v>7</v>
      </c>
      <c r="C304">
        <f t="shared" si="532"/>
        <v>43</v>
      </c>
      <c r="E304">
        <f t="shared" ref="E304" si="615">plan_id</f>
        <v>1330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6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129110342</v>
      </c>
    </row>
    <row r="305" spans="1:8" x14ac:dyDescent="0.35">
      <c r="A305" t="s">
        <v>704</v>
      </c>
      <c r="B305">
        <f t="shared" si="531"/>
        <v>7</v>
      </c>
      <c r="C305">
        <f t="shared" si="532"/>
        <v>44</v>
      </c>
      <c r="E305">
        <f t="shared" ref="E305" si="617">plan_id</f>
        <v>1330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6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5">
      <c r="A306" t="s">
        <v>704</v>
      </c>
      <c r="B306">
        <f t="shared" si="531"/>
        <v>7</v>
      </c>
      <c r="C306">
        <f t="shared" si="532"/>
        <v>45</v>
      </c>
      <c r="E306">
        <f t="shared" ref="E306" si="619">plan_id</f>
        <v>1330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6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5">
      <c r="A307" t="s">
        <v>704</v>
      </c>
      <c r="B307">
        <f t="shared" si="531"/>
        <v>7</v>
      </c>
      <c r="C307">
        <f t="shared" si="532"/>
        <v>46</v>
      </c>
      <c r="E307">
        <f t="shared" ref="E307" si="621">plan_id</f>
        <v>1330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6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5">
      <c r="A308" t="s">
        <v>704</v>
      </c>
      <c r="B308">
        <f t="shared" si="531"/>
        <v>7</v>
      </c>
      <c r="C308">
        <f t="shared" si="532"/>
        <v>47</v>
      </c>
      <c r="E308">
        <f t="shared" ref="E308" si="623">plan_id</f>
        <v>1330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6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2552207461</v>
      </c>
    </row>
    <row r="309" spans="1:8" x14ac:dyDescent="0.35">
      <c r="A309" t="s">
        <v>704</v>
      </c>
      <c r="B309">
        <f t="shared" si="531"/>
        <v>7</v>
      </c>
      <c r="C309">
        <f t="shared" si="532"/>
        <v>48</v>
      </c>
      <c r="E309">
        <f t="shared" ref="E309" si="625">plan_id</f>
        <v>1330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6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1856109906</v>
      </c>
    </row>
    <row r="310" spans="1:8" x14ac:dyDescent="0.35">
      <c r="A310" t="s">
        <v>704</v>
      </c>
      <c r="B310">
        <f t="shared" si="531"/>
        <v>7</v>
      </c>
      <c r="C310">
        <f t="shared" si="532"/>
        <v>49</v>
      </c>
      <c r="E310">
        <f t="shared" ref="E310" si="627">plan_id</f>
        <v>1330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6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1273072812</v>
      </c>
    </row>
    <row r="311" spans="1:8" x14ac:dyDescent="0.35">
      <c r="A311" t="s">
        <v>704</v>
      </c>
      <c r="B311">
        <f t="shared" si="531"/>
        <v>7</v>
      </c>
      <c r="C311">
        <f t="shared" si="532"/>
        <v>50</v>
      </c>
      <c r="E311">
        <f t="shared" ref="E311" si="629">plan_id</f>
        <v>1330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68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3.79</v>
      </c>
    </row>
    <row r="312" spans="1:8" x14ac:dyDescent="0.35">
      <c r="A312" t="s">
        <v>704</v>
      </c>
      <c r="B312">
        <f t="shared" si="531"/>
        <v>7</v>
      </c>
      <c r="C312">
        <f t="shared" si="532"/>
        <v>51</v>
      </c>
      <c r="E312">
        <f t="shared" ref="E312" si="631">plan_id</f>
        <v>1330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6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5636841900</v>
      </c>
    </row>
    <row r="313" spans="1:8" x14ac:dyDescent="0.35">
      <c r="A313" t="s">
        <v>704</v>
      </c>
      <c r="B313">
        <f t="shared" si="531"/>
        <v>7</v>
      </c>
      <c r="C313">
        <f t="shared" si="532"/>
        <v>52</v>
      </c>
      <c r="E313">
        <f t="shared" ref="E313" si="633">plan_id</f>
        <v>1330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6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76009950</v>
      </c>
    </row>
    <row r="314" spans="1:8" x14ac:dyDescent="0.35">
      <c r="A314" t="s">
        <v>704</v>
      </c>
      <c r="B314">
        <f t="shared" si="531"/>
        <v>7</v>
      </c>
      <c r="C314">
        <f t="shared" si="532"/>
        <v>53</v>
      </c>
      <c r="E314">
        <f t="shared" ref="E314" si="635">plan_id</f>
        <v>1330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6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428866673</v>
      </c>
    </row>
    <row r="315" spans="1:8" x14ac:dyDescent="0.35">
      <c r="A315" t="s">
        <v>704</v>
      </c>
      <c r="B315">
        <f t="shared" si="531"/>
        <v>7</v>
      </c>
      <c r="C315">
        <f t="shared" si="532"/>
        <v>54</v>
      </c>
      <c r="E315">
        <f t="shared" ref="E315" si="637">plan_id</f>
        <v>1330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6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t="s">
        <v>704</v>
      </c>
      <c r="B316">
        <f t="shared" si="531"/>
        <v>7</v>
      </c>
      <c r="C316">
        <f t="shared" si="532"/>
        <v>55</v>
      </c>
      <c r="E316">
        <f t="shared" ref="E316" si="639">plan_id</f>
        <v>1330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6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14571084</v>
      </c>
    </row>
    <row r="317" spans="1:8" x14ac:dyDescent="0.35">
      <c r="A317" t="s">
        <v>704</v>
      </c>
      <c r="B317">
        <f t="shared" si="531"/>
        <v>7</v>
      </c>
      <c r="C317">
        <f t="shared" si="532"/>
        <v>56</v>
      </c>
      <c r="E317">
        <f t="shared" ref="E317" si="641">plan_id</f>
        <v>1330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6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206321172</v>
      </c>
    </row>
    <row r="318" spans="1:8" x14ac:dyDescent="0.35">
      <c r="A318" t="s">
        <v>704</v>
      </c>
      <c r="B318">
        <f t="shared" si="531"/>
        <v>7</v>
      </c>
      <c r="C318">
        <f t="shared" si="532"/>
        <v>57</v>
      </c>
      <c r="E318">
        <f t="shared" ref="E318" si="643">plan_id</f>
        <v>1330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6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139239141</v>
      </c>
    </row>
    <row r="319" spans="1:8" x14ac:dyDescent="0.35">
      <c r="A319" t="s">
        <v>704</v>
      </c>
      <c r="B319">
        <f t="shared" si="531"/>
        <v>7</v>
      </c>
      <c r="C319">
        <f t="shared" si="532"/>
        <v>58</v>
      </c>
      <c r="E319">
        <f t="shared" ref="E319" si="645">plan_id</f>
        <v>1330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6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75594333</v>
      </c>
    </row>
    <row r="320" spans="1:8" x14ac:dyDescent="0.35">
      <c r="A320" t="s">
        <v>704</v>
      </c>
      <c r="B320">
        <f t="shared" si="531"/>
        <v>7</v>
      </c>
      <c r="C320">
        <f t="shared" si="532"/>
        <v>59</v>
      </c>
      <c r="E320">
        <f t="shared" ref="E320" si="647">plan_id</f>
        <v>1330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6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343720833</v>
      </c>
    </row>
    <row r="321" spans="1:8" x14ac:dyDescent="0.35">
      <c r="A321" t="s">
        <v>704</v>
      </c>
      <c r="B321">
        <f t="shared" si="531"/>
        <v>7</v>
      </c>
      <c r="C321">
        <f t="shared" si="532"/>
        <v>60</v>
      </c>
      <c r="E321">
        <f t="shared" ref="E321" si="649">plan_id</f>
        <v>1330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6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-352854025</v>
      </c>
    </row>
    <row r="322" spans="1:8" x14ac:dyDescent="0.35">
      <c r="A322" t="s">
        <v>704</v>
      </c>
      <c r="B322">
        <f t="shared" si="531"/>
        <v>7</v>
      </c>
      <c r="C322">
        <f t="shared" si="532"/>
        <v>61</v>
      </c>
      <c r="E322">
        <f t="shared" ref="E322" si="651">plan_id</f>
        <v>1330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6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-5322642</v>
      </c>
    </row>
    <row r="323" spans="1:8" x14ac:dyDescent="0.35">
      <c r="A323" t="s">
        <v>704</v>
      </c>
      <c r="B323">
        <f t="shared" si="531"/>
        <v>7</v>
      </c>
      <c r="C323">
        <f t="shared" si="532"/>
        <v>62</v>
      </c>
      <c r="E323">
        <f t="shared" ref="E323" si="653">plan_id</f>
        <v>1330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6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-358176667</v>
      </c>
    </row>
    <row r="324" spans="1:8" x14ac:dyDescent="0.35">
      <c r="A324" t="s">
        <v>704</v>
      </c>
      <c r="B324">
        <f t="shared" si="531"/>
        <v>7</v>
      </c>
      <c r="C324">
        <f t="shared" si="532"/>
        <v>63</v>
      </c>
      <c r="E324">
        <f t="shared" ref="E324" si="655">plan_id</f>
        <v>1330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6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-2849527</v>
      </c>
    </row>
    <row r="325" spans="1:8" x14ac:dyDescent="0.35">
      <c r="A325" t="s">
        <v>704</v>
      </c>
      <c r="B325">
        <f t="shared" si="531"/>
        <v>7</v>
      </c>
      <c r="C325">
        <f t="shared" si="532"/>
        <v>64</v>
      </c>
      <c r="E325">
        <f t="shared" ref="E325" si="657">plan_id</f>
        <v>1330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6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-125948</v>
      </c>
    </row>
    <row r="326" spans="1:8" x14ac:dyDescent="0.35">
      <c r="A326" t="s">
        <v>704</v>
      </c>
      <c r="B326">
        <f t="shared" si="531"/>
        <v>7</v>
      </c>
      <c r="C326">
        <f t="shared" si="532"/>
        <v>65</v>
      </c>
      <c r="E326">
        <f t="shared" ref="E326" si="659">plan_id</f>
        <v>1330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6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160598</v>
      </c>
    </row>
    <row r="327" spans="1:8" x14ac:dyDescent="0.35">
      <c r="A327" t="s">
        <v>704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1330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6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3950761443</v>
      </c>
    </row>
    <row r="328" spans="1:8" x14ac:dyDescent="0.35">
      <c r="A328" t="s">
        <v>704</v>
      </c>
      <c r="B328">
        <f t="shared" si="662"/>
        <v>7</v>
      </c>
      <c r="C328">
        <f t="shared" si="663"/>
        <v>67</v>
      </c>
      <c r="E328">
        <f t="shared" ref="E328" si="666">plan_id</f>
        <v>1330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6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1856109906</v>
      </c>
    </row>
    <row r="329" spans="1:8" x14ac:dyDescent="0.35">
      <c r="A329" t="s">
        <v>704</v>
      </c>
      <c r="B329">
        <f t="shared" si="662"/>
        <v>8</v>
      </c>
      <c r="C329">
        <f t="shared" si="663"/>
        <v>3</v>
      </c>
      <c r="E329">
        <f t="shared" ref="E329" si="668">plan_id</f>
        <v>1330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6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5">
      <c r="A330" t="s">
        <v>704</v>
      </c>
      <c r="B330">
        <f t="shared" si="662"/>
        <v>8</v>
      </c>
      <c r="C330">
        <f t="shared" si="663"/>
        <v>4</v>
      </c>
      <c r="E330">
        <f t="shared" ref="E330" si="670">plan_id</f>
        <v>1330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6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30-Jun-2017</v>
      </c>
    </row>
    <row r="331" spans="1:8" x14ac:dyDescent="0.35">
      <c r="A331" t="s">
        <v>704</v>
      </c>
      <c r="B331">
        <f t="shared" si="662"/>
        <v>8</v>
      </c>
      <c r="C331">
        <f t="shared" si="663"/>
        <v>5</v>
      </c>
      <c r="E331">
        <f t="shared" ref="E331" si="672">plan_id</f>
        <v>1330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6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30-Jun-2018</v>
      </c>
    </row>
    <row r="332" spans="1:8" x14ac:dyDescent="0.35">
      <c r="A332" t="s">
        <v>704</v>
      </c>
      <c r="B332">
        <f t="shared" si="662"/>
        <v>8</v>
      </c>
      <c r="C332">
        <f t="shared" si="663"/>
        <v>6</v>
      </c>
      <c r="E332">
        <f t="shared" ref="E332" si="674">plan_id</f>
        <v>1330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6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16256</v>
      </c>
    </row>
    <row r="333" spans="1:8" x14ac:dyDescent="0.35">
      <c r="A333" t="s">
        <v>704</v>
      </c>
      <c r="B333">
        <f t="shared" si="662"/>
        <v>8</v>
      </c>
      <c r="C333">
        <f t="shared" si="663"/>
        <v>7</v>
      </c>
      <c r="E333">
        <f t="shared" ref="E333" si="676">plan_id</f>
        <v>1330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6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1791</v>
      </c>
    </row>
    <row r="334" spans="1:8" x14ac:dyDescent="0.35">
      <c r="A334" t="s">
        <v>704</v>
      </c>
      <c r="B334">
        <f t="shared" si="662"/>
        <v>8</v>
      </c>
      <c r="C334">
        <f t="shared" si="663"/>
        <v>8</v>
      </c>
      <c r="E334">
        <f t="shared" ref="E334" si="678">plan_id</f>
        <v>1330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6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14380</v>
      </c>
    </row>
    <row r="335" spans="1:8" x14ac:dyDescent="0.35">
      <c r="A335" t="s">
        <v>704</v>
      </c>
      <c r="B335">
        <f t="shared" si="662"/>
        <v>8</v>
      </c>
      <c r="C335">
        <f t="shared" si="663"/>
        <v>9</v>
      </c>
      <c r="E335">
        <f t="shared" ref="E335" si="680">plan_id</f>
        <v>1330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6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19686</v>
      </c>
    </row>
    <row r="336" spans="1:8" x14ac:dyDescent="0.35">
      <c r="A336" t="s">
        <v>704</v>
      </c>
      <c r="B336">
        <f t="shared" si="662"/>
        <v>8</v>
      </c>
      <c r="C336">
        <f t="shared" si="663"/>
        <v>10</v>
      </c>
      <c r="E336">
        <f t="shared" ref="E336" si="682">plan_id</f>
        <v>1330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6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52113</v>
      </c>
    </row>
    <row r="337" spans="1:8" x14ac:dyDescent="0.35">
      <c r="A337" t="s">
        <v>704</v>
      </c>
      <c r="B337">
        <f t="shared" si="662"/>
        <v>8</v>
      </c>
      <c r="C337">
        <f t="shared" si="663"/>
        <v>11</v>
      </c>
      <c r="E337">
        <f t="shared" ref="E337" si="684">plan_id</f>
        <v>1330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6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5">
      <c r="A338" t="s">
        <v>704</v>
      </c>
      <c r="B338">
        <f t="shared" si="662"/>
        <v>8</v>
      </c>
      <c r="C338">
        <f t="shared" si="663"/>
        <v>12</v>
      </c>
      <c r="E338">
        <f t="shared" ref="E338" si="686">plan_id</f>
        <v>1330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68" t="str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NA</v>
      </c>
    </row>
    <row r="339" spans="1:8" x14ac:dyDescent="0.35">
      <c r="A339" t="s">
        <v>704</v>
      </c>
      <c r="B339">
        <f t="shared" si="662"/>
        <v>8</v>
      </c>
      <c r="C339">
        <f t="shared" si="663"/>
        <v>13</v>
      </c>
      <c r="E339">
        <f t="shared" ref="E339" si="688">plan_id</f>
        <v>1330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68" t="str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NA</v>
      </c>
    </row>
    <row r="340" spans="1:8" x14ac:dyDescent="0.35">
      <c r="A340" t="s">
        <v>704</v>
      </c>
      <c r="B340">
        <f t="shared" si="662"/>
        <v>8</v>
      </c>
      <c r="C340">
        <f t="shared" si="663"/>
        <v>14</v>
      </c>
      <c r="E340">
        <f t="shared" ref="E340" si="690">plan_id</f>
        <v>1330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68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NA</v>
      </c>
    </row>
    <row r="341" spans="1:8" x14ac:dyDescent="0.35">
      <c r="A341" t="s">
        <v>704</v>
      </c>
      <c r="B341">
        <f t="shared" si="662"/>
        <v>8</v>
      </c>
      <c r="C341">
        <f t="shared" si="663"/>
        <v>15</v>
      </c>
      <c r="E341">
        <f t="shared" ref="E341" si="692">plan_id</f>
        <v>1330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6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5">
      <c r="A342" t="s">
        <v>704</v>
      </c>
      <c r="B342">
        <f t="shared" si="662"/>
        <v>8</v>
      </c>
      <c r="C342">
        <f t="shared" si="663"/>
        <v>16</v>
      </c>
      <c r="E342">
        <f t="shared" ref="E342" si="694">plan_id</f>
        <v>1330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6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5">
      <c r="A343" t="s">
        <v>704</v>
      </c>
      <c r="B343">
        <f t="shared" si="662"/>
        <v>8</v>
      </c>
      <c r="C343">
        <f t="shared" si="663"/>
        <v>17</v>
      </c>
      <c r="E343">
        <f t="shared" ref="E343" si="696">plan_id</f>
        <v>1330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6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6148556456</v>
      </c>
    </row>
    <row r="344" spans="1:8" x14ac:dyDescent="0.35">
      <c r="A344" t="s">
        <v>704</v>
      </c>
      <c r="B344">
        <f t="shared" si="662"/>
        <v>8</v>
      </c>
      <c r="C344">
        <f t="shared" si="663"/>
        <v>18</v>
      </c>
      <c r="E344">
        <f t="shared" ref="E344" si="698">plan_id</f>
        <v>1330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6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4220285752</v>
      </c>
    </row>
    <row r="345" spans="1:8" x14ac:dyDescent="0.35">
      <c r="A345" t="s">
        <v>704</v>
      </c>
      <c r="B345">
        <f t="shared" si="662"/>
        <v>8</v>
      </c>
      <c r="C345">
        <f t="shared" si="663"/>
        <v>19</v>
      </c>
      <c r="E345">
        <f t="shared" ref="E345" si="700">plan_id</f>
        <v>1330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6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1928270704</v>
      </c>
    </row>
    <row r="346" spans="1:8" x14ac:dyDescent="0.35">
      <c r="A346" t="s">
        <v>704</v>
      </c>
      <c r="B346">
        <f t="shared" si="662"/>
        <v>8</v>
      </c>
      <c r="C346">
        <f t="shared" si="663"/>
        <v>20</v>
      </c>
      <c r="E346">
        <f t="shared" ref="E346" si="702">plan_id</f>
        <v>1330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68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0.68640000000000001</v>
      </c>
    </row>
    <row r="347" spans="1:8" x14ac:dyDescent="0.35">
      <c r="A347" t="s">
        <v>704</v>
      </c>
      <c r="B347">
        <f t="shared" si="662"/>
        <v>8</v>
      </c>
      <c r="C347">
        <f t="shared" si="663"/>
        <v>21</v>
      </c>
      <c r="E347">
        <f t="shared" ref="E347" si="704">plan_id</f>
        <v>1330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6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857467932</v>
      </c>
    </row>
    <row r="348" spans="1:8" x14ac:dyDescent="0.35">
      <c r="A348" t="s">
        <v>704</v>
      </c>
      <c r="B348">
        <f t="shared" si="662"/>
        <v>8</v>
      </c>
      <c r="C348">
        <f t="shared" si="663"/>
        <v>22</v>
      </c>
      <c r="E348">
        <f t="shared" ref="E348" si="706">plan_id</f>
        <v>1330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6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154717835</v>
      </c>
    </row>
    <row r="349" spans="1:8" x14ac:dyDescent="0.35">
      <c r="A349" t="s">
        <v>704</v>
      </c>
      <c r="B349">
        <f t="shared" si="662"/>
        <v>8</v>
      </c>
      <c r="C349">
        <f t="shared" si="663"/>
        <v>23</v>
      </c>
      <c r="E349">
        <f t="shared" ref="E349" si="708">plan_id</f>
        <v>1330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6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164547930</v>
      </c>
    </row>
    <row r="350" spans="1:8" x14ac:dyDescent="0.35">
      <c r="A350" t="s">
        <v>704</v>
      </c>
      <c r="B350">
        <f t="shared" si="662"/>
        <v>8</v>
      </c>
      <c r="C350">
        <f t="shared" si="663"/>
        <v>24</v>
      </c>
      <c r="E350">
        <f t="shared" ref="E350" si="710">plan_id</f>
        <v>1330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6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20660341</v>
      </c>
    </row>
    <row r="351" spans="1:8" x14ac:dyDescent="0.35">
      <c r="A351" t="s">
        <v>704</v>
      </c>
      <c r="B351">
        <f t="shared" si="662"/>
        <v>8</v>
      </c>
      <c r="C351">
        <f t="shared" si="663"/>
        <v>25</v>
      </c>
      <c r="E351">
        <f t="shared" ref="E351" si="712">plan_id</f>
        <v>1330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68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0.16689524431101407</v>
      </c>
    </row>
    <row r="352" spans="1:8" x14ac:dyDescent="0.35">
      <c r="A352" t="s">
        <v>704</v>
      </c>
      <c r="B352">
        <f t="shared" si="662"/>
        <v>8</v>
      </c>
      <c r="C352">
        <f t="shared" si="663"/>
        <v>26</v>
      </c>
      <c r="E352">
        <f t="shared" ref="E352" si="714">plan_id</f>
        <v>1330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68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0.16653495328615975</v>
      </c>
    </row>
    <row r="353" spans="1:8" x14ac:dyDescent="0.35">
      <c r="A353" t="s">
        <v>704</v>
      </c>
      <c r="B353">
        <f t="shared" si="662"/>
        <v>8</v>
      </c>
      <c r="C353">
        <f t="shared" si="663"/>
        <v>27</v>
      </c>
      <c r="E353">
        <f t="shared" ref="E353" si="716">plan_id</f>
        <v>1330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6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143107320</v>
      </c>
    </row>
    <row r="354" spans="1:8" x14ac:dyDescent="0.35">
      <c r="A354" t="s">
        <v>704</v>
      </c>
      <c r="B354">
        <f t="shared" si="662"/>
        <v>8</v>
      </c>
      <c r="C354">
        <f t="shared" si="663"/>
        <v>28</v>
      </c>
      <c r="E354">
        <f t="shared" ref="E354" si="718">plan_id</f>
        <v>1330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6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142798382</v>
      </c>
    </row>
    <row r="355" spans="1:8" x14ac:dyDescent="0.35">
      <c r="A355" t="s">
        <v>704</v>
      </c>
      <c r="B355">
        <f t="shared" si="662"/>
        <v>8</v>
      </c>
      <c r="C355">
        <f t="shared" si="663"/>
        <v>29</v>
      </c>
      <c r="E355">
        <f t="shared" ref="E355" si="720">plan_id</f>
        <v>1330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68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308938</v>
      </c>
    </row>
    <row r="356" spans="1:8" x14ac:dyDescent="0.35">
      <c r="A356" t="s">
        <v>704</v>
      </c>
      <c r="B356">
        <f t="shared" si="662"/>
        <v>8</v>
      </c>
      <c r="C356">
        <f t="shared" si="663"/>
        <v>30</v>
      </c>
      <c r="E356">
        <f t="shared" ref="E356" si="722">plan_id</f>
        <v>1330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68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0.99784121455142893</v>
      </c>
    </row>
    <row r="357" spans="1:8" x14ac:dyDescent="0.35">
      <c r="A357" t="s">
        <v>704</v>
      </c>
      <c r="B357">
        <f t="shared" si="662"/>
        <v>8</v>
      </c>
      <c r="C357">
        <f t="shared" si="663"/>
        <v>31</v>
      </c>
      <c r="E357">
        <f t="shared" ref="E357" si="724">plan_id</f>
        <v>1330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6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76009950</v>
      </c>
    </row>
    <row r="358" spans="1:8" x14ac:dyDescent="0.35">
      <c r="A358" t="s">
        <v>704</v>
      </c>
      <c r="B358">
        <f t="shared" si="662"/>
        <v>8</v>
      </c>
      <c r="C358">
        <f t="shared" si="663"/>
        <v>32</v>
      </c>
      <c r="E358">
        <f t="shared" ref="E358" si="726">plan_id</f>
        <v>1330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6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428866673</v>
      </c>
    </row>
    <row r="359" spans="1:8" x14ac:dyDescent="0.35">
      <c r="A359" t="s">
        <v>704</v>
      </c>
      <c r="B359">
        <f t="shared" si="662"/>
        <v>8</v>
      </c>
      <c r="C359">
        <f t="shared" si="663"/>
        <v>33</v>
      </c>
      <c r="E359">
        <f t="shared" ref="E359" si="728">plan_id</f>
        <v>1330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6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t="s">
        <v>704</v>
      </c>
      <c r="B360">
        <f t="shared" si="662"/>
        <v>8</v>
      </c>
      <c r="C360">
        <f t="shared" si="663"/>
        <v>34</v>
      </c>
      <c r="E360">
        <f t="shared" ref="E360" si="730">plan_id</f>
        <v>1330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6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3885622</v>
      </c>
    </row>
    <row r="361" spans="1:8" x14ac:dyDescent="0.35">
      <c r="A361" t="s">
        <v>704</v>
      </c>
      <c r="B361">
        <f t="shared" si="662"/>
        <v>8</v>
      </c>
      <c r="C361">
        <f t="shared" si="663"/>
        <v>35</v>
      </c>
      <c r="E361">
        <f t="shared" ref="E361" si="732">plan_id</f>
        <v>1330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6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55018979</v>
      </c>
    </row>
    <row r="362" spans="1:8" x14ac:dyDescent="0.35">
      <c r="A362" t="s">
        <v>704</v>
      </c>
      <c r="B362">
        <f t="shared" si="662"/>
        <v>8</v>
      </c>
      <c r="C362">
        <f t="shared" si="663"/>
        <v>36</v>
      </c>
      <c r="E362">
        <f t="shared" ref="E362" si="734">plan_id</f>
        <v>1330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6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-75594333</v>
      </c>
    </row>
    <row r="363" spans="1:8" x14ac:dyDescent="0.35">
      <c r="A363" t="s">
        <v>704</v>
      </c>
      <c r="B363">
        <f t="shared" si="662"/>
        <v>8</v>
      </c>
      <c r="C363">
        <f t="shared" si="663"/>
        <v>37</v>
      </c>
      <c r="E363">
        <f t="shared" ref="E363" si="736">plan_id</f>
        <v>1330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6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-300512930</v>
      </c>
    </row>
    <row r="364" spans="1:8" x14ac:dyDescent="0.35">
      <c r="A364" t="s">
        <v>704</v>
      </c>
      <c r="B364">
        <f t="shared" si="662"/>
        <v>8</v>
      </c>
      <c r="C364">
        <f t="shared" si="663"/>
        <v>38</v>
      </c>
      <c r="E364">
        <f t="shared" ref="E364" si="738">plan_id</f>
        <v>1330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6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-8641581</v>
      </c>
    </row>
    <row r="365" spans="1:8" x14ac:dyDescent="0.35">
      <c r="A365" t="s">
        <v>704</v>
      </c>
      <c r="B365">
        <f t="shared" si="662"/>
        <v>8</v>
      </c>
      <c r="C365">
        <f t="shared" si="663"/>
        <v>39</v>
      </c>
      <c r="E365">
        <f t="shared" ref="E365" si="740">plan_id</f>
        <v>1330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6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2849527</v>
      </c>
    </row>
    <row r="366" spans="1:8" x14ac:dyDescent="0.35">
      <c r="A366" t="s">
        <v>704</v>
      </c>
      <c r="B366">
        <f t="shared" si="662"/>
        <v>8</v>
      </c>
      <c r="C366">
        <f t="shared" si="663"/>
        <v>40</v>
      </c>
      <c r="E366">
        <f t="shared" ref="E366" si="742">plan_id</f>
        <v>1330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6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3640484</v>
      </c>
    </row>
    <row r="367" spans="1:8" x14ac:dyDescent="0.35">
      <c r="A367" t="s">
        <v>704</v>
      </c>
      <c r="B367">
        <f t="shared" si="662"/>
        <v>8</v>
      </c>
      <c r="C367">
        <f t="shared" si="663"/>
        <v>41</v>
      </c>
      <c r="E367">
        <f t="shared" ref="E367" si="744">plan_id</f>
        <v>1330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6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-30148240</v>
      </c>
    </row>
    <row r="368" spans="1:8" x14ac:dyDescent="0.35">
      <c r="A368" t="s">
        <v>704</v>
      </c>
      <c r="B368">
        <f t="shared" si="662"/>
        <v>8</v>
      </c>
      <c r="C368">
        <f t="shared" si="663"/>
        <v>42</v>
      </c>
      <c r="E368">
        <f t="shared" ref="E368" si="746">plan_id</f>
        <v>1330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11007</v>
      </c>
      <c r="H368" s="6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-656316</v>
      </c>
    </row>
    <row r="369" spans="1:8" x14ac:dyDescent="0.35">
      <c r="A369" t="s">
        <v>704</v>
      </c>
      <c r="B369">
        <f t="shared" si="662"/>
        <v>8</v>
      </c>
      <c r="C369">
        <f t="shared" si="663"/>
        <v>43</v>
      </c>
      <c r="E369">
        <f t="shared" ref="E369" si="748">plan_id</f>
        <v>1330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6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154717835</v>
      </c>
    </row>
    <row r="370" spans="1:8" x14ac:dyDescent="0.35">
      <c r="A370" t="s">
        <v>704</v>
      </c>
      <c r="B370">
        <f t="shared" si="662"/>
        <v>8</v>
      </c>
      <c r="C370">
        <f t="shared" si="663"/>
        <v>44</v>
      </c>
      <c r="E370">
        <f t="shared" ref="E370" si="750">plan_id</f>
        <v>1330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6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5">
      <c r="A371" t="s">
        <v>704</v>
      </c>
      <c r="B371">
        <f t="shared" si="662"/>
        <v>8</v>
      </c>
      <c r="C371">
        <f t="shared" si="663"/>
        <v>45</v>
      </c>
      <c r="E371">
        <f t="shared" ref="E371" si="752">plan_id</f>
        <v>1330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6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5">
      <c r="A372" t="s">
        <v>704</v>
      </c>
      <c r="B372">
        <f t="shared" si="662"/>
        <v>8</v>
      </c>
      <c r="C372">
        <f t="shared" si="663"/>
        <v>46</v>
      </c>
      <c r="E372">
        <f t="shared" ref="E372" si="754">plan_id</f>
        <v>1330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6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5">
      <c r="A373" t="s">
        <v>704</v>
      </c>
      <c r="B373">
        <f t="shared" si="662"/>
        <v>8</v>
      </c>
      <c r="C373">
        <f t="shared" si="663"/>
        <v>47</v>
      </c>
      <c r="E373">
        <f t="shared" ref="E373" si="756">plan_id</f>
        <v>1330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6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2637387167</v>
      </c>
    </row>
    <row r="374" spans="1:8" x14ac:dyDescent="0.35">
      <c r="A374" t="s">
        <v>704</v>
      </c>
      <c r="B374">
        <f t="shared" si="662"/>
        <v>8</v>
      </c>
      <c r="C374">
        <f t="shared" si="663"/>
        <v>48</v>
      </c>
      <c r="E374">
        <f t="shared" ref="E374" si="758">plan_id</f>
        <v>1330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6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1928270704</v>
      </c>
    </row>
    <row r="375" spans="1:8" x14ac:dyDescent="0.35">
      <c r="A375" t="s">
        <v>704</v>
      </c>
      <c r="B375">
        <f t="shared" si="662"/>
        <v>8</v>
      </c>
      <c r="C375">
        <f t="shared" si="663"/>
        <v>49</v>
      </c>
      <c r="E375">
        <f t="shared" ref="E375" si="760">plan_id</f>
        <v>1330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6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1334146801</v>
      </c>
    </row>
    <row r="376" spans="1:8" x14ac:dyDescent="0.35">
      <c r="A376" t="s">
        <v>704</v>
      </c>
      <c r="B376">
        <f t="shared" si="662"/>
        <v>8</v>
      </c>
      <c r="C376">
        <f t="shared" si="663"/>
        <v>50</v>
      </c>
      <c r="E376">
        <f t="shared" ref="E376" si="762">plan_id</f>
        <v>1330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68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3.75</v>
      </c>
    </row>
    <row r="377" spans="1:8" x14ac:dyDescent="0.35">
      <c r="A377" t="s">
        <v>704</v>
      </c>
      <c r="B377">
        <f t="shared" si="662"/>
        <v>8</v>
      </c>
      <c r="C377">
        <f t="shared" si="663"/>
        <v>51</v>
      </c>
      <c r="E377">
        <f t="shared" ref="E377" si="764">plan_id</f>
        <v>1330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6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6004434112</v>
      </c>
    </row>
    <row r="378" spans="1:8" x14ac:dyDescent="0.35">
      <c r="A378" t="s">
        <v>704</v>
      </c>
      <c r="B378">
        <f t="shared" si="662"/>
        <v>8</v>
      </c>
      <c r="C378">
        <f t="shared" si="663"/>
        <v>52</v>
      </c>
      <c r="E378">
        <f t="shared" ref="E378" si="766">plan_id</f>
        <v>1330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6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75236616</v>
      </c>
    </row>
    <row r="379" spans="1:8" x14ac:dyDescent="0.35">
      <c r="A379" t="s">
        <v>704</v>
      </c>
      <c r="B379">
        <f t="shared" si="662"/>
        <v>8</v>
      </c>
      <c r="C379">
        <f t="shared" si="663"/>
        <v>53</v>
      </c>
      <c r="E379">
        <f t="shared" ref="E379" si="768">plan_id</f>
        <v>1330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6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441958241</v>
      </c>
    </row>
    <row r="380" spans="1:8" x14ac:dyDescent="0.35">
      <c r="A380" t="s">
        <v>704</v>
      </c>
      <c r="B380">
        <f t="shared" si="662"/>
        <v>8</v>
      </c>
      <c r="C380">
        <f t="shared" si="663"/>
        <v>54</v>
      </c>
      <c r="E380">
        <f t="shared" ref="E380" si="770">plan_id</f>
        <v>1330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6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t="s">
        <v>704</v>
      </c>
      <c r="B381">
        <f t="shared" si="662"/>
        <v>8</v>
      </c>
      <c r="C381">
        <f t="shared" si="663"/>
        <v>55</v>
      </c>
      <c r="E381">
        <f t="shared" ref="E381" si="772">plan_id</f>
        <v>1330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6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6775269</v>
      </c>
    </row>
    <row r="382" spans="1:8" x14ac:dyDescent="0.35">
      <c r="A382" t="s">
        <v>704</v>
      </c>
      <c r="B382">
        <f t="shared" si="662"/>
        <v>8</v>
      </c>
      <c r="C382">
        <f t="shared" si="663"/>
        <v>56</v>
      </c>
      <c r="E382">
        <f t="shared" ref="E382" si="774">plan_id</f>
        <v>1330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6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-6059430</v>
      </c>
    </row>
    <row r="383" spans="1:8" x14ac:dyDescent="0.35">
      <c r="A383" t="s">
        <v>704</v>
      </c>
      <c r="B383">
        <f t="shared" si="662"/>
        <v>8</v>
      </c>
      <c r="C383">
        <f t="shared" si="663"/>
        <v>57</v>
      </c>
      <c r="E383">
        <f t="shared" ref="E383" si="776">plan_id</f>
        <v>1330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6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142798382</v>
      </c>
    </row>
    <row r="384" spans="1:8" x14ac:dyDescent="0.35">
      <c r="A384" t="s">
        <v>704</v>
      </c>
      <c r="B384">
        <f t="shared" si="662"/>
        <v>8</v>
      </c>
      <c r="C384">
        <f t="shared" si="663"/>
        <v>58</v>
      </c>
      <c r="E384">
        <f t="shared" ref="E384" si="778">plan_id</f>
        <v>1330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6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78150923</v>
      </c>
    </row>
    <row r="385" spans="1:8" x14ac:dyDescent="0.35">
      <c r="A385" t="s">
        <v>704</v>
      </c>
      <c r="B385">
        <f t="shared" si="662"/>
        <v>8</v>
      </c>
      <c r="C385">
        <f t="shared" si="663"/>
        <v>59</v>
      </c>
      <c r="E385">
        <f t="shared" ref="E385" si="780">plan_id</f>
        <v>1330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6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227892287</v>
      </c>
    </row>
    <row r="386" spans="1:8" x14ac:dyDescent="0.35">
      <c r="A386" t="s">
        <v>704</v>
      </c>
      <c r="B386">
        <f t="shared" si="662"/>
        <v>8</v>
      </c>
      <c r="C386">
        <f t="shared" si="663"/>
        <v>60</v>
      </c>
      <c r="E386">
        <f t="shared" ref="E386" si="782">plan_id</f>
        <v>1330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6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-367779905</v>
      </c>
    </row>
    <row r="387" spans="1:8" x14ac:dyDescent="0.35">
      <c r="A387" t="s">
        <v>704</v>
      </c>
      <c r="B387">
        <f t="shared" si="662"/>
        <v>8</v>
      </c>
      <c r="C387">
        <f t="shared" si="663"/>
        <v>61</v>
      </c>
      <c r="E387">
        <f t="shared" ref="E387" si="784">plan_id</f>
        <v>1330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6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-6008447</v>
      </c>
    </row>
    <row r="388" spans="1:8" x14ac:dyDescent="0.35">
      <c r="A388" t="s">
        <v>704</v>
      </c>
      <c r="B388">
        <f t="shared" si="662"/>
        <v>8</v>
      </c>
      <c r="C388">
        <f t="shared" si="663"/>
        <v>62</v>
      </c>
      <c r="E388">
        <f t="shared" ref="E388" si="786">plan_id</f>
        <v>1330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6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-373788352</v>
      </c>
    </row>
    <row r="389" spans="1:8" x14ac:dyDescent="0.35">
      <c r="A389" t="s">
        <v>704</v>
      </c>
      <c r="B389">
        <f t="shared" si="662"/>
        <v>8</v>
      </c>
      <c r="C389">
        <f t="shared" si="663"/>
        <v>63</v>
      </c>
      <c r="E389">
        <f t="shared" ref="E389" si="788">plan_id</f>
        <v>1330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6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-2947109</v>
      </c>
    </row>
    <row r="390" spans="1:8" x14ac:dyDescent="0.35">
      <c r="A390" t="s">
        <v>704</v>
      </c>
      <c r="B390">
        <f t="shared" si="662"/>
        <v>8</v>
      </c>
      <c r="C390">
        <f t="shared" si="663"/>
        <v>64</v>
      </c>
      <c r="E390">
        <f t="shared" ref="E390" si="790">plan_id</f>
        <v>1330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6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-143436</v>
      </c>
    </row>
    <row r="391" spans="1:8" x14ac:dyDescent="0.35">
      <c r="A391" t="s">
        <v>704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1330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6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-1149</v>
      </c>
    </row>
    <row r="392" spans="1:8" x14ac:dyDescent="0.35">
      <c r="A392" t="s">
        <v>704</v>
      </c>
      <c r="B392">
        <f t="shared" si="792"/>
        <v>8</v>
      </c>
      <c r="C392">
        <f t="shared" si="793"/>
        <v>66</v>
      </c>
      <c r="E392">
        <f t="shared" ref="E392" si="796">plan_id</f>
        <v>1330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6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4148324206</v>
      </c>
    </row>
    <row r="393" spans="1:8" x14ac:dyDescent="0.35">
      <c r="A393" t="s">
        <v>704</v>
      </c>
      <c r="B393">
        <f t="shared" si="792"/>
        <v>8</v>
      </c>
      <c r="C393">
        <f t="shared" si="793"/>
        <v>67</v>
      </c>
      <c r="E393">
        <f t="shared" ref="E393" si="798">plan_id</f>
        <v>1330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6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1928270704</v>
      </c>
    </row>
    <row r="394" spans="1:8" x14ac:dyDescent="0.35">
      <c r="A394" t="s">
        <v>704</v>
      </c>
      <c r="B394">
        <f t="shared" si="792"/>
        <v>9</v>
      </c>
      <c r="C394">
        <f t="shared" si="793"/>
        <v>3</v>
      </c>
      <c r="E394">
        <f t="shared" ref="E394" si="800">plan_id</f>
        <v>1330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68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5">
      <c r="A395" t="s">
        <v>704</v>
      </c>
      <c r="B395">
        <f t="shared" si="792"/>
        <v>9</v>
      </c>
      <c r="C395">
        <f t="shared" si="793"/>
        <v>4</v>
      </c>
      <c r="E395">
        <f t="shared" ref="E395" si="802">plan_id</f>
        <v>1330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68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30-Jun-2018</v>
      </c>
    </row>
    <row r="396" spans="1:8" x14ac:dyDescent="0.35">
      <c r="A396" t="s">
        <v>704</v>
      </c>
      <c r="B396">
        <f t="shared" si="792"/>
        <v>9</v>
      </c>
      <c r="C396">
        <f t="shared" si="793"/>
        <v>5</v>
      </c>
      <c r="E396">
        <f t="shared" ref="E396" si="804">plan_id</f>
        <v>1330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68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30-Jun-2019</v>
      </c>
    </row>
    <row r="397" spans="1:8" x14ac:dyDescent="0.35">
      <c r="A397" t="s">
        <v>704</v>
      </c>
      <c r="B397">
        <f t="shared" si="792"/>
        <v>9</v>
      </c>
      <c r="C397">
        <f t="shared" si="793"/>
        <v>6</v>
      </c>
      <c r="E397">
        <f t="shared" ref="E397" si="806">plan_id</f>
        <v>1330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6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16605</v>
      </c>
    </row>
    <row r="398" spans="1:8" x14ac:dyDescent="0.35">
      <c r="A398" t="s">
        <v>704</v>
      </c>
      <c r="B398">
        <f t="shared" si="792"/>
        <v>9</v>
      </c>
      <c r="C398">
        <f t="shared" si="793"/>
        <v>7</v>
      </c>
      <c r="E398">
        <f t="shared" ref="E398" si="808">plan_id</f>
        <v>1330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6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1828</v>
      </c>
    </row>
    <row r="399" spans="1:8" x14ac:dyDescent="0.35">
      <c r="A399" t="s">
        <v>704</v>
      </c>
      <c r="B399">
        <f t="shared" si="792"/>
        <v>9</v>
      </c>
      <c r="C399">
        <f t="shared" si="793"/>
        <v>8</v>
      </c>
      <c r="E399">
        <f t="shared" ref="E399" si="810">plan_id</f>
        <v>1330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6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15119</v>
      </c>
    </row>
    <row r="400" spans="1:8" x14ac:dyDescent="0.35">
      <c r="A400" t="s">
        <v>704</v>
      </c>
      <c r="B400">
        <f t="shared" si="792"/>
        <v>9</v>
      </c>
      <c r="C400">
        <f t="shared" si="793"/>
        <v>9</v>
      </c>
      <c r="E400">
        <f t="shared" ref="E400" si="812">plan_id</f>
        <v>1330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6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19751</v>
      </c>
    </row>
    <row r="401" spans="1:8" x14ac:dyDescent="0.35">
      <c r="A401" t="s">
        <v>704</v>
      </c>
      <c r="B401">
        <f t="shared" si="792"/>
        <v>9</v>
      </c>
      <c r="C401">
        <f t="shared" si="793"/>
        <v>10</v>
      </c>
      <c r="E401">
        <f t="shared" ref="E401" si="814">plan_id</f>
        <v>1330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6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53303</v>
      </c>
    </row>
    <row r="402" spans="1:8" x14ac:dyDescent="0.35">
      <c r="A402" t="s">
        <v>704</v>
      </c>
      <c r="B402">
        <f t="shared" si="792"/>
        <v>9</v>
      </c>
      <c r="C402">
        <f t="shared" si="793"/>
        <v>11</v>
      </c>
      <c r="E402">
        <f t="shared" ref="E402" si="816">plan_id</f>
        <v>1330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6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5">
      <c r="A403" t="s">
        <v>704</v>
      </c>
      <c r="B403">
        <f t="shared" si="792"/>
        <v>9</v>
      </c>
      <c r="C403">
        <f t="shared" si="793"/>
        <v>12</v>
      </c>
      <c r="E403">
        <f t="shared" ref="E403" si="818">plan_id</f>
        <v>1330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68" t="str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NA</v>
      </c>
    </row>
    <row r="404" spans="1:8" x14ac:dyDescent="0.35">
      <c r="A404" t="s">
        <v>704</v>
      </c>
      <c r="B404">
        <f t="shared" si="792"/>
        <v>9</v>
      </c>
      <c r="C404">
        <f t="shared" si="793"/>
        <v>13</v>
      </c>
      <c r="E404">
        <f t="shared" ref="E404" si="820">plan_id</f>
        <v>1330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6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3.5000000000000003E-2</v>
      </c>
    </row>
    <row r="405" spans="1:8" x14ac:dyDescent="0.35">
      <c r="A405" t="s">
        <v>704</v>
      </c>
      <c r="B405">
        <f t="shared" si="792"/>
        <v>9</v>
      </c>
      <c r="C405">
        <f t="shared" si="793"/>
        <v>14</v>
      </c>
      <c r="E405">
        <f t="shared" ref="E405" si="822">plan_id</f>
        <v>1330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68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NA</v>
      </c>
    </row>
    <row r="406" spans="1:8" x14ac:dyDescent="0.35">
      <c r="A406" t="s">
        <v>704</v>
      </c>
      <c r="B406">
        <f t="shared" si="792"/>
        <v>9</v>
      </c>
      <c r="C406">
        <f t="shared" si="793"/>
        <v>15</v>
      </c>
      <c r="E406">
        <f t="shared" ref="E406" si="824">plan_id</f>
        <v>1330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6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5">
      <c r="A407" t="s">
        <v>704</v>
      </c>
      <c r="B407">
        <f t="shared" si="792"/>
        <v>9</v>
      </c>
      <c r="C407">
        <f t="shared" si="793"/>
        <v>16</v>
      </c>
      <c r="E407">
        <f t="shared" ref="E407" si="826">plan_id</f>
        <v>1330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6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5">
      <c r="A408" t="s">
        <v>704</v>
      </c>
      <c r="B408">
        <f t="shared" si="792"/>
        <v>9</v>
      </c>
      <c r="C408">
        <f t="shared" si="793"/>
        <v>17</v>
      </c>
      <c r="E408">
        <f t="shared" ref="E408" si="828">plan_id</f>
        <v>1330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6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6417298230</v>
      </c>
    </row>
    <row r="409" spans="1:8" x14ac:dyDescent="0.35">
      <c r="A409" t="s">
        <v>704</v>
      </c>
      <c r="B409">
        <f t="shared" si="792"/>
        <v>9</v>
      </c>
      <c r="C409">
        <f t="shared" si="793"/>
        <v>18</v>
      </c>
      <c r="E409">
        <f t="shared" ref="E409" si="830">plan_id</f>
        <v>1330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6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4167839558</v>
      </c>
    </row>
    <row r="410" spans="1:8" x14ac:dyDescent="0.35">
      <c r="A410" t="s">
        <v>704</v>
      </c>
      <c r="B410">
        <f t="shared" si="792"/>
        <v>9</v>
      </c>
      <c r="C410">
        <f t="shared" si="793"/>
        <v>19</v>
      </c>
      <c r="E410">
        <f t="shared" ref="E410" si="832">plan_id</f>
        <v>1330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68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2249458672</v>
      </c>
    </row>
    <row r="411" spans="1:8" x14ac:dyDescent="0.35">
      <c r="A411" t="s">
        <v>704</v>
      </c>
      <c r="B411">
        <f t="shared" si="792"/>
        <v>9</v>
      </c>
      <c r="C411">
        <f t="shared" si="793"/>
        <v>20</v>
      </c>
      <c r="E411">
        <f t="shared" ref="E411" si="834">plan_id</f>
        <v>1330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6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0.64949999999999997</v>
      </c>
    </row>
    <row r="412" spans="1:8" x14ac:dyDescent="0.35">
      <c r="A412" t="s">
        <v>704</v>
      </c>
      <c r="B412">
        <f t="shared" si="792"/>
        <v>9</v>
      </c>
      <c r="C412">
        <f t="shared" si="793"/>
        <v>21</v>
      </c>
      <c r="E412">
        <f t="shared" ref="E412" si="836">plan_id</f>
        <v>1330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6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880667518</v>
      </c>
    </row>
    <row r="413" spans="1:8" x14ac:dyDescent="0.35">
      <c r="A413" t="s">
        <v>704</v>
      </c>
      <c r="B413">
        <f t="shared" si="792"/>
        <v>9</v>
      </c>
      <c r="C413">
        <f t="shared" si="793"/>
        <v>22</v>
      </c>
      <c r="E413">
        <f t="shared" ref="E413" si="838">plan_id</f>
        <v>1330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68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235206333</v>
      </c>
    </row>
    <row r="414" spans="1:8" x14ac:dyDescent="0.35">
      <c r="A414" t="s">
        <v>704</v>
      </c>
      <c r="B414">
        <f t="shared" si="792"/>
        <v>9</v>
      </c>
      <c r="C414">
        <f t="shared" si="793"/>
        <v>23</v>
      </c>
      <c r="E414">
        <f t="shared" ref="E414" si="840">plan_id</f>
        <v>1330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68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127738792</v>
      </c>
    </row>
    <row r="415" spans="1:8" x14ac:dyDescent="0.35">
      <c r="A415" t="s">
        <v>704</v>
      </c>
      <c r="B415">
        <f t="shared" si="792"/>
        <v>9</v>
      </c>
      <c r="C415">
        <f t="shared" si="793"/>
        <v>24</v>
      </c>
      <c r="E415">
        <f t="shared" ref="E415" si="842">plan_id</f>
        <v>1330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68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4323204</v>
      </c>
    </row>
    <row r="416" spans="1:8" x14ac:dyDescent="0.35">
      <c r="A416" t="s">
        <v>704</v>
      </c>
      <c r="B416">
        <f t="shared" si="792"/>
        <v>9</v>
      </c>
      <c r="C416">
        <f t="shared" si="793"/>
        <v>25</v>
      </c>
      <c r="E416">
        <f t="shared" ref="E416" si="844">plan_id</f>
        <v>1330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68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0.16847300822102082</v>
      </c>
    </row>
    <row r="417" spans="1:8" x14ac:dyDescent="0.35">
      <c r="A417" t="s">
        <v>704</v>
      </c>
      <c r="B417">
        <f t="shared" si="792"/>
        <v>9</v>
      </c>
      <c r="C417">
        <f t="shared" si="793"/>
        <v>26</v>
      </c>
      <c r="E417">
        <f t="shared" ref="E417" si="846">plan_id</f>
        <v>1330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68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0.16847300822102082</v>
      </c>
    </row>
    <row r="418" spans="1:8" x14ac:dyDescent="0.35">
      <c r="A418" t="s">
        <v>704</v>
      </c>
      <c r="B418">
        <f t="shared" si="792"/>
        <v>9</v>
      </c>
      <c r="C418">
        <f t="shared" si="793"/>
        <v>27</v>
      </c>
      <c r="E418">
        <f t="shared" ref="E418" si="848">plan_id</f>
        <v>1330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6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148368706</v>
      </c>
    </row>
    <row r="419" spans="1:8" x14ac:dyDescent="0.35">
      <c r="A419" t="s">
        <v>704</v>
      </c>
      <c r="B419">
        <f t="shared" si="792"/>
        <v>9</v>
      </c>
      <c r="C419">
        <f t="shared" si="793"/>
        <v>28</v>
      </c>
      <c r="E419">
        <f t="shared" ref="E419" si="850">plan_id</f>
        <v>1330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68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148368706</v>
      </c>
    </row>
    <row r="420" spans="1:8" x14ac:dyDescent="0.35">
      <c r="A420" t="s">
        <v>704</v>
      </c>
      <c r="B420">
        <f t="shared" si="792"/>
        <v>9</v>
      </c>
      <c r="C420">
        <f t="shared" si="793"/>
        <v>29</v>
      </c>
      <c r="E420">
        <f t="shared" ref="E420" si="852">plan_id</f>
        <v>1330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68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5">
      <c r="A421" t="s">
        <v>704</v>
      </c>
      <c r="B421">
        <f t="shared" si="792"/>
        <v>9</v>
      </c>
      <c r="C421">
        <f t="shared" si="793"/>
        <v>30</v>
      </c>
      <c r="E421">
        <f t="shared" ref="E421" si="854">plan_id</f>
        <v>1330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68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5">
      <c r="A422" t="s">
        <v>704</v>
      </c>
      <c r="B422">
        <f t="shared" si="792"/>
        <v>9</v>
      </c>
      <c r="C422">
        <f t="shared" si="793"/>
        <v>31</v>
      </c>
      <c r="E422">
        <f t="shared" ref="E422" si="856">plan_id</f>
        <v>1330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68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75236616</v>
      </c>
    </row>
    <row r="423" spans="1:8" x14ac:dyDescent="0.35">
      <c r="A423" t="s">
        <v>704</v>
      </c>
      <c r="B423">
        <f t="shared" si="792"/>
        <v>9</v>
      </c>
      <c r="C423">
        <f t="shared" si="793"/>
        <v>32</v>
      </c>
      <c r="E423">
        <f t="shared" ref="E423" si="858">plan_id</f>
        <v>1330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68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441958241</v>
      </c>
    </row>
    <row r="424" spans="1:8" x14ac:dyDescent="0.35">
      <c r="A424" t="s">
        <v>704</v>
      </c>
      <c r="B424">
        <f t="shared" si="792"/>
        <v>9</v>
      </c>
      <c r="C424">
        <f t="shared" si="793"/>
        <v>33</v>
      </c>
      <c r="E424">
        <f t="shared" ref="E424" si="860">plan_id</f>
        <v>1330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68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t="s">
        <v>704</v>
      </c>
      <c r="B425">
        <f t="shared" si="792"/>
        <v>9</v>
      </c>
      <c r="C425">
        <f t="shared" si="793"/>
        <v>34</v>
      </c>
      <c r="E425">
        <f t="shared" ref="E425" si="862">plan_id</f>
        <v>1330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68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1941338</v>
      </c>
    </row>
    <row r="426" spans="1:8" x14ac:dyDescent="0.35">
      <c r="A426" t="s">
        <v>704</v>
      </c>
      <c r="B426">
        <f t="shared" si="792"/>
        <v>9</v>
      </c>
      <c r="C426">
        <f t="shared" si="793"/>
        <v>35</v>
      </c>
      <c r="E426">
        <f t="shared" ref="E426" si="864">plan_id</f>
        <v>1330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6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-1736226</v>
      </c>
    </row>
    <row r="427" spans="1:8" x14ac:dyDescent="0.35">
      <c r="A427" t="s">
        <v>704</v>
      </c>
      <c r="B427">
        <f t="shared" si="792"/>
        <v>9</v>
      </c>
      <c r="C427">
        <f t="shared" si="793"/>
        <v>36</v>
      </c>
      <c r="E427">
        <f t="shared" ref="E427" si="866">plan_id</f>
        <v>1330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6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-78150923</v>
      </c>
    </row>
    <row r="428" spans="1:8" x14ac:dyDescent="0.35">
      <c r="A428" t="s">
        <v>704</v>
      </c>
      <c r="B428">
        <f t="shared" si="792"/>
        <v>9</v>
      </c>
      <c r="C428">
        <f t="shared" si="793"/>
        <v>37</v>
      </c>
      <c r="E428">
        <f t="shared" ref="E428" si="868">plan_id</f>
        <v>1330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6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-305275791</v>
      </c>
    </row>
    <row r="429" spans="1:8" x14ac:dyDescent="0.35">
      <c r="A429" t="s">
        <v>704</v>
      </c>
      <c r="B429">
        <f t="shared" si="792"/>
        <v>9</v>
      </c>
      <c r="C429">
        <f t="shared" si="793"/>
        <v>38</v>
      </c>
      <c r="E429">
        <f t="shared" ref="E429" si="870">plan_id</f>
        <v>1330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68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15476701</v>
      </c>
    </row>
    <row r="430" spans="1:8" x14ac:dyDescent="0.35">
      <c r="A430" t="s">
        <v>704</v>
      </c>
      <c r="B430">
        <f t="shared" si="792"/>
        <v>9</v>
      </c>
      <c r="C430">
        <f t="shared" si="793"/>
        <v>39</v>
      </c>
      <c r="E430">
        <f t="shared" ref="E430" si="872">plan_id</f>
        <v>1330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68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2947109</v>
      </c>
    </row>
    <row r="431" spans="1:8" x14ac:dyDescent="0.35">
      <c r="A431" t="s">
        <v>704</v>
      </c>
      <c r="B431">
        <f t="shared" si="792"/>
        <v>9</v>
      </c>
      <c r="C431">
        <f t="shared" si="793"/>
        <v>40</v>
      </c>
      <c r="E431">
        <f t="shared" ref="E431" si="874">plan_id</f>
        <v>1330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68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86795480</v>
      </c>
    </row>
    <row r="432" spans="1:8" x14ac:dyDescent="0.35">
      <c r="A432" t="s">
        <v>704</v>
      </c>
      <c r="B432">
        <f t="shared" si="792"/>
        <v>9</v>
      </c>
      <c r="C432">
        <f t="shared" si="793"/>
        <v>41</v>
      </c>
      <c r="E432">
        <f t="shared" ref="E432" si="876">plan_id</f>
        <v>1330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6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-3905949</v>
      </c>
    </row>
    <row r="433" spans="1:8" x14ac:dyDescent="0.35">
      <c r="A433" t="s">
        <v>704</v>
      </c>
      <c r="B433">
        <f t="shared" si="792"/>
        <v>9</v>
      </c>
      <c r="C433">
        <f t="shared" si="793"/>
        <v>42</v>
      </c>
      <c r="E433">
        <f t="shared" ref="E433" si="878">plan_id</f>
        <v>1330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11007</v>
      </c>
      <c r="H433" s="6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-80263</v>
      </c>
    </row>
    <row r="434" spans="1:8" x14ac:dyDescent="0.35">
      <c r="A434" t="s">
        <v>704</v>
      </c>
      <c r="B434">
        <f t="shared" si="792"/>
        <v>9</v>
      </c>
      <c r="C434">
        <f t="shared" si="793"/>
        <v>43</v>
      </c>
      <c r="E434">
        <f t="shared" ref="E434" si="880">plan_id</f>
        <v>1330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6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235206333</v>
      </c>
    </row>
    <row r="435" spans="1:8" x14ac:dyDescent="0.35">
      <c r="A435" t="s">
        <v>704</v>
      </c>
      <c r="B435">
        <f t="shared" si="792"/>
        <v>9</v>
      </c>
      <c r="C435">
        <f t="shared" si="793"/>
        <v>44</v>
      </c>
      <c r="E435">
        <f t="shared" ref="E435" si="882">plan_id</f>
        <v>1330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6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6.3399999999999998E-2</v>
      </c>
    </row>
    <row r="436" spans="1:8" x14ac:dyDescent="0.35">
      <c r="A436" t="s">
        <v>704</v>
      </c>
      <c r="B436">
        <f t="shared" si="792"/>
        <v>9</v>
      </c>
      <c r="C436">
        <f t="shared" si="793"/>
        <v>45</v>
      </c>
      <c r="E436">
        <f t="shared" ref="E436" si="884">plan_id</f>
        <v>1330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6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7.3400000000000007E-2</v>
      </c>
    </row>
    <row r="437" spans="1:8" x14ac:dyDescent="0.35">
      <c r="A437" t="s">
        <v>704</v>
      </c>
      <c r="B437">
        <f t="shared" si="792"/>
        <v>9</v>
      </c>
      <c r="C437">
        <f t="shared" si="793"/>
        <v>46</v>
      </c>
      <c r="E437">
        <f t="shared" ref="E437" si="886">plan_id</f>
        <v>1330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68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8.3400000000000002E-2</v>
      </c>
    </row>
    <row r="438" spans="1:8" x14ac:dyDescent="0.35">
      <c r="A438" t="s">
        <v>704</v>
      </c>
      <c r="B438">
        <f t="shared" si="792"/>
        <v>9</v>
      </c>
      <c r="C438">
        <f t="shared" si="793"/>
        <v>47</v>
      </c>
      <c r="E438">
        <f t="shared" ref="E438" si="888">plan_id</f>
        <v>1330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68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2995086772</v>
      </c>
    </row>
    <row r="439" spans="1:8" x14ac:dyDescent="0.35">
      <c r="A439" t="s">
        <v>704</v>
      </c>
      <c r="B439">
        <f t="shared" si="792"/>
        <v>9</v>
      </c>
      <c r="C439">
        <f t="shared" si="793"/>
        <v>48</v>
      </c>
      <c r="E439">
        <f t="shared" ref="E439" si="890">plan_id</f>
        <v>1330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68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2249458672</v>
      </c>
    </row>
    <row r="440" spans="1:8" x14ac:dyDescent="0.35">
      <c r="A440" t="s">
        <v>704</v>
      </c>
      <c r="B440">
        <f t="shared" si="792"/>
        <v>9</v>
      </c>
      <c r="C440">
        <f t="shared" si="793"/>
        <v>49</v>
      </c>
      <c r="E440">
        <f t="shared" ref="E440" si="892">plan_id</f>
        <v>1330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6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1625618226</v>
      </c>
    </row>
    <row r="441" spans="1:8" x14ac:dyDescent="0.35">
      <c r="A441" t="s">
        <v>704</v>
      </c>
      <c r="B441">
        <f t="shared" si="792"/>
        <v>9</v>
      </c>
      <c r="C441">
        <f t="shared" si="793"/>
        <v>50</v>
      </c>
      <c r="E441">
        <f t="shared" ref="E441" si="894">plan_id</f>
        <v>1330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68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3.49</v>
      </c>
    </row>
    <row r="442" spans="1:8" x14ac:dyDescent="0.35">
      <c r="A442" t="s">
        <v>704</v>
      </c>
      <c r="B442">
        <f t="shared" si="792"/>
        <v>9</v>
      </c>
      <c r="C442">
        <f t="shared" si="793"/>
        <v>51</v>
      </c>
      <c r="E442">
        <f t="shared" ref="E442" si="896">plan_id</f>
        <v>1330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6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6148556456</v>
      </c>
    </row>
    <row r="443" spans="1:8" x14ac:dyDescent="0.35">
      <c r="A443" t="s">
        <v>704</v>
      </c>
      <c r="B443">
        <f t="shared" si="792"/>
        <v>9</v>
      </c>
      <c r="C443">
        <f t="shared" si="793"/>
        <v>52</v>
      </c>
      <c r="E443">
        <f t="shared" ref="E443" si="898">plan_id</f>
        <v>1330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68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76334643</v>
      </c>
    </row>
    <row r="444" spans="1:8" x14ac:dyDescent="0.35">
      <c r="A444" t="s">
        <v>704</v>
      </c>
      <c r="B444">
        <f t="shared" si="792"/>
        <v>9</v>
      </c>
      <c r="C444">
        <f t="shared" si="793"/>
        <v>53</v>
      </c>
      <c r="E444">
        <f t="shared" ref="E444" si="900">plan_id</f>
        <v>1330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6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452258006</v>
      </c>
    </row>
    <row r="445" spans="1:8" x14ac:dyDescent="0.35">
      <c r="A445" t="s">
        <v>704</v>
      </c>
      <c r="B445">
        <f t="shared" si="792"/>
        <v>9</v>
      </c>
      <c r="C445">
        <f t="shared" si="793"/>
        <v>54</v>
      </c>
      <c r="E445">
        <f t="shared" ref="E445" si="902">plan_id</f>
        <v>1330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6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t="s">
        <v>704</v>
      </c>
      <c r="B446">
        <f t="shared" si="792"/>
        <v>9</v>
      </c>
      <c r="C446">
        <f t="shared" si="793"/>
        <v>55</v>
      </c>
      <c r="E446">
        <f t="shared" ref="E446" si="904">plan_id</f>
        <v>1330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6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22424700</v>
      </c>
    </row>
    <row r="447" spans="1:8" x14ac:dyDescent="0.35">
      <c r="A447" t="s">
        <v>704</v>
      </c>
      <c r="B447">
        <f t="shared" si="792"/>
        <v>9</v>
      </c>
      <c r="C447">
        <f t="shared" si="793"/>
        <v>56</v>
      </c>
      <c r="E447">
        <f t="shared" ref="E447" si="906">plan_id</f>
        <v>1330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68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107293117</v>
      </c>
    </row>
    <row r="448" spans="1:8" x14ac:dyDescent="0.35">
      <c r="A448" t="s">
        <v>704</v>
      </c>
      <c r="B448">
        <f t="shared" si="792"/>
        <v>9</v>
      </c>
      <c r="C448">
        <f t="shared" si="793"/>
        <v>57</v>
      </c>
      <c r="E448">
        <f t="shared" ref="E448" si="908">plan_id</f>
        <v>1330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6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148368706</v>
      </c>
    </row>
    <row r="449" spans="1:8" x14ac:dyDescent="0.35">
      <c r="A449" t="s">
        <v>704</v>
      </c>
      <c r="B449">
        <f t="shared" si="792"/>
        <v>9</v>
      </c>
      <c r="C449">
        <f t="shared" si="793"/>
        <v>58</v>
      </c>
      <c r="E449">
        <f t="shared" ref="E449" si="910">plan_id</f>
        <v>1330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6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80194548</v>
      </c>
    </row>
    <row r="450" spans="1:8" x14ac:dyDescent="0.35">
      <c r="A450" t="s">
        <v>704</v>
      </c>
      <c r="B450">
        <f t="shared" si="792"/>
        <v>9</v>
      </c>
      <c r="C450">
        <f t="shared" si="793"/>
        <v>59</v>
      </c>
      <c r="E450">
        <f t="shared" ref="E450" si="912">plan_id</f>
        <v>1330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6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112588645</v>
      </c>
    </row>
    <row r="451" spans="1:8" x14ac:dyDescent="0.35">
      <c r="A451" t="s">
        <v>704</v>
      </c>
      <c r="B451">
        <f t="shared" si="792"/>
        <v>9</v>
      </c>
      <c r="C451">
        <f t="shared" si="793"/>
        <v>60</v>
      </c>
      <c r="E451">
        <f t="shared" ref="E451" si="914">plan_id</f>
        <v>1330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6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-384396941</v>
      </c>
    </row>
    <row r="452" spans="1:8" x14ac:dyDescent="0.35">
      <c r="A452" t="s">
        <v>704</v>
      </c>
      <c r="B452">
        <f t="shared" si="792"/>
        <v>9</v>
      </c>
      <c r="C452">
        <f t="shared" si="793"/>
        <v>61</v>
      </c>
      <c r="E452">
        <f t="shared" ref="E452" si="916">plan_id</f>
        <v>1330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6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-5171751</v>
      </c>
    </row>
    <row r="453" spans="1:8" x14ac:dyDescent="0.35">
      <c r="A453" t="s">
        <v>704</v>
      </c>
      <c r="B453">
        <f t="shared" si="792"/>
        <v>9</v>
      </c>
      <c r="C453">
        <f t="shared" si="793"/>
        <v>62</v>
      </c>
      <c r="E453">
        <f t="shared" ref="E453" si="918">plan_id</f>
        <v>1330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6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-389568692</v>
      </c>
    </row>
    <row r="454" spans="1:8" x14ac:dyDescent="0.35">
      <c r="A454" t="s">
        <v>704</v>
      </c>
      <c r="B454">
        <f t="shared" si="792"/>
        <v>9</v>
      </c>
      <c r="C454">
        <f t="shared" si="793"/>
        <v>63</v>
      </c>
      <c r="E454">
        <f t="shared" ref="E454" si="920">plan_id</f>
        <v>1330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6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-3767693</v>
      </c>
    </row>
    <row r="455" spans="1:8" x14ac:dyDescent="0.35">
      <c r="A455" t="s">
        <v>704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1330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6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-152229</v>
      </c>
    </row>
    <row r="456" spans="1:8" x14ac:dyDescent="0.35">
      <c r="A456" t="s">
        <v>704</v>
      </c>
      <c r="B456">
        <f t="shared" si="922"/>
        <v>9</v>
      </c>
      <c r="C456">
        <f t="shared" si="923"/>
        <v>65</v>
      </c>
      <c r="E456">
        <f t="shared" ref="E456" si="926">plan_id</f>
        <v>1330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6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-109479</v>
      </c>
    </row>
    <row r="457" spans="1:8" x14ac:dyDescent="0.35">
      <c r="A457" t="s">
        <v>704</v>
      </c>
      <c r="B457">
        <f t="shared" si="922"/>
        <v>9</v>
      </c>
      <c r="C457">
        <f t="shared" si="923"/>
        <v>66</v>
      </c>
      <c r="E457">
        <f t="shared" ref="E457" si="928">plan_id</f>
        <v>1330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6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4220285752</v>
      </c>
    </row>
    <row r="458" spans="1:8" x14ac:dyDescent="0.35">
      <c r="A458" t="s">
        <v>704</v>
      </c>
      <c r="B458">
        <f t="shared" si="922"/>
        <v>9</v>
      </c>
      <c r="C458">
        <f t="shared" si="923"/>
        <v>67</v>
      </c>
      <c r="E458">
        <f t="shared" ref="E458" si="930">plan_id</f>
        <v>1330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6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2249458672</v>
      </c>
    </row>
    <row r="459" spans="1:8" x14ac:dyDescent="0.35">
      <c r="A459" t="s">
        <v>704</v>
      </c>
      <c r="B459">
        <f t="shared" si="922"/>
        <v>10</v>
      </c>
      <c r="C459">
        <f t="shared" si="923"/>
        <v>3</v>
      </c>
      <c r="E459">
        <f t="shared" ref="E459" si="932">plan_id</f>
        <v>1330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68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5">
      <c r="A460" t="s">
        <v>704</v>
      </c>
      <c r="B460">
        <f t="shared" si="922"/>
        <v>10</v>
      </c>
      <c r="C460">
        <f t="shared" si="923"/>
        <v>4</v>
      </c>
      <c r="E460">
        <f t="shared" ref="E460" si="934">plan_id</f>
        <v>1330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68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30-Jun-2019</v>
      </c>
    </row>
    <row r="461" spans="1:8" x14ac:dyDescent="0.35">
      <c r="A461" t="s">
        <v>704</v>
      </c>
      <c r="B461">
        <f t="shared" si="922"/>
        <v>10</v>
      </c>
      <c r="C461">
        <f t="shared" si="923"/>
        <v>5</v>
      </c>
      <c r="E461">
        <f t="shared" ref="E461" si="936">plan_id</f>
        <v>1330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68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30-Jun-2020</v>
      </c>
    </row>
    <row r="462" spans="1:8" x14ac:dyDescent="0.35">
      <c r="A462" t="s">
        <v>704</v>
      </c>
      <c r="B462">
        <f t="shared" si="922"/>
        <v>10</v>
      </c>
      <c r="C462">
        <f t="shared" si="923"/>
        <v>6</v>
      </c>
      <c r="E462">
        <f t="shared" ref="E462" si="938">plan_id</f>
        <v>1330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6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16985</v>
      </c>
    </row>
    <row r="463" spans="1:8" x14ac:dyDescent="0.35">
      <c r="A463" t="s">
        <v>704</v>
      </c>
      <c r="B463">
        <f t="shared" si="922"/>
        <v>10</v>
      </c>
      <c r="C463">
        <f t="shared" si="923"/>
        <v>7</v>
      </c>
      <c r="E463">
        <f t="shared" ref="E463" si="940">plan_id</f>
        <v>1330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6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1955</v>
      </c>
    </row>
    <row r="464" spans="1:8" x14ac:dyDescent="0.35">
      <c r="A464" t="s">
        <v>704</v>
      </c>
      <c r="B464">
        <f t="shared" si="922"/>
        <v>10</v>
      </c>
      <c r="C464">
        <f t="shared" si="923"/>
        <v>8</v>
      </c>
      <c r="E464">
        <f t="shared" ref="E464" si="942">plan_id</f>
        <v>1330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6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8212</v>
      </c>
    </row>
    <row r="465" spans="1:8" x14ac:dyDescent="0.35">
      <c r="A465" t="s">
        <v>704</v>
      </c>
      <c r="B465">
        <f t="shared" si="922"/>
        <v>10</v>
      </c>
      <c r="C465">
        <f t="shared" si="923"/>
        <v>9</v>
      </c>
      <c r="E465">
        <f t="shared" ref="E465" si="944">plan_id</f>
        <v>1330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6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19658</v>
      </c>
    </row>
    <row r="466" spans="1:8" x14ac:dyDescent="0.35">
      <c r="A466" t="s">
        <v>704</v>
      </c>
      <c r="B466">
        <f t="shared" si="922"/>
        <v>10</v>
      </c>
      <c r="C466">
        <f t="shared" si="923"/>
        <v>10</v>
      </c>
      <c r="E466">
        <f t="shared" ref="E466" si="946">plan_id</f>
        <v>1330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6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46810</v>
      </c>
    </row>
    <row r="467" spans="1:8" x14ac:dyDescent="0.35">
      <c r="A467" t="s">
        <v>704</v>
      </c>
      <c r="B467">
        <f t="shared" si="922"/>
        <v>10</v>
      </c>
      <c r="C467">
        <f t="shared" si="923"/>
        <v>11</v>
      </c>
      <c r="E467">
        <f t="shared" ref="E467" si="948">plan_id</f>
        <v>1330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6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7.3400000000000007E-2</v>
      </c>
    </row>
    <row r="468" spans="1:8" x14ac:dyDescent="0.35">
      <c r="A468" t="s">
        <v>704</v>
      </c>
      <c r="B468">
        <f t="shared" si="922"/>
        <v>10</v>
      </c>
      <c r="C468">
        <f t="shared" si="923"/>
        <v>12</v>
      </c>
      <c r="E468">
        <f t="shared" ref="E468" si="950">plan_id</f>
        <v>1330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6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3.5000000000000003E-2</v>
      </c>
    </row>
    <row r="469" spans="1:8" x14ac:dyDescent="0.35">
      <c r="A469" t="s">
        <v>704</v>
      </c>
      <c r="B469">
        <f t="shared" si="922"/>
        <v>10</v>
      </c>
      <c r="C469">
        <f t="shared" si="923"/>
        <v>13</v>
      </c>
      <c r="E469">
        <f t="shared" ref="E469" si="952">plan_id</f>
        <v>1330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6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2.1899999999999999E-2</v>
      </c>
    </row>
    <row r="470" spans="1:8" x14ac:dyDescent="0.35">
      <c r="A470" t="s">
        <v>704</v>
      </c>
      <c r="B470">
        <f t="shared" si="922"/>
        <v>10</v>
      </c>
      <c r="C470">
        <f t="shared" si="923"/>
        <v>14</v>
      </c>
      <c r="E470">
        <f t="shared" ref="E470" si="954">plan_id</f>
        <v>1330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68" t="str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NA</v>
      </c>
    </row>
    <row r="471" spans="1:8" x14ac:dyDescent="0.35">
      <c r="A471" t="s">
        <v>704</v>
      </c>
      <c r="B471">
        <f t="shared" si="922"/>
        <v>10</v>
      </c>
      <c r="C471">
        <f t="shared" si="923"/>
        <v>15</v>
      </c>
      <c r="E471">
        <f t="shared" ref="E471" si="956">plan_id</f>
        <v>1330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6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7.4999999999999997E-2</v>
      </c>
    </row>
    <row r="472" spans="1:8" x14ac:dyDescent="0.35">
      <c r="A472" t="s">
        <v>704</v>
      </c>
      <c r="B472">
        <f t="shared" si="922"/>
        <v>10</v>
      </c>
      <c r="C472">
        <f t="shared" si="923"/>
        <v>16</v>
      </c>
      <c r="E472">
        <f t="shared" ref="E472" si="958">plan_id</f>
        <v>1330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6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7.3400000000000007E-2</v>
      </c>
    </row>
    <row r="473" spans="1:8" x14ac:dyDescent="0.35">
      <c r="A473" t="s">
        <v>704</v>
      </c>
      <c r="B473">
        <f t="shared" si="922"/>
        <v>10</v>
      </c>
      <c r="C473">
        <f t="shared" si="923"/>
        <v>17</v>
      </c>
      <c r="E473">
        <f t="shared" ref="E473" si="960">plan_id</f>
        <v>1330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6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6773384361</v>
      </c>
    </row>
    <row r="474" spans="1:8" x14ac:dyDescent="0.35">
      <c r="A474" t="s">
        <v>704</v>
      </c>
      <c r="B474">
        <f t="shared" si="922"/>
        <v>10</v>
      </c>
      <c r="C474">
        <f t="shared" si="923"/>
        <v>18</v>
      </c>
      <c r="E474">
        <f t="shared" ref="E474" si="962">plan_id</f>
        <v>1330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6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5116849108</v>
      </c>
    </row>
    <row r="475" spans="1:8" x14ac:dyDescent="0.35">
      <c r="A475" t="s">
        <v>704</v>
      </c>
      <c r="B475">
        <f t="shared" si="922"/>
        <v>10</v>
      </c>
      <c r="C475">
        <f t="shared" si="923"/>
        <v>19</v>
      </c>
      <c r="E475">
        <f t="shared" ref="E475" si="964">plan_id</f>
        <v>1330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68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1656535253</v>
      </c>
    </row>
    <row r="476" spans="1:8" x14ac:dyDescent="0.35">
      <c r="A476" t="s">
        <v>704</v>
      </c>
      <c r="B476">
        <f t="shared" si="922"/>
        <v>10</v>
      </c>
      <c r="C476">
        <f t="shared" si="923"/>
        <v>20</v>
      </c>
      <c r="E476">
        <f t="shared" ref="E476" si="966">plan_id</f>
        <v>1330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6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0.75539999999999996</v>
      </c>
    </row>
    <row r="477" spans="1:8" x14ac:dyDescent="0.35">
      <c r="A477" t="s">
        <v>704</v>
      </c>
      <c r="B477">
        <f t="shared" si="922"/>
        <v>10</v>
      </c>
      <c r="C477">
        <f t="shared" si="923"/>
        <v>21</v>
      </c>
      <c r="E477">
        <f t="shared" ref="E477" si="968">plan_id</f>
        <v>1330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6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922764585</v>
      </c>
    </row>
    <row r="478" spans="1:8" x14ac:dyDescent="0.35">
      <c r="A478" t="s">
        <v>704</v>
      </c>
      <c r="B478">
        <f t="shared" si="922"/>
        <v>10</v>
      </c>
      <c r="C478">
        <f t="shared" si="923"/>
        <v>22</v>
      </c>
      <c r="E478">
        <f t="shared" ref="E478" si="970">plan_id</f>
        <v>1330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68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298044378</v>
      </c>
    </row>
    <row r="479" spans="1:8" x14ac:dyDescent="0.35">
      <c r="A479" t="s">
        <v>704</v>
      </c>
      <c r="B479">
        <f t="shared" si="922"/>
        <v>10</v>
      </c>
      <c r="C479">
        <f t="shared" si="923"/>
        <v>23</v>
      </c>
      <c r="E479">
        <f t="shared" ref="E479" si="972">plan_id</f>
        <v>1330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68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297204862</v>
      </c>
    </row>
    <row r="480" spans="1:8" x14ac:dyDescent="0.35">
      <c r="A480" t="s">
        <v>704</v>
      </c>
      <c r="B480">
        <f t="shared" si="922"/>
        <v>10</v>
      </c>
      <c r="C480">
        <f t="shared" si="923"/>
        <v>24</v>
      </c>
      <c r="E480">
        <f t="shared" ref="E480" si="974">plan_id</f>
        <v>1330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68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2586978</v>
      </c>
    </row>
    <row r="481" spans="1:8" x14ac:dyDescent="0.35">
      <c r="A481" t="s">
        <v>704</v>
      </c>
      <c r="B481">
        <f t="shared" si="922"/>
        <v>10</v>
      </c>
      <c r="C481">
        <f t="shared" si="923"/>
        <v>25</v>
      </c>
      <c r="E481">
        <f t="shared" ref="E481" si="976">plan_id</f>
        <v>1330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6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0.16281459154612007</v>
      </c>
    </row>
    <row r="482" spans="1:8" x14ac:dyDescent="0.35">
      <c r="A482" t="s">
        <v>704</v>
      </c>
      <c r="B482">
        <f t="shared" si="922"/>
        <v>10</v>
      </c>
      <c r="C482">
        <f t="shared" si="923"/>
        <v>26</v>
      </c>
      <c r="E482">
        <f t="shared" ref="E482" si="978">plan_id</f>
        <v>1330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6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0.16281459154612007</v>
      </c>
    </row>
    <row r="483" spans="1:8" x14ac:dyDescent="0.35">
      <c r="A483" t="s">
        <v>704</v>
      </c>
      <c r="B483">
        <f t="shared" si="922"/>
        <v>10</v>
      </c>
      <c r="C483">
        <f t="shared" si="923"/>
        <v>27</v>
      </c>
      <c r="E483">
        <f t="shared" ref="E483" si="980">plan_id</f>
        <v>1330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6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150239539</v>
      </c>
    </row>
    <row r="484" spans="1:8" x14ac:dyDescent="0.35">
      <c r="A484" t="s">
        <v>704</v>
      </c>
      <c r="B484">
        <f t="shared" si="922"/>
        <v>10</v>
      </c>
      <c r="C484">
        <f t="shared" si="923"/>
        <v>28</v>
      </c>
      <c r="E484">
        <f t="shared" ref="E484" si="982">plan_id</f>
        <v>1330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68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150239539</v>
      </c>
    </row>
    <row r="485" spans="1:8" x14ac:dyDescent="0.35">
      <c r="A485" t="s">
        <v>704</v>
      </c>
      <c r="B485">
        <f t="shared" si="922"/>
        <v>10</v>
      </c>
      <c r="C485">
        <f t="shared" si="923"/>
        <v>29</v>
      </c>
      <c r="E485">
        <f t="shared" ref="E485" si="984">plan_id</f>
        <v>1330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68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5">
      <c r="A486" t="s">
        <v>704</v>
      </c>
      <c r="B486">
        <f t="shared" si="922"/>
        <v>10</v>
      </c>
      <c r="C486">
        <f t="shared" si="923"/>
        <v>30</v>
      </c>
      <c r="E486">
        <f t="shared" ref="E486" si="986">plan_id</f>
        <v>1330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68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5">
      <c r="A487" t="s">
        <v>704</v>
      </c>
      <c r="B487">
        <f t="shared" si="922"/>
        <v>10</v>
      </c>
      <c r="C487">
        <f t="shared" si="923"/>
        <v>31</v>
      </c>
      <c r="E487">
        <f t="shared" ref="E487" si="988">plan_id</f>
        <v>1330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68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76334643</v>
      </c>
    </row>
    <row r="488" spans="1:8" x14ac:dyDescent="0.35">
      <c r="A488" t="s">
        <v>704</v>
      </c>
      <c r="B488">
        <f t="shared" si="922"/>
        <v>10</v>
      </c>
      <c r="C488">
        <f t="shared" si="923"/>
        <v>32</v>
      </c>
      <c r="E488">
        <f t="shared" ref="E488" si="990">plan_id</f>
        <v>1330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68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452258006</v>
      </c>
    </row>
    <row r="489" spans="1:8" x14ac:dyDescent="0.35">
      <c r="A489" t="s">
        <v>704</v>
      </c>
      <c r="B489">
        <f t="shared" si="922"/>
        <v>10</v>
      </c>
      <c r="C489">
        <f t="shared" si="923"/>
        <v>33</v>
      </c>
      <c r="E489">
        <f t="shared" ref="E489" si="992">plan_id</f>
        <v>1330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68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t="s">
        <v>704</v>
      </c>
      <c r="B490">
        <f t="shared" si="922"/>
        <v>10</v>
      </c>
      <c r="C490">
        <f t="shared" si="923"/>
        <v>34</v>
      </c>
      <c r="E490">
        <f t="shared" ref="E490" si="994">plan_id</f>
        <v>1330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68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6425415</v>
      </c>
    </row>
    <row r="491" spans="1:8" x14ac:dyDescent="0.35">
      <c r="A491" t="s">
        <v>704</v>
      </c>
      <c r="B491">
        <f t="shared" si="922"/>
        <v>10</v>
      </c>
      <c r="C491">
        <f t="shared" si="923"/>
        <v>35</v>
      </c>
      <c r="E491">
        <f t="shared" ref="E491" si="996">plan_id</f>
        <v>1330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6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30743013</v>
      </c>
    </row>
    <row r="492" spans="1:8" x14ac:dyDescent="0.35">
      <c r="A492" t="s">
        <v>704</v>
      </c>
      <c r="B492">
        <f t="shared" si="922"/>
        <v>10</v>
      </c>
      <c r="C492">
        <f t="shared" si="923"/>
        <v>36</v>
      </c>
      <c r="E492">
        <f t="shared" ref="E492" si="998">plan_id</f>
        <v>1330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6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-80194548</v>
      </c>
    </row>
    <row r="493" spans="1:8" x14ac:dyDescent="0.35">
      <c r="A493" t="s">
        <v>704</v>
      </c>
      <c r="B493">
        <f t="shared" si="922"/>
        <v>10</v>
      </c>
      <c r="C493">
        <f t="shared" si="923"/>
        <v>37</v>
      </c>
      <c r="E493">
        <f t="shared" ref="E493" si="1000">plan_id</f>
        <v>1330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6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-310334783</v>
      </c>
    </row>
    <row r="494" spans="1:8" x14ac:dyDescent="0.35">
      <c r="A494" t="s">
        <v>704</v>
      </c>
      <c r="B494">
        <f t="shared" si="922"/>
        <v>10</v>
      </c>
      <c r="C494">
        <f t="shared" si="923"/>
        <v>38</v>
      </c>
      <c r="E494">
        <f t="shared" ref="E494" si="1002">plan_id</f>
        <v>1330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68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39549228</v>
      </c>
    </row>
    <row r="495" spans="1:8" x14ac:dyDescent="0.35">
      <c r="A495" t="s">
        <v>704</v>
      </c>
      <c r="B495">
        <f t="shared" si="922"/>
        <v>10</v>
      </c>
      <c r="C495">
        <f t="shared" si="923"/>
        <v>39</v>
      </c>
      <c r="E495">
        <f t="shared" ref="E495" si="1004">plan_id</f>
        <v>1330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68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3767693</v>
      </c>
    </row>
    <row r="496" spans="1:8" x14ac:dyDescent="0.35">
      <c r="A496" t="s">
        <v>704</v>
      </c>
      <c r="B496">
        <f t="shared" si="922"/>
        <v>10</v>
      </c>
      <c r="C496">
        <f t="shared" si="923"/>
        <v>40</v>
      </c>
      <c r="E496">
        <f t="shared" ref="E496" si="1006">plan_id</f>
        <v>1330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68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81280229</v>
      </c>
    </row>
    <row r="497" spans="1:8" x14ac:dyDescent="0.35">
      <c r="A497" t="s">
        <v>704</v>
      </c>
      <c r="B497">
        <f t="shared" si="922"/>
        <v>10</v>
      </c>
      <c r="C497">
        <f t="shared" si="923"/>
        <v>41</v>
      </c>
      <c r="E497">
        <f t="shared" ref="E497" si="1008">plan_id</f>
        <v>1330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68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-1736226</v>
      </c>
    </row>
    <row r="498" spans="1:8" x14ac:dyDescent="0.35">
      <c r="A498" t="s">
        <v>704</v>
      </c>
      <c r="B498">
        <f t="shared" si="922"/>
        <v>10</v>
      </c>
      <c r="C498">
        <f t="shared" si="923"/>
        <v>42</v>
      </c>
      <c r="E498">
        <f t="shared" ref="E498" si="1010">plan_id</f>
        <v>1330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11007</v>
      </c>
      <c r="H498" s="6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-48292</v>
      </c>
    </row>
    <row r="499" spans="1:8" x14ac:dyDescent="0.35">
      <c r="A499" t="s">
        <v>704</v>
      </c>
      <c r="B499">
        <f t="shared" si="922"/>
        <v>10</v>
      </c>
      <c r="C499">
        <f t="shared" si="923"/>
        <v>43</v>
      </c>
      <c r="E499">
        <f t="shared" ref="E499" si="1012">plan_id</f>
        <v>1330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6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298044378</v>
      </c>
    </row>
    <row r="500" spans="1:8" x14ac:dyDescent="0.35">
      <c r="A500" t="s">
        <v>704</v>
      </c>
      <c r="B500">
        <f t="shared" si="922"/>
        <v>10</v>
      </c>
      <c r="C500">
        <f t="shared" si="923"/>
        <v>44</v>
      </c>
      <c r="E500">
        <f t="shared" ref="E500" si="1014">plan_id</f>
        <v>1330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68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6.0600000000000001E-2</v>
      </c>
    </row>
    <row r="501" spans="1:8" x14ac:dyDescent="0.35">
      <c r="A501" t="s">
        <v>704</v>
      </c>
      <c r="B501">
        <f t="shared" si="922"/>
        <v>10</v>
      </c>
      <c r="C501">
        <f t="shared" si="923"/>
        <v>45</v>
      </c>
      <c r="E501">
        <f t="shared" ref="E501" si="1016">plan_id</f>
        <v>1330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68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7.0599999999999996E-2</v>
      </c>
    </row>
    <row r="502" spans="1:8" x14ac:dyDescent="0.35">
      <c r="A502" t="s">
        <v>704</v>
      </c>
      <c r="B502">
        <f t="shared" si="922"/>
        <v>10</v>
      </c>
      <c r="C502">
        <f t="shared" si="923"/>
        <v>46</v>
      </c>
      <c r="E502">
        <f t="shared" ref="E502" si="1018">plan_id</f>
        <v>1330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68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8.0600000000000005E-2</v>
      </c>
    </row>
    <row r="503" spans="1:8" x14ac:dyDescent="0.35">
      <c r="A503" t="s">
        <v>704</v>
      </c>
      <c r="B503">
        <f t="shared" si="922"/>
        <v>10</v>
      </c>
      <c r="C503">
        <f t="shared" si="923"/>
        <v>47</v>
      </c>
      <c r="E503">
        <f t="shared" ref="E503" si="1020">plan_id</f>
        <v>1330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68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2461288724</v>
      </c>
    </row>
    <row r="504" spans="1:8" x14ac:dyDescent="0.35">
      <c r="A504" t="s">
        <v>704</v>
      </c>
      <c r="B504">
        <f t="shared" si="922"/>
        <v>10</v>
      </c>
      <c r="C504">
        <f t="shared" si="923"/>
        <v>48</v>
      </c>
      <c r="E504">
        <f t="shared" ref="E504" si="1022">plan_id</f>
        <v>1330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68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1656535253</v>
      </c>
    </row>
    <row r="505" spans="1:8" x14ac:dyDescent="0.35">
      <c r="A505" t="s">
        <v>704</v>
      </c>
      <c r="B505">
        <f t="shared" si="922"/>
        <v>10</v>
      </c>
      <c r="C505">
        <f t="shared" si="923"/>
        <v>49</v>
      </c>
      <c r="E505">
        <f t="shared" ref="E505" si="1024">plan_id</f>
        <v>1330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68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984981456</v>
      </c>
    </row>
    <row r="506" spans="1:8" x14ac:dyDescent="0.35">
      <c r="A506" t="s">
        <v>704</v>
      </c>
      <c r="B506">
        <f t="shared" si="922"/>
        <v>10</v>
      </c>
      <c r="C506">
        <f t="shared" si="923"/>
        <v>50</v>
      </c>
      <c r="E506">
        <f t="shared" ref="E506" si="1026">plan_id</f>
        <v>1330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68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3.49</v>
      </c>
    </row>
    <row r="507" spans="1:8" x14ac:dyDescent="0.35">
      <c r="A507" t="s">
        <v>704</v>
      </c>
      <c r="B507">
        <f t="shared" si="922"/>
        <v>10</v>
      </c>
      <c r="C507">
        <f t="shared" si="923"/>
        <v>51</v>
      </c>
      <c r="E507">
        <f t="shared" ref="E507" si="1028">plan_id</f>
        <v>1330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6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6417298230</v>
      </c>
    </row>
    <row r="508" spans="1:8" x14ac:dyDescent="0.35">
      <c r="A508" t="s">
        <v>704</v>
      </c>
      <c r="B508">
        <f t="shared" si="922"/>
        <v>10</v>
      </c>
      <c r="C508">
        <f t="shared" si="923"/>
        <v>52</v>
      </c>
      <c r="E508">
        <f t="shared" ref="E508" si="1030">plan_id</f>
        <v>1330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68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81016509</v>
      </c>
    </row>
    <row r="509" spans="1:8" x14ac:dyDescent="0.35">
      <c r="A509" t="s">
        <v>704</v>
      </c>
      <c r="B509">
        <f t="shared" si="922"/>
        <v>10</v>
      </c>
      <c r="C509">
        <f t="shared" si="923"/>
        <v>53</v>
      </c>
      <c r="E509">
        <f t="shared" ref="E509" si="1032">plan_id</f>
        <v>1330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6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461973793</v>
      </c>
    </row>
    <row r="510" spans="1:8" x14ac:dyDescent="0.35">
      <c r="A510" t="s">
        <v>704</v>
      </c>
      <c r="B510">
        <f t="shared" si="922"/>
        <v>10</v>
      </c>
      <c r="C510">
        <f t="shared" si="923"/>
        <v>54</v>
      </c>
      <c r="E510">
        <f t="shared" ref="E510" si="1034">plan_id</f>
        <v>1330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68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t="s">
        <v>704</v>
      </c>
      <c r="B511">
        <f t="shared" si="922"/>
        <v>10</v>
      </c>
      <c r="C511">
        <f t="shared" si="923"/>
        <v>55</v>
      </c>
      <c r="E511">
        <f t="shared" ref="E511" si="1036">plan_id</f>
        <v>1330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68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21712947</v>
      </c>
    </row>
    <row r="512" spans="1:8" x14ac:dyDescent="0.35">
      <c r="A512" t="s">
        <v>704</v>
      </c>
      <c r="B512">
        <f t="shared" si="922"/>
        <v>10</v>
      </c>
      <c r="C512">
        <f t="shared" si="923"/>
        <v>56</v>
      </c>
      <c r="E512">
        <f t="shared" ref="E512" si="1038">plan_id</f>
        <v>1330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68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200170596</v>
      </c>
    </row>
    <row r="513" spans="1:8" x14ac:dyDescent="0.35">
      <c r="A513" t="s">
        <v>704</v>
      </c>
      <c r="B513">
        <f t="shared" si="922"/>
        <v>10</v>
      </c>
      <c r="C513">
        <f t="shared" si="923"/>
        <v>57</v>
      </c>
      <c r="E513">
        <f t="shared" ref="E513" si="1040">plan_id</f>
        <v>1330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68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150239539</v>
      </c>
    </row>
    <row r="514" spans="1:8" x14ac:dyDescent="0.35">
      <c r="A514" t="s">
        <v>704</v>
      </c>
      <c r="B514">
        <f t="shared" si="922"/>
        <v>10</v>
      </c>
      <c r="C514">
        <f t="shared" si="923"/>
        <v>58</v>
      </c>
      <c r="E514">
        <f t="shared" ref="E514" si="1042">plan_id</f>
        <v>1330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68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81120904</v>
      </c>
    </row>
    <row r="515" spans="1:8" x14ac:dyDescent="0.35">
      <c r="A515" t="s">
        <v>704</v>
      </c>
      <c r="B515">
        <f t="shared" si="922"/>
        <v>10</v>
      </c>
      <c r="C515">
        <f t="shared" si="923"/>
        <v>59</v>
      </c>
      <c r="E515">
        <f t="shared" ref="E515" si="1044">plan_id</f>
        <v>1330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68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1129751837</v>
      </c>
    </row>
    <row r="516" spans="1:8" x14ac:dyDescent="0.35">
      <c r="A516" t="s">
        <v>704</v>
      </c>
      <c r="B516">
        <f t="shared" si="922"/>
        <v>10</v>
      </c>
      <c r="C516">
        <f t="shared" si="923"/>
        <v>60</v>
      </c>
      <c r="E516">
        <f t="shared" ref="E516" si="1046">plan_id</f>
        <v>1330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68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-399897777</v>
      </c>
    </row>
    <row r="517" spans="1:8" x14ac:dyDescent="0.35">
      <c r="A517" t="s">
        <v>704</v>
      </c>
      <c r="B517">
        <f t="shared" si="922"/>
        <v>10</v>
      </c>
      <c r="C517">
        <f t="shared" si="923"/>
        <v>61</v>
      </c>
      <c r="E517">
        <f t="shared" ref="E517" si="1048">plan_id</f>
        <v>1330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6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-8889937</v>
      </c>
    </row>
    <row r="518" spans="1:8" x14ac:dyDescent="0.35">
      <c r="A518" t="s">
        <v>704</v>
      </c>
      <c r="B518">
        <f t="shared" si="922"/>
        <v>10</v>
      </c>
      <c r="C518">
        <f t="shared" si="923"/>
        <v>62</v>
      </c>
      <c r="E518">
        <f t="shared" ref="E518" si="1050">plan_id</f>
        <v>1330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6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-408787714</v>
      </c>
    </row>
    <row r="519" spans="1:8" x14ac:dyDescent="0.35">
      <c r="A519" t="s">
        <v>704</v>
      </c>
      <c r="B519">
        <f t="shared" ref="B519:B582" si="1052">B454+1</f>
        <v>10</v>
      </c>
      <c r="C519">
        <f t="shared" ref="C519:C582" si="1053">C454</f>
        <v>63</v>
      </c>
      <c r="E519">
        <f t="shared" ref="E519" si="1054">plan_id</f>
        <v>1330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6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-3936633</v>
      </c>
    </row>
    <row r="520" spans="1:8" x14ac:dyDescent="0.35">
      <c r="A520" t="s">
        <v>704</v>
      </c>
      <c r="B520">
        <f t="shared" si="1052"/>
        <v>10</v>
      </c>
      <c r="C520">
        <f t="shared" si="1053"/>
        <v>64</v>
      </c>
      <c r="E520">
        <f t="shared" ref="E520" si="1056">plan_id</f>
        <v>1330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6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621617</v>
      </c>
    </row>
    <row r="521" spans="1:8" x14ac:dyDescent="0.35">
      <c r="A521" t="s">
        <v>704</v>
      </c>
      <c r="B521">
        <f t="shared" si="1052"/>
        <v>10</v>
      </c>
      <c r="C521">
        <f t="shared" si="1053"/>
        <v>65</v>
      </c>
      <c r="E521">
        <f t="shared" ref="E521" si="1058">plan_id</f>
        <v>1330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68" t="str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-</v>
      </c>
    </row>
    <row r="522" spans="1:8" x14ac:dyDescent="0.35">
      <c r="A522" t="s">
        <v>704</v>
      </c>
      <c r="B522">
        <f t="shared" si="1052"/>
        <v>10</v>
      </c>
      <c r="C522">
        <f t="shared" si="1053"/>
        <v>66</v>
      </c>
      <c r="E522">
        <f t="shared" ref="E522" si="1060">plan_id</f>
        <v>1330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68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4167839558</v>
      </c>
    </row>
    <row r="523" spans="1:8" x14ac:dyDescent="0.35">
      <c r="A523" t="s">
        <v>704</v>
      </c>
      <c r="B523">
        <f t="shared" si="1052"/>
        <v>10</v>
      </c>
      <c r="C523">
        <f t="shared" si="1053"/>
        <v>67</v>
      </c>
      <c r="E523">
        <f t="shared" ref="E523" si="1062">plan_id</f>
        <v>1330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6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1656535253</v>
      </c>
    </row>
    <row r="524" spans="1:8" x14ac:dyDescent="0.35">
      <c r="A524" t="s">
        <v>704</v>
      </c>
      <c r="B524">
        <f t="shared" si="1052"/>
        <v>11</v>
      </c>
      <c r="C524">
        <f t="shared" si="1053"/>
        <v>3</v>
      </c>
      <c r="E524">
        <f t="shared" ref="E524" si="1064">plan_id</f>
        <v>1330</v>
      </c>
      <c r="F524">
        <f t="shared" ca="1" si="660"/>
        <v>2022</v>
      </c>
      <c r="G524">
        <f t="shared" ref="G524" ca="1" si="1065">VLOOKUP(INDIRECT(CHAR(39)&amp;$A524&amp;CHAR(39)&amp;"!r2c"&amp;$C524,0),variables,2,0)</f>
        <v>10861</v>
      </c>
      <c r="H524" s="68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30-Jun-2021</v>
      </c>
    </row>
    <row r="525" spans="1:8" x14ac:dyDescent="0.35">
      <c r="A525" t="s">
        <v>704</v>
      </c>
      <c r="B525">
        <f t="shared" si="1052"/>
        <v>11</v>
      </c>
      <c r="C525">
        <f t="shared" si="1053"/>
        <v>4</v>
      </c>
      <c r="E525">
        <f t="shared" ref="E525" si="1066">plan_id</f>
        <v>1330</v>
      </c>
      <c r="F525">
        <f t="shared" ca="1" si="660"/>
        <v>2022</v>
      </c>
      <c r="G525">
        <f t="shared" ref="G525" ca="1" si="1067">VLOOKUP(INDIRECT(CHAR(39)&amp;$A525&amp;CHAR(39)&amp;"!r2c"&amp;$C525,0),variables,2,0)</f>
        <v>10862</v>
      </c>
      <c r="H525" s="68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30-Jun-2020</v>
      </c>
    </row>
    <row r="526" spans="1:8" x14ac:dyDescent="0.35">
      <c r="A526" t="s">
        <v>704</v>
      </c>
      <c r="B526">
        <f t="shared" si="1052"/>
        <v>11</v>
      </c>
      <c r="C526">
        <f t="shared" si="1053"/>
        <v>5</v>
      </c>
      <c r="E526">
        <f t="shared" ref="E526" si="1068">plan_id</f>
        <v>1330</v>
      </c>
      <c r="F526">
        <f t="shared" ca="1" si="660"/>
        <v>2022</v>
      </c>
      <c r="G526">
        <f t="shared" ref="G526" ca="1" si="1069">VLOOKUP(INDIRECT(CHAR(39)&amp;$A526&amp;CHAR(39)&amp;"!r2c"&amp;$C526,0),variables,2,0)</f>
        <v>10863</v>
      </c>
      <c r="H526" s="68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30-Jun-2021</v>
      </c>
    </row>
    <row r="527" spans="1:8" x14ac:dyDescent="0.35">
      <c r="A527" t="s">
        <v>704</v>
      </c>
      <c r="B527">
        <f t="shared" si="1052"/>
        <v>11</v>
      </c>
      <c r="C527">
        <f t="shared" si="1053"/>
        <v>6</v>
      </c>
      <c r="E527">
        <f t="shared" ref="E527" si="1070">plan_id</f>
        <v>1330</v>
      </c>
      <c r="F527">
        <f t="shared" ca="1" si="660"/>
        <v>2022</v>
      </c>
      <c r="G527">
        <f t="shared" ref="G527" ca="1" si="1071">VLOOKUP(INDIRECT(CHAR(39)&amp;$A527&amp;CHAR(39)&amp;"!r2c"&amp;$C527,0),variables,2,0)</f>
        <v>10864</v>
      </c>
      <c r="H527" s="6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17369</v>
      </c>
    </row>
    <row r="528" spans="1:8" x14ac:dyDescent="0.35">
      <c r="A528" t="s">
        <v>704</v>
      </c>
      <c r="B528">
        <f t="shared" si="1052"/>
        <v>11</v>
      </c>
      <c r="C528">
        <f t="shared" si="1053"/>
        <v>7</v>
      </c>
      <c r="E528">
        <f t="shared" ref="E528" si="1072">plan_id</f>
        <v>1330</v>
      </c>
      <c r="F528">
        <f t="shared" ca="1" si="660"/>
        <v>2022</v>
      </c>
      <c r="G528">
        <f t="shared" ref="G528" ca="1" si="1073">VLOOKUP(INDIRECT(CHAR(39)&amp;$A528&amp;CHAR(39)&amp;"!r2c"&amp;$C528,0),variables,2,0)</f>
        <v>10865</v>
      </c>
      <c r="H528" s="68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2015</v>
      </c>
    </row>
    <row r="529" spans="1:8" x14ac:dyDescent="0.35">
      <c r="A529" t="s">
        <v>704</v>
      </c>
      <c r="B529">
        <f t="shared" si="1052"/>
        <v>11</v>
      </c>
      <c r="C529">
        <f t="shared" si="1053"/>
        <v>8</v>
      </c>
      <c r="E529">
        <f t="shared" ref="E529" si="1074">plan_id</f>
        <v>1330</v>
      </c>
      <c r="F529">
        <f t="shared" ca="1" si="660"/>
        <v>2022</v>
      </c>
      <c r="G529">
        <f t="shared" ref="G529" ca="1" si="1075">VLOOKUP(INDIRECT(CHAR(39)&amp;$A529&amp;CHAR(39)&amp;"!r2c"&amp;$C529,0),variables,2,0)</f>
        <v>10866</v>
      </c>
      <c r="H529" s="6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6063</v>
      </c>
    </row>
    <row r="530" spans="1:8" x14ac:dyDescent="0.35">
      <c r="A530" t="s">
        <v>704</v>
      </c>
      <c r="B530">
        <f t="shared" si="1052"/>
        <v>11</v>
      </c>
      <c r="C530">
        <f t="shared" si="1053"/>
        <v>9</v>
      </c>
      <c r="E530">
        <f t="shared" ref="E530" si="1076">plan_id</f>
        <v>1330</v>
      </c>
      <c r="F530">
        <f t="shared" ca="1" si="660"/>
        <v>2022</v>
      </c>
      <c r="G530">
        <f t="shared" ref="G530" ca="1" si="1077">VLOOKUP(INDIRECT(CHAR(39)&amp;$A530&amp;CHAR(39)&amp;"!r2c"&amp;$C530,0),variables,2,0)</f>
        <v>10867</v>
      </c>
      <c r="H530" s="68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19975</v>
      </c>
    </row>
    <row r="531" spans="1:8" x14ac:dyDescent="0.35">
      <c r="A531" t="s">
        <v>704</v>
      </c>
      <c r="B531">
        <f t="shared" si="1052"/>
        <v>11</v>
      </c>
      <c r="C531">
        <f t="shared" si="1053"/>
        <v>10</v>
      </c>
      <c r="E531">
        <f t="shared" ref="E531" si="1078">plan_id</f>
        <v>1330</v>
      </c>
      <c r="F531">
        <f t="shared" ca="1" si="660"/>
        <v>2022</v>
      </c>
      <c r="G531">
        <f t="shared" ref="G531" ca="1" si="1079">VLOOKUP(INDIRECT(CHAR(39)&amp;$A531&amp;CHAR(39)&amp;"!r2c"&amp;$C531,0),variables,2,0)</f>
        <v>10868</v>
      </c>
      <c r="H531" s="6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45422</v>
      </c>
    </row>
    <row r="532" spans="1:8" x14ac:dyDescent="0.35">
      <c r="A532" t="s">
        <v>704</v>
      </c>
      <c r="B532">
        <f t="shared" si="1052"/>
        <v>11</v>
      </c>
      <c r="C532">
        <f t="shared" si="1053"/>
        <v>11</v>
      </c>
      <c r="E532">
        <f t="shared" ref="E532" si="1080">plan_id</f>
        <v>1330</v>
      </c>
      <c r="F532">
        <f t="shared" ca="1" si="660"/>
        <v>2022</v>
      </c>
      <c r="G532">
        <f t="shared" ref="G532" ca="1" si="1081">VLOOKUP(INDIRECT(CHAR(39)&amp;$A532&amp;CHAR(39)&amp;"!r2c"&amp;$C532,0),variables,2,0)</f>
        <v>10869</v>
      </c>
      <c r="H532" s="68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7.0599999999999996E-2</v>
      </c>
    </row>
    <row r="533" spans="1:8" x14ac:dyDescent="0.35">
      <c r="A533" t="s">
        <v>704</v>
      </c>
      <c r="B533">
        <f t="shared" si="1052"/>
        <v>11</v>
      </c>
      <c r="C533">
        <f t="shared" si="1053"/>
        <v>12</v>
      </c>
      <c r="E533">
        <f t="shared" ref="E533" si="1082">plan_id</f>
        <v>1330</v>
      </c>
      <c r="F533">
        <f t="shared" ca="1" si="660"/>
        <v>2022</v>
      </c>
      <c r="G533">
        <f t="shared" ref="G533" ca="1" si="1083">VLOOKUP(INDIRECT(CHAR(39)&amp;$A533&amp;CHAR(39)&amp;"!r2c"&amp;$C533,0),variables,2,0)</f>
        <v>10870</v>
      </c>
      <c r="H533" s="6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2.1899999999999999E-2</v>
      </c>
    </row>
    <row r="534" spans="1:8" x14ac:dyDescent="0.35">
      <c r="A534" t="s">
        <v>704</v>
      </c>
      <c r="B534">
        <f t="shared" si="1052"/>
        <v>11</v>
      </c>
      <c r="C534">
        <f t="shared" si="1053"/>
        <v>13</v>
      </c>
      <c r="E534">
        <f t="shared" ref="E534" si="1084">plan_id</f>
        <v>1330</v>
      </c>
      <c r="F534">
        <f t="shared" ca="1" si="660"/>
        <v>2022</v>
      </c>
      <c r="G534">
        <f t="shared" ref="G534" ca="1" si="1085">VLOOKUP(INDIRECT(CHAR(39)&amp;$A534&amp;CHAR(39)&amp;"!r2c"&amp;$C534,0),variables,2,0)</f>
        <v>10871</v>
      </c>
      <c r="H534" s="6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2.1299999999999999E-2</v>
      </c>
    </row>
    <row r="535" spans="1:8" x14ac:dyDescent="0.35">
      <c r="A535" t="s">
        <v>704</v>
      </c>
      <c r="B535">
        <f t="shared" si="1052"/>
        <v>11</v>
      </c>
      <c r="C535">
        <f t="shared" si="1053"/>
        <v>14</v>
      </c>
      <c r="E535">
        <f t="shared" ref="E535" si="1086">plan_id</f>
        <v>1330</v>
      </c>
      <c r="F535">
        <f t="shared" ca="1" si="660"/>
        <v>2022</v>
      </c>
      <c r="G535">
        <f t="shared" ref="G535" ca="1" si="1087">VLOOKUP(INDIRECT(CHAR(39)&amp;$A535&amp;CHAR(39)&amp;"!r2c"&amp;$C535,0),variables,2,0)</f>
        <v>10872</v>
      </c>
      <c r="H535" s="68" t="str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NA</v>
      </c>
    </row>
    <row r="536" spans="1:8" x14ac:dyDescent="0.35">
      <c r="A536" t="s">
        <v>704</v>
      </c>
      <c r="B536">
        <f t="shared" si="1052"/>
        <v>11</v>
      </c>
      <c r="C536">
        <f t="shared" si="1053"/>
        <v>15</v>
      </c>
      <c r="E536">
        <f t="shared" ref="E536" si="1088">plan_id</f>
        <v>1330</v>
      </c>
      <c r="F536">
        <f t="shared" ca="1" si="660"/>
        <v>2022</v>
      </c>
      <c r="G536">
        <f t="shared" ref="G536" ca="1" si="1089">VLOOKUP(INDIRECT(CHAR(39)&amp;$A536&amp;CHAR(39)&amp;"!r2c"&amp;$C536,0),variables,2,0)</f>
        <v>10873</v>
      </c>
      <c r="H536" s="6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7.3400000000000007E-2</v>
      </c>
    </row>
    <row r="537" spans="1:8" x14ac:dyDescent="0.35">
      <c r="A537" t="s">
        <v>704</v>
      </c>
      <c r="B537">
        <f t="shared" si="1052"/>
        <v>11</v>
      </c>
      <c r="C537">
        <f t="shared" si="1053"/>
        <v>16</v>
      </c>
      <c r="E537">
        <f t="shared" ref="E537" si="1090">plan_id</f>
        <v>1330</v>
      </c>
      <c r="F537">
        <f t="shared" ca="1" si="660"/>
        <v>2022</v>
      </c>
      <c r="G537">
        <f t="shared" ref="G537" ca="1" si="1091">VLOOKUP(INDIRECT(CHAR(39)&amp;$A537&amp;CHAR(39)&amp;"!r2c"&amp;$C537,0),variables,2,0)</f>
        <v>10874</v>
      </c>
      <c r="H537" s="6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7.0599999999999996E-2</v>
      </c>
    </row>
    <row r="538" spans="1:8" x14ac:dyDescent="0.35">
      <c r="A538" t="s">
        <v>704</v>
      </c>
      <c r="B538">
        <f t="shared" si="1052"/>
        <v>11</v>
      </c>
      <c r="C538">
        <f t="shared" si="1053"/>
        <v>17</v>
      </c>
      <c r="E538">
        <f t="shared" ref="E538" si="1092">plan_id</f>
        <v>1330</v>
      </c>
      <c r="F538">
        <f t="shared" ca="1" si="660"/>
        <v>2022</v>
      </c>
      <c r="G538">
        <f t="shared" ref="G538" ca="1" si="1093">VLOOKUP(INDIRECT(CHAR(39)&amp;$A538&amp;CHAR(39)&amp;"!r2c"&amp;$C538,0),variables,2,0)</f>
        <v>10875</v>
      </c>
      <c r="H538" s="68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6691274850</v>
      </c>
    </row>
    <row r="539" spans="1:8" x14ac:dyDescent="0.35">
      <c r="A539" t="s">
        <v>704</v>
      </c>
      <c r="B539">
        <f t="shared" si="1052"/>
        <v>11</v>
      </c>
      <c r="C539">
        <f t="shared" si="1053"/>
        <v>18</v>
      </c>
      <c r="E539">
        <f t="shared" ref="E539" si="1094">plan_id</f>
        <v>1330</v>
      </c>
      <c r="F539">
        <f t="shared" ca="1" si="660"/>
        <v>2022</v>
      </c>
      <c r="G539">
        <f t="shared" ref="G539" ca="1" si="1095">VLOOKUP(INDIRECT(CHAR(39)&amp;$A539&amp;CHAR(39)&amp;"!r2c"&amp;$C539,0),variables,2,0)</f>
        <v>10876</v>
      </c>
      <c r="H539" s="6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4724449484</v>
      </c>
    </row>
    <row r="540" spans="1:8" x14ac:dyDescent="0.35">
      <c r="A540" t="s">
        <v>704</v>
      </c>
      <c r="B540">
        <f t="shared" si="1052"/>
        <v>11</v>
      </c>
      <c r="C540">
        <f t="shared" si="1053"/>
        <v>19</v>
      </c>
      <c r="E540">
        <f t="shared" ref="E540" si="1096">plan_id</f>
        <v>1330</v>
      </c>
      <c r="F540">
        <f t="shared" ca="1" si="660"/>
        <v>2022</v>
      </c>
      <c r="G540">
        <f t="shared" ref="G540" ca="1" si="1097">VLOOKUP(INDIRECT(CHAR(39)&amp;$A540&amp;CHAR(39)&amp;"!r2c"&amp;$C540,0),variables,2,0)</f>
        <v>10877</v>
      </c>
      <c r="H540" s="68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1966825366</v>
      </c>
    </row>
    <row r="541" spans="1:8" x14ac:dyDescent="0.35">
      <c r="A541" t="s">
        <v>704</v>
      </c>
      <c r="B541">
        <f t="shared" si="1052"/>
        <v>11</v>
      </c>
      <c r="C541">
        <f t="shared" si="1053"/>
        <v>20</v>
      </c>
      <c r="E541">
        <f t="shared" ref="E541" si="1098">plan_id</f>
        <v>1330</v>
      </c>
      <c r="F541">
        <f t="shared" ca="1" si="660"/>
        <v>2022</v>
      </c>
      <c r="G541">
        <f t="shared" ref="G541" ca="1" si="1099">VLOOKUP(INDIRECT(CHAR(39)&amp;$A541&amp;CHAR(39)&amp;"!r2c"&amp;$C541,0),variables,2,0)</f>
        <v>10878</v>
      </c>
      <c r="H541" s="6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0.70609999999999995</v>
      </c>
    </row>
    <row r="542" spans="1:8" x14ac:dyDescent="0.35">
      <c r="A542" t="s">
        <v>704</v>
      </c>
      <c r="B542">
        <f t="shared" si="1052"/>
        <v>11</v>
      </c>
      <c r="C542">
        <f t="shared" si="1053"/>
        <v>21</v>
      </c>
      <c r="E542">
        <f t="shared" ref="E542" si="1100">plan_id</f>
        <v>1330</v>
      </c>
      <c r="F542">
        <f t="shared" ca="1" si="660"/>
        <v>2022</v>
      </c>
      <c r="G542">
        <f t="shared" ref="G542" ca="1" si="1101">VLOOKUP(INDIRECT(CHAR(39)&amp;$A542&amp;CHAR(39)&amp;"!r2c"&amp;$C542,0),variables,2,0)</f>
        <v>10879</v>
      </c>
      <c r="H542" s="6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960836370</v>
      </c>
    </row>
    <row r="543" spans="1:8" x14ac:dyDescent="0.35">
      <c r="A543" t="s">
        <v>704</v>
      </c>
      <c r="B543">
        <f t="shared" si="1052"/>
        <v>11</v>
      </c>
      <c r="C543">
        <f t="shared" si="1053"/>
        <v>22</v>
      </c>
      <c r="E543">
        <f t="shared" ref="E543" si="1102">plan_id</f>
        <v>1330</v>
      </c>
      <c r="F543">
        <f t="shared" ca="1" si="660"/>
        <v>2022</v>
      </c>
      <c r="G543">
        <f t="shared" ref="G543" ca="1" si="1103">VLOOKUP(INDIRECT(CHAR(39)&amp;$A543&amp;CHAR(39)&amp;"!r2c"&amp;$C543,0),variables,2,0)</f>
        <v>10880</v>
      </c>
      <c r="H543" s="68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161384274</v>
      </c>
    </row>
    <row r="544" spans="1:8" x14ac:dyDescent="0.35">
      <c r="A544" t="s">
        <v>704</v>
      </c>
      <c r="B544">
        <f t="shared" si="1052"/>
        <v>11</v>
      </c>
      <c r="C544">
        <f t="shared" si="1053"/>
        <v>23</v>
      </c>
      <c r="E544">
        <f t="shared" ref="E544" si="1104">plan_id</f>
        <v>1330</v>
      </c>
      <c r="F544">
        <f t="shared" ca="1" si="660"/>
        <v>2022</v>
      </c>
      <c r="G544">
        <f t="shared" ref="G544" ca="1" si="1105">VLOOKUP(INDIRECT(CHAR(39)&amp;$A544&amp;CHAR(39)&amp;"!r2c"&amp;$C544,0),variables,2,0)</f>
        <v>10881</v>
      </c>
      <c r="H544" s="68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214638812</v>
      </c>
    </row>
    <row r="545" spans="1:8" x14ac:dyDescent="0.35">
      <c r="A545" t="s">
        <v>704</v>
      </c>
      <c r="B545">
        <f t="shared" si="1052"/>
        <v>11</v>
      </c>
      <c r="C545">
        <f t="shared" si="1053"/>
        <v>24</v>
      </c>
      <c r="E545">
        <f t="shared" ref="E545" si="1106">plan_id</f>
        <v>1330</v>
      </c>
      <c r="F545">
        <f t="shared" ca="1" si="660"/>
        <v>2022</v>
      </c>
      <c r="G545">
        <f t="shared" ref="G545" ca="1" si="1107">VLOOKUP(INDIRECT(CHAR(39)&amp;$A545&amp;CHAR(39)&amp;"!r2c"&amp;$C545,0),variables,2,0)</f>
        <v>10882</v>
      </c>
      <c r="H545" s="68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524292398</v>
      </c>
    </row>
    <row r="546" spans="1:8" x14ac:dyDescent="0.35">
      <c r="A546" t="s">
        <v>704</v>
      </c>
      <c r="B546">
        <f t="shared" si="1052"/>
        <v>11</v>
      </c>
      <c r="C546">
        <f t="shared" si="1053"/>
        <v>25</v>
      </c>
      <c r="E546">
        <f t="shared" ref="E546" si="1108">plan_id</f>
        <v>1330</v>
      </c>
      <c r="F546">
        <f t="shared" ca="1" si="660"/>
        <v>2022</v>
      </c>
      <c r="G546">
        <f t="shared" ref="G546" ca="1" si="1109">VLOOKUP(INDIRECT(CHAR(39)&amp;$A546&amp;CHAR(39)&amp;"!r2c"&amp;$C546,0),variables,2,0)</f>
        <v>10883</v>
      </c>
      <c r="H546" s="68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0.16409836047317816</v>
      </c>
    </row>
    <row r="547" spans="1:8" x14ac:dyDescent="0.35">
      <c r="A547" t="s">
        <v>704</v>
      </c>
      <c r="B547">
        <f t="shared" si="1052"/>
        <v>11</v>
      </c>
      <c r="C547">
        <f t="shared" si="1053"/>
        <v>26</v>
      </c>
      <c r="E547">
        <f t="shared" ref="E547" si="1110">plan_id</f>
        <v>1330</v>
      </c>
      <c r="F547">
        <f t="shared" ca="1" si="660"/>
        <v>2022</v>
      </c>
      <c r="G547">
        <f t="shared" ref="G547" ca="1" si="1111">VLOOKUP(INDIRECT(CHAR(39)&amp;$A547&amp;CHAR(39)&amp;"!r2c"&amp;$C547,0),variables,2,0)</f>
        <v>10884</v>
      </c>
      <c r="H547" s="6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0.16409836047317816</v>
      </c>
    </row>
    <row r="548" spans="1:8" x14ac:dyDescent="0.35">
      <c r="A548" t="s">
        <v>704</v>
      </c>
      <c r="B548">
        <f t="shared" si="1052"/>
        <v>11</v>
      </c>
      <c r="C548">
        <f t="shared" si="1053"/>
        <v>27</v>
      </c>
      <c r="E548">
        <f t="shared" ref="E548" si="1112">plan_id</f>
        <v>1330</v>
      </c>
      <c r="F548">
        <f t="shared" ca="1" si="660"/>
        <v>2022</v>
      </c>
      <c r="G548">
        <f t="shared" ref="G548" ca="1" si="1113">VLOOKUP(INDIRECT(CHAR(39)&amp;$A548&amp;CHAR(39)&amp;"!r2c"&amp;$C548,0),variables,2,0)</f>
        <v>10885</v>
      </c>
      <c r="H548" s="6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157671673</v>
      </c>
    </row>
    <row r="549" spans="1:8" x14ac:dyDescent="0.35">
      <c r="A549" t="s">
        <v>704</v>
      </c>
      <c r="B549">
        <f t="shared" si="1052"/>
        <v>11</v>
      </c>
      <c r="C549">
        <f t="shared" si="1053"/>
        <v>28</v>
      </c>
      <c r="E549">
        <f t="shared" ref="E549" si="1114">plan_id</f>
        <v>1330</v>
      </c>
      <c r="F549">
        <f t="shared" ca="1" si="660"/>
        <v>2022</v>
      </c>
      <c r="G549">
        <f t="shared" ref="G549" ca="1" si="1115">VLOOKUP(INDIRECT(CHAR(39)&amp;$A549&amp;CHAR(39)&amp;"!r2c"&amp;$C549,0),variables,2,0)</f>
        <v>10886</v>
      </c>
      <c r="H549" s="68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157671673</v>
      </c>
    </row>
    <row r="550" spans="1:8" x14ac:dyDescent="0.35">
      <c r="A550" t="s">
        <v>704</v>
      </c>
      <c r="B550">
        <f t="shared" si="1052"/>
        <v>11</v>
      </c>
      <c r="C550">
        <f t="shared" si="1053"/>
        <v>29</v>
      </c>
      <c r="E550">
        <f t="shared" ref="E550" si="1116">plan_id</f>
        <v>1330</v>
      </c>
      <c r="F550">
        <f t="shared" ca="1" si="660"/>
        <v>2022</v>
      </c>
      <c r="G550">
        <f t="shared" ref="G550" ca="1" si="1117">VLOOKUP(INDIRECT(CHAR(39)&amp;$A550&amp;CHAR(39)&amp;"!r2c"&amp;$C550,0),variables,2,0)</f>
        <v>10887</v>
      </c>
      <c r="H550" s="68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5">
      <c r="A551" t="s">
        <v>704</v>
      </c>
      <c r="B551">
        <f t="shared" si="1052"/>
        <v>11</v>
      </c>
      <c r="C551">
        <f t="shared" si="1053"/>
        <v>30</v>
      </c>
      <c r="E551">
        <f t="shared" ref="E551" si="1118">plan_id</f>
        <v>1330</v>
      </c>
      <c r="F551">
        <f t="shared" ca="1" si="660"/>
        <v>2022</v>
      </c>
      <c r="G551">
        <f t="shared" ref="G551" ca="1" si="1119">VLOOKUP(INDIRECT(CHAR(39)&amp;$A551&amp;CHAR(39)&amp;"!r2c"&amp;$C551,0),variables,2,0)</f>
        <v>10883</v>
      </c>
      <c r="H551" s="68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5">
      <c r="A552" t="s">
        <v>704</v>
      </c>
      <c r="B552">
        <f t="shared" si="1052"/>
        <v>11</v>
      </c>
      <c r="C552">
        <f t="shared" si="1053"/>
        <v>31</v>
      </c>
      <c r="E552">
        <f t="shared" ref="E552" si="1120">plan_id</f>
        <v>1330</v>
      </c>
      <c r="F552">
        <f t="shared" ca="1" si="660"/>
        <v>2022</v>
      </c>
      <c r="G552">
        <f t="shared" ref="G552" ca="1" si="1121">VLOOKUP(INDIRECT(CHAR(39)&amp;$A552&amp;CHAR(39)&amp;"!r2c"&amp;$C552,0),variables,2,0)</f>
        <v>10889</v>
      </c>
      <c r="H552" s="68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81016509</v>
      </c>
    </row>
    <row r="553" spans="1:8" x14ac:dyDescent="0.35">
      <c r="A553" t="s">
        <v>704</v>
      </c>
      <c r="B553">
        <f t="shared" si="1052"/>
        <v>11</v>
      </c>
      <c r="C553">
        <f t="shared" si="1053"/>
        <v>32</v>
      </c>
      <c r="E553">
        <f t="shared" ref="E553" si="1122">plan_id</f>
        <v>1330</v>
      </c>
      <c r="F553">
        <f t="shared" ca="1" si="660"/>
        <v>2022</v>
      </c>
      <c r="G553">
        <f t="shared" ref="G553" ca="1" si="1123">VLOOKUP(INDIRECT(CHAR(39)&amp;$A553&amp;CHAR(39)&amp;"!r2c"&amp;$C553,0),variables,2,0)</f>
        <v>10890</v>
      </c>
      <c r="H553" s="68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461973793</v>
      </c>
    </row>
    <row r="554" spans="1:8" x14ac:dyDescent="0.35">
      <c r="A554" t="s">
        <v>704</v>
      </c>
      <c r="B554">
        <f t="shared" si="1052"/>
        <v>11</v>
      </c>
      <c r="C554">
        <f t="shared" si="1053"/>
        <v>33</v>
      </c>
      <c r="E554">
        <f t="shared" ref="E554" si="1124">plan_id</f>
        <v>1330</v>
      </c>
      <c r="F554">
        <f t="shared" ca="1" si="660"/>
        <v>2022</v>
      </c>
      <c r="G554">
        <f t="shared" ref="G554" ca="1" si="1125">VLOOKUP(INDIRECT(CHAR(39)&amp;$A554&amp;CHAR(39)&amp;"!r2c"&amp;$C554,0),variables,2,0)</f>
        <v>10891</v>
      </c>
      <c r="H554" s="68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5">
      <c r="A555" t="s">
        <v>704</v>
      </c>
      <c r="B555">
        <f t="shared" si="1052"/>
        <v>11</v>
      </c>
      <c r="C555">
        <f t="shared" si="1053"/>
        <v>34</v>
      </c>
      <c r="E555">
        <f t="shared" ref="E555" si="1126">plan_id</f>
        <v>1330</v>
      </c>
      <c r="F555">
        <f t="shared" ca="1" si="660"/>
        <v>2022</v>
      </c>
      <c r="G555">
        <f t="shared" ref="G555" ca="1" si="1127">VLOOKUP(INDIRECT(CHAR(39)&amp;$A555&amp;CHAR(39)&amp;"!r2c"&amp;$C555,0),variables,2,0)</f>
        <v>10892</v>
      </c>
      <c r="H555" s="68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6221475</v>
      </c>
    </row>
    <row r="556" spans="1:8" x14ac:dyDescent="0.35">
      <c r="A556" t="s">
        <v>704</v>
      </c>
      <c r="B556">
        <f t="shared" si="1052"/>
        <v>11</v>
      </c>
      <c r="C556">
        <f t="shared" si="1053"/>
        <v>35</v>
      </c>
      <c r="E556">
        <f t="shared" ref="E556" si="1128">plan_id</f>
        <v>1330</v>
      </c>
      <c r="F556">
        <f t="shared" ca="1" si="660"/>
        <v>2022</v>
      </c>
      <c r="G556">
        <f t="shared" ref="G556" ca="1" si="1129">VLOOKUP(INDIRECT(CHAR(39)&amp;$A556&amp;CHAR(39)&amp;"!r2c"&amp;$C556,0),variables,2,0)</f>
        <v>10893</v>
      </c>
      <c r="H556" s="6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57355472</v>
      </c>
    </row>
    <row r="557" spans="1:8" x14ac:dyDescent="0.35">
      <c r="A557" t="s">
        <v>704</v>
      </c>
      <c r="B557">
        <f t="shared" si="1052"/>
        <v>11</v>
      </c>
      <c r="C557">
        <f t="shared" si="1053"/>
        <v>36</v>
      </c>
      <c r="E557">
        <f t="shared" ref="E557" si="1130">plan_id</f>
        <v>1330</v>
      </c>
      <c r="F557">
        <f t="shared" ca="1" si="660"/>
        <v>2022</v>
      </c>
      <c r="G557">
        <f t="shared" ref="G557" ca="1" si="1131">VLOOKUP(INDIRECT(CHAR(39)&amp;$A557&amp;CHAR(39)&amp;"!r2c"&amp;$C557,0),variables,2,0)</f>
        <v>10894</v>
      </c>
      <c r="H557" s="6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-81120904</v>
      </c>
    </row>
    <row r="558" spans="1:8" x14ac:dyDescent="0.35">
      <c r="A558" t="s">
        <v>704</v>
      </c>
      <c r="B558">
        <f t="shared" si="1052"/>
        <v>11</v>
      </c>
      <c r="C558">
        <f t="shared" si="1053"/>
        <v>37</v>
      </c>
      <c r="E558">
        <f t="shared" ref="E558" si="1132">plan_id</f>
        <v>1330</v>
      </c>
      <c r="F558">
        <f t="shared" ca="1" si="660"/>
        <v>2022</v>
      </c>
      <c r="G558">
        <f t="shared" ref="G558" ca="1" si="1133">VLOOKUP(INDIRECT(CHAR(39)&amp;$A558&amp;CHAR(39)&amp;"!r2c"&amp;$C558,0),variables,2,0)</f>
        <v>10895</v>
      </c>
      <c r="H558" s="6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-299250400</v>
      </c>
    </row>
    <row r="559" spans="1:8" x14ac:dyDescent="0.35">
      <c r="A559" t="s">
        <v>704</v>
      </c>
      <c r="B559">
        <f t="shared" si="1052"/>
        <v>11</v>
      </c>
      <c r="C559">
        <f t="shared" si="1053"/>
        <v>38</v>
      </c>
      <c r="E559">
        <f t="shared" ref="E559" si="1134">plan_id</f>
        <v>1330</v>
      </c>
      <c r="F559">
        <f t="shared" ca="1" si="660"/>
        <v>2022</v>
      </c>
      <c r="G559">
        <f t="shared" ref="G559" ca="1" si="1135">VLOOKUP(INDIRECT(CHAR(39)&amp;$A559&amp;CHAR(39)&amp;"!r2c"&amp;$C559,0),variables,2,0)</f>
        <v>10896</v>
      </c>
      <c r="H559" s="68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-166100287</v>
      </c>
    </row>
    <row r="560" spans="1:8" x14ac:dyDescent="0.35">
      <c r="A560" t="s">
        <v>704</v>
      </c>
      <c r="B560">
        <f t="shared" si="1052"/>
        <v>11</v>
      </c>
      <c r="C560">
        <f t="shared" si="1053"/>
        <v>39</v>
      </c>
      <c r="E560">
        <f t="shared" ref="E560" si="1136">plan_id</f>
        <v>1330</v>
      </c>
      <c r="F560">
        <f t="shared" ca="1" si="660"/>
        <v>2022</v>
      </c>
      <c r="G560">
        <f t="shared" ref="G560" ca="1" si="1137">VLOOKUP(INDIRECT(CHAR(39)&amp;$A560&amp;CHAR(39)&amp;"!r2c"&amp;$C560,0),variables,2,0)</f>
        <v>10897</v>
      </c>
      <c r="H560" s="68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3936633</v>
      </c>
    </row>
    <row r="561" spans="1:8" x14ac:dyDescent="0.35">
      <c r="A561" t="s">
        <v>704</v>
      </c>
      <c r="B561">
        <f t="shared" si="1052"/>
        <v>11</v>
      </c>
      <c r="C561">
        <f t="shared" si="1053"/>
        <v>40</v>
      </c>
      <c r="E561">
        <f t="shared" ref="E561" si="1138">plan_id</f>
        <v>1330</v>
      </c>
      <c r="F561">
        <f t="shared" ca="1" si="660"/>
        <v>2022</v>
      </c>
      <c r="G561">
        <f t="shared" ref="G561" ca="1" si="1139">VLOOKUP(INDIRECT(CHAR(39)&amp;$A561&amp;CHAR(39)&amp;"!r2c"&amp;$C561,0),variables,2,0)</f>
        <v>10898</v>
      </c>
      <c r="H561" s="68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99913142</v>
      </c>
    </row>
    <row r="562" spans="1:8" x14ac:dyDescent="0.35">
      <c r="A562" t="s">
        <v>704</v>
      </c>
      <c r="B562">
        <f t="shared" si="1052"/>
        <v>11</v>
      </c>
      <c r="C562">
        <f t="shared" si="1053"/>
        <v>41</v>
      </c>
      <c r="E562">
        <f t="shared" ref="E562" si="1140">plan_id</f>
        <v>1330</v>
      </c>
      <c r="F562">
        <f t="shared" ca="1" si="660"/>
        <v>2022</v>
      </c>
      <c r="G562">
        <f t="shared" ref="G562" ca="1" si="1141">VLOOKUP(INDIRECT(CHAR(39)&amp;$A562&amp;CHAR(39)&amp;"!r2c"&amp;$C562,0),variables,2,0)</f>
        <v>10899</v>
      </c>
      <c r="H562" s="68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-1736226</v>
      </c>
    </row>
    <row r="563" spans="1:8" x14ac:dyDescent="0.35">
      <c r="A563" t="s">
        <v>704</v>
      </c>
      <c r="B563">
        <f t="shared" si="1052"/>
        <v>11</v>
      </c>
      <c r="C563">
        <f t="shared" si="1053"/>
        <v>42</v>
      </c>
      <c r="E563">
        <f t="shared" ref="E563" si="1142">plan_id</f>
        <v>1330</v>
      </c>
      <c r="F563">
        <f t="shared" ca="1" si="660"/>
        <v>2022</v>
      </c>
      <c r="G563">
        <f t="shared" ref="G563" ca="1" si="1143">VLOOKUP(INDIRECT(CHAR(39)&amp;$A563&amp;CHAR(39)&amp;"!r2c"&amp;$C563,0),variables,2,0)</f>
        <v>11007</v>
      </c>
      <c r="H563" s="6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-824933</v>
      </c>
    </row>
    <row r="564" spans="1:8" x14ac:dyDescent="0.35">
      <c r="A564" t="s">
        <v>704</v>
      </c>
      <c r="B564">
        <f t="shared" si="1052"/>
        <v>11</v>
      </c>
      <c r="C564">
        <f t="shared" si="1053"/>
        <v>43</v>
      </c>
      <c r="E564">
        <f t="shared" ref="E564" si="1144">plan_id</f>
        <v>1330</v>
      </c>
      <c r="F564">
        <f t="shared" ca="1" si="660"/>
        <v>2022</v>
      </c>
      <c r="G564">
        <f t="shared" ref="G564" ca="1" si="1145">VLOOKUP(INDIRECT(CHAR(39)&amp;$A564&amp;CHAR(39)&amp;"!r2c"&amp;$C564,0),variables,2,0)</f>
        <v>10900</v>
      </c>
      <c r="H564" s="6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161384274</v>
      </c>
    </row>
    <row r="565" spans="1:8" x14ac:dyDescent="0.35">
      <c r="A565" t="s">
        <v>704</v>
      </c>
      <c r="B565">
        <f t="shared" si="1052"/>
        <v>11</v>
      </c>
      <c r="C565">
        <f t="shared" si="1053"/>
        <v>44</v>
      </c>
      <c r="E565">
        <f t="shared" ref="E565" si="1146">plan_id</f>
        <v>1330</v>
      </c>
      <c r="F565">
        <f t="shared" ca="1" si="660"/>
        <v>2022</v>
      </c>
      <c r="G565">
        <f t="shared" ref="G565" ca="1" si="1147">VLOOKUP(INDIRECT(CHAR(39)&amp;$A565&amp;CHAR(39)&amp;"!r2c"&amp;$C565,0),variables,2,0)</f>
        <v>10901</v>
      </c>
      <c r="H565" s="68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6.3E-2</v>
      </c>
    </row>
    <row r="566" spans="1:8" x14ac:dyDescent="0.35">
      <c r="A566" t="s">
        <v>704</v>
      </c>
      <c r="B566">
        <f t="shared" si="1052"/>
        <v>11</v>
      </c>
      <c r="C566">
        <f t="shared" si="1053"/>
        <v>45</v>
      </c>
      <c r="E566">
        <f t="shared" ref="E566" si="1148">plan_id</f>
        <v>1330</v>
      </c>
      <c r="F566">
        <f t="shared" ca="1" si="660"/>
        <v>2022</v>
      </c>
      <c r="G566">
        <f t="shared" ref="G566" ca="1" si="1149">VLOOKUP(INDIRECT(CHAR(39)&amp;$A566&amp;CHAR(39)&amp;"!r2c"&amp;$C566,0),variables,2,0)</f>
        <v>10902</v>
      </c>
      <c r="H566" s="68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7.2999999999999995E-2</v>
      </c>
    </row>
    <row r="567" spans="1:8" x14ac:dyDescent="0.35">
      <c r="A567" t="s">
        <v>704</v>
      </c>
      <c r="B567">
        <f t="shared" si="1052"/>
        <v>11</v>
      </c>
      <c r="C567">
        <f t="shared" si="1053"/>
        <v>46</v>
      </c>
      <c r="E567">
        <f t="shared" ref="E567" si="1150">plan_id</f>
        <v>1330</v>
      </c>
      <c r="F567">
        <f t="shared" ca="1" si="660"/>
        <v>2022</v>
      </c>
      <c r="G567">
        <f t="shared" ref="G567" ca="1" si="1151">VLOOKUP(INDIRECT(CHAR(39)&amp;$A567&amp;CHAR(39)&amp;"!r2c"&amp;$C567,0),variables,2,0)</f>
        <v>10903</v>
      </c>
      <c r="H567" s="68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8.3000000000000004E-2</v>
      </c>
    </row>
    <row r="568" spans="1:8" x14ac:dyDescent="0.35">
      <c r="A568" t="s">
        <v>704</v>
      </c>
      <c r="B568">
        <f t="shared" si="1052"/>
        <v>11</v>
      </c>
      <c r="C568">
        <f t="shared" si="1053"/>
        <v>47</v>
      </c>
      <c r="E568">
        <f t="shared" ref="E568" si="1152">plan_id</f>
        <v>1330</v>
      </c>
      <c r="F568">
        <f t="shared" ca="1" si="660"/>
        <v>2022</v>
      </c>
      <c r="G568">
        <f t="shared" ref="G568" ca="1" si="1153">VLOOKUP(INDIRECT(CHAR(39)&amp;$A568&amp;CHAR(39)&amp;"!r2c"&amp;$C568,0),variables,2,0)</f>
        <v>10904</v>
      </c>
      <c r="H568" s="68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2747352933</v>
      </c>
    </row>
    <row r="569" spans="1:8" x14ac:dyDescent="0.35">
      <c r="A569" t="s">
        <v>704</v>
      </c>
      <c r="B569">
        <f t="shared" si="1052"/>
        <v>11</v>
      </c>
      <c r="C569">
        <f t="shared" si="1053"/>
        <v>48</v>
      </c>
      <c r="E569">
        <f t="shared" ref="E569" si="1154">plan_id</f>
        <v>1330</v>
      </c>
      <c r="F569">
        <f t="shared" ca="1" si="660"/>
        <v>2022</v>
      </c>
      <c r="G569">
        <f t="shared" ref="G569" ca="1" si="1155">VLOOKUP(INDIRECT(CHAR(39)&amp;$A569&amp;CHAR(39)&amp;"!r2c"&amp;$C569,0),variables,2,0)</f>
        <v>10905</v>
      </c>
      <c r="H569" s="68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1966825366</v>
      </c>
    </row>
    <row r="570" spans="1:8" x14ac:dyDescent="0.35">
      <c r="A570" t="s">
        <v>704</v>
      </c>
      <c r="B570">
        <f t="shared" si="1052"/>
        <v>11</v>
      </c>
      <c r="C570">
        <f t="shared" si="1053"/>
        <v>49</v>
      </c>
      <c r="E570">
        <f t="shared" ref="E570" si="1156">plan_id</f>
        <v>1330</v>
      </c>
      <c r="F570">
        <f t="shared" ca="1" si="660"/>
        <v>2022</v>
      </c>
      <c r="G570">
        <f t="shared" ref="G570" ca="1" si="1157">VLOOKUP(INDIRECT(CHAR(39)&amp;$A570&amp;CHAR(39)&amp;"!r2c"&amp;$C570,0),variables,2,0)</f>
        <v>10906</v>
      </c>
      <c r="H570" s="68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1313622251</v>
      </c>
    </row>
    <row r="571" spans="1:8" x14ac:dyDescent="0.35">
      <c r="A571" t="s">
        <v>704</v>
      </c>
      <c r="B571">
        <f t="shared" si="1052"/>
        <v>11</v>
      </c>
      <c r="C571">
        <f t="shared" si="1053"/>
        <v>50</v>
      </c>
      <c r="E571">
        <f t="shared" ref="E571" si="1158">plan_id</f>
        <v>1330</v>
      </c>
      <c r="F571">
        <f t="shared" ca="1" si="660"/>
        <v>2022</v>
      </c>
      <c r="G571">
        <f t="shared" ref="G571" ca="1" si="1159">VLOOKUP(INDIRECT(CHAR(39)&amp;$A571&amp;CHAR(39)&amp;"!r2c"&amp;$C571,0),variables,2,0)</f>
        <v>10907</v>
      </c>
      <c r="H571" s="68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3.49</v>
      </c>
    </row>
    <row r="572" spans="1:8" x14ac:dyDescent="0.35">
      <c r="A572" t="s">
        <v>704</v>
      </c>
      <c r="B572">
        <f t="shared" si="1052"/>
        <v>11</v>
      </c>
      <c r="C572">
        <f t="shared" si="1053"/>
        <v>51</v>
      </c>
      <c r="E572">
        <f t="shared" ref="E572" si="1160">plan_id</f>
        <v>1330</v>
      </c>
      <c r="F572">
        <f t="shared" ca="1" si="660"/>
        <v>2022</v>
      </c>
      <c r="G572">
        <f t="shared" ref="G572" ca="1" si="1161">VLOOKUP(INDIRECT(CHAR(39)&amp;$A572&amp;CHAR(39)&amp;"!r2c"&amp;$C572,0),variables,2,0)</f>
        <v>10860</v>
      </c>
      <c r="H572" s="6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6773384361</v>
      </c>
    </row>
    <row r="573" spans="1:8" x14ac:dyDescent="0.35">
      <c r="A573" t="s">
        <v>704</v>
      </c>
      <c r="B573">
        <f t="shared" si="1052"/>
        <v>11</v>
      </c>
      <c r="C573">
        <f t="shared" si="1053"/>
        <v>52</v>
      </c>
      <c r="E573">
        <f t="shared" ref="E573" si="1162">plan_id</f>
        <v>1330</v>
      </c>
      <c r="F573">
        <f t="shared" ca="1" si="660"/>
        <v>2022</v>
      </c>
      <c r="G573">
        <f t="shared" ref="G573" ca="1" si="1163">VLOOKUP(INDIRECT(CHAR(39)&amp;$A573&amp;CHAR(39)&amp;"!r2c"&amp;$C573,0),variables,2,0)</f>
        <v>10909</v>
      </c>
      <c r="H573" s="68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96144734</v>
      </c>
    </row>
    <row r="574" spans="1:8" x14ac:dyDescent="0.35">
      <c r="A574" t="s">
        <v>704</v>
      </c>
      <c r="B574">
        <f t="shared" si="1052"/>
        <v>11</v>
      </c>
      <c r="C574">
        <f t="shared" si="1053"/>
        <v>53</v>
      </c>
      <c r="E574">
        <f t="shared" ref="E574" si="1164">plan_id</f>
        <v>1330</v>
      </c>
      <c r="F574">
        <f t="shared" ca="1" si="660"/>
        <v>2022</v>
      </c>
      <c r="G574">
        <f t="shared" ref="G574" ca="1" si="1165">VLOOKUP(INDIRECT(CHAR(39)&amp;$A574&amp;CHAR(39)&amp;"!r2c"&amp;$C574,0),variables,2,0)</f>
        <v>10910</v>
      </c>
      <c r="H574" s="6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463209558</v>
      </c>
    </row>
    <row r="575" spans="1:8" x14ac:dyDescent="0.35">
      <c r="A575" t="s">
        <v>704</v>
      </c>
      <c r="B575">
        <f t="shared" si="1052"/>
        <v>11</v>
      </c>
      <c r="C575">
        <f t="shared" si="1053"/>
        <v>54</v>
      </c>
      <c r="E575">
        <f t="shared" ref="E575" si="1166">plan_id</f>
        <v>1330</v>
      </c>
      <c r="F575">
        <f t="shared" ca="1" si="660"/>
        <v>2022</v>
      </c>
      <c r="G575">
        <f t="shared" ref="G575" ca="1" si="1167">VLOOKUP(INDIRECT(CHAR(39)&amp;$A575&amp;CHAR(39)&amp;"!r2c"&amp;$C575,0),variables,2,0)</f>
        <v>10911</v>
      </c>
      <c r="H575" s="68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5">
      <c r="A576" t="s">
        <v>704</v>
      </c>
      <c r="B576">
        <f t="shared" si="1052"/>
        <v>11</v>
      </c>
      <c r="C576">
        <f t="shared" si="1053"/>
        <v>55</v>
      </c>
      <c r="E576">
        <f t="shared" ref="E576" si="1168">plan_id</f>
        <v>1330</v>
      </c>
      <c r="F576">
        <f t="shared" ca="1" si="660"/>
        <v>2022</v>
      </c>
      <c r="G576">
        <f t="shared" ref="G576" ca="1" si="1169">VLOOKUP(INDIRECT(CHAR(39)&amp;$A576&amp;CHAR(39)&amp;"!r2c"&amp;$C576,0),variables,2,0)</f>
        <v>10912</v>
      </c>
      <c r="H576" s="68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21772825</v>
      </c>
    </row>
    <row r="577" spans="1:8" x14ac:dyDescent="0.35">
      <c r="A577" t="s">
        <v>704</v>
      </c>
      <c r="B577">
        <f t="shared" si="1052"/>
        <v>11</v>
      </c>
      <c r="C577">
        <f t="shared" si="1053"/>
        <v>56</v>
      </c>
      <c r="E577">
        <f t="shared" ref="E577" si="1170">plan_id</f>
        <v>1330</v>
      </c>
      <c r="F577">
        <f t="shared" ca="1" si="660"/>
        <v>2022</v>
      </c>
      <c r="G577">
        <f t="shared" ref="G577" ca="1" si="1171">VLOOKUP(INDIRECT(CHAR(39)&amp;$A577&amp;CHAR(39)&amp;"!r2c"&amp;$C577,0),variables,2,0)</f>
        <v>10913</v>
      </c>
      <c r="H577" s="68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-238551692</v>
      </c>
    </row>
    <row r="578" spans="1:8" x14ac:dyDescent="0.35">
      <c r="A578" t="s">
        <v>704</v>
      </c>
      <c r="B578">
        <f t="shared" si="1052"/>
        <v>11</v>
      </c>
      <c r="C578">
        <f t="shared" si="1053"/>
        <v>57</v>
      </c>
      <c r="E578">
        <f t="shared" ref="E578" si="1172">plan_id</f>
        <v>1330</v>
      </c>
      <c r="F578">
        <f t="shared" ca="1" si="660"/>
        <v>2022</v>
      </c>
      <c r="G578">
        <f t="shared" ref="G578" ca="1" si="1173">VLOOKUP(INDIRECT(CHAR(39)&amp;$A578&amp;CHAR(39)&amp;"!r2c"&amp;$C578,0),variables,2,0)</f>
        <v>10914</v>
      </c>
      <c r="H578" s="68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157671673</v>
      </c>
    </row>
    <row r="579" spans="1:8" x14ac:dyDescent="0.35">
      <c r="A579" t="s">
        <v>704</v>
      </c>
      <c r="B579">
        <f t="shared" si="1052"/>
        <v>11</v>
      </c>
      <c r="C579">
        <f t="shared" si="1053"/>
        <v>58</v>
      </c>
      <c r="E579">
        <f t="shared" ref="E579" si="1174">plan_id</f>
        <v>1330</v>
      </c>
      <c r="F579">
        <f t="shared" ca="1" si="660"/>
        <v>2022</v>
      </c>
      <c r="G579">
        <f t="shared" ref="G579" ca="1" si="1175">VLOOKUP(INDIRECT(CHAR(39)&amp;$A579&amp;CHAR(39)&amp;"!r2c"&amp;$C579,0),variables,2,0)</f>
        <v>10915</v>
      </c>
      <c r="H579" s="68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85736884</v>
      </c>
    </row>
    <row r="580" spans="1:8" x14ac:dyDescent="0.35">
      <c r="A580" t="s">
        <v>704</v>
      </c>
      <c r="B580">
        <f t="shared" si="1052"/>
        <v>11</v>
      </c>
      <c r="C580">
        <f t="shared" si="1053"/>
        <v>59</v>
      </c>
      <c r="E580">
        <f t="shared" ref="E580" si="1176">plan_id</f>
        <v>1330</v>
      </c>
      <c r="F580">
        <f t="shared" ca="1" si="660"/>
        <v>2022</v>
      </c>
      <c r="G580">
        <f t="shared" ref="G580" ca="1" si="1177">VLOOKUP(INDIRECT(CHAR(39)&amp;$A580&amp;CHAR(39)&amp;"!r2c"&amp;$C580,0),variables,2,0)</f>
        <v>10916</v>
      </c>
      <c r="H580" s="68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-207441090</v>
      </c>
    </row>
    <row r="581" spans="1:8" x14ac:dyDescent="0.35">
      <c r="A581" t="s">
        <v>704</v>
      </c>
      <c r="B581">
        <f t="shared" si="1052"/>
        <v>11</v>
      </c>
      <c r="C581">
        <f t="shared" si="1053"/>
        <v>60</v>
      </c>
      <c r="E581">
        <f t="shared" ref="E581" si="1178">plan_id</f>
        <v>1330</v>
      </c>
      <c r="F581">
        <f t="shared" ref="F581:F645" ca="1" si="1179">INDIRECT(CHAR(39)&amp;$A581&amp;CHAR(39)&amp;"!r"&amp;$B581&amp;"c2",0)</f>
        <v>2022</v>
      </c>
      <c r="G581">
        <f t="shared" ref="G581" ca="1" si="1180">VLOOKUP(INDIRECT(CHAR(39)&amp;$A581&amp;CHAR(39)&amp;"!r2c"&amp;$C581,0),variables,2,0)</f>
        <v>10917</v>
      </c>
      <c r="H581" s="68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-414346628</v>
      </c>
    </row>
    <row r="582" spans="1:8" x14ac:dyDescent="0.35">
      <c r="A582" t="s">
        <v>704</v>
      </c>
      <c r="B582">
        <f t="shared" si="1052"/>
        <v>11</v>
      </c>
      <c r="C582">
        <f t="shared" si="1053"/>
        <v>61</v>
      </c>
      <c r="E582">
        <f t="shared" ref="E582" si="1181">plan_id</f>
        <v>1330</v>
      </c>
      <c r="F582">
        <f t="shared" ca="1" si="1179"/>
        <v>2022</v>
      </c>
      <c r="G582">
        <f t="shared" ref="G582" ca="1" si="1182">VLOOKUP(INDIRECT(CHAR(39)&amp;$A582&amp;CHAR(39)&amp;"!r2c"&amp;$C582,0),variables,2,0)</f>
        <v>10918</v>
      </c>
      <c r="H582" s="6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-10338308</v>
      </c>
    </row>
    <row r="583" spans="1:8" x14ac:dyDescent="0.35">
      <c r="A583" t="s">
        <v>704</v>
      </c>
      <c r="B583">
        <f t="shared" ref="B583:B588" si="1183">B518+1</f>
        <v>11</v>
      </c>
      <c r="C583">
        <f t="shared" ref="C583:C588" si="1184">C518</f>
        <v>62</v>
      </c>
      <c r="E583">
        <f t="shared" ref="E583" si="1185">plan_id</f>
        <v>1330</v>
      </c>
      <c r="F583">
        <f t="shared" ca="1" si="1179"/>
        <v>2022</v>
      </c>
      <c r="G583">
        <f t="shared" ref="G583" ca="1" si="1186">VLOOKUP(INDIRECT(CHAR(39)&amp;$A583&amp;CHAR(39)&amp;"!r2c"&amp;$C583,0),variables,2,0)</f>
        <v>10919</v>
      </c>
      <c r="H583" s="6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-424684936</v>
      </c>
    </row>
    <row r="584" spans="1:8" x14ac:dyDescent="0.35">
      <c r="A584" t="s">
        <v>704</v>
      </c>
      <c r="B584">
        <f t="shared" si="1183"/>
        <v>11</v>
      </c>
      <c r="C584">
        <f t="shared" si="1184"/>
        <v>63</v>
      </c>
      <c r="E584">
        <f t="shared" ref="E584" si="1187">plan_id</f>
        <v>1330</v>
      </c>
      <c r="F584">
        <f t="shared" ca="1" si="1179"/>
        <v>2022</v>
      </c>
      <c r="G584">
        <f t="shared" ref="G584" ca="1" si="1188">VLOOKUP(INDIRECT(CHAR(39)&amp;$A584&amp;CHAR(39)&amp;"!r2c"&amp;$C584,0),variables,2,0)</f>
        <v>10920</v>
      </c>
      <c r="H584" s="6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-3555107</v>
      </c>
    </row>
    <row r="585" spans="1:8" x14ac:dyDescent="0.35">
      <c r="A585" t="s">
        <v>704</v>
      </c>
      <c r="B585">
        <f t="shared" si="1183"/>
        <v>11</v>
      </c>
      <c r="C585">
        <f t="shared" si="1184"/>
        <v>64</v>
      </c>
      <c r="E585">
        <f t="shared" ref="E585" si="1189">plan_id</f>
        <v>1330</v>
      </c>
      <c r="F585">
        <f t="shared" ca="1" si="1179"/>
        <v>2022</v>
      </c>
      <c r="G585">
        <f t="shared" ref="G585" ca="1" si="1190">VLOOKUP(INDIRECT(CHAR(39)&amp;$A585&amp;CHAR(39)&amp;"!r2c"&amp;$C585,0),variables,2,0)</f>
        <v>10921</v>
      </c>
      <c r="H585" s="68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-127048</v>
      </c>
    </row>
    <row r="586" spans="1:8" x14ac:dyDescent="0.35">
      <c r="A586" t="s">
        <v>704</v>
      </c>
      <c r="B586">
        <f t="shared" si="1183"/>
        <v>11</v>
      </c>
      <c r="C586">
        <f t="shared" si="1184"/>
        <v>65</v>
      </c>
      <c r="E586">
        <f t="shared" ref="E586" si="1191">plan_id</f>
        <v>1330</v>
      </c>
      <c r="F586">
        <f t="shared" ca="1" si="1179"/>
        <v>2022</v>
      </c>
      <c r="G586">
        <f t="shared" ref="G586" ca="1" si="1192">VLOOKUP(INDIRECT(CHAR(39)&amp;$A586&amp;CHAR(39)&amp;"!r2c"&amp;$C586,0),variables,2,0)</f>
        <v>10922</v>
      </c>
      <c r="H586" s="68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-</v>
      </c>
    </row>
    <row r="587" spans="1:8" x14ac:dyDescent="0.35">
      <c r="A587" t="s">
        <v>704</v>
      </c>
      <c r="B587">
        <f t="shared" si="1183"/>
        <v>11</v>
      </c>
      <c r="C587">
        <f t="shared" si="1184"/>
        <v>66</v>
      </c>
      <c r="E587">
        <f t="shared" ref="E587" si="1193">plan_id</f>
        <v>1330</v>
      </c>
      <c r="F587">
        <f t="shared" ca="1" si="1179"/>
        <v>2022</v>
      </c>
      <c r="G587">
        <f t="shared" ref="G587" ca="1" si="1194">VLOOKUP(INDIRECT(CHAR(39)&amp;$A587&amp;CHAR(39)&amp;"!r2c"&amp;$C587,0),variables,2,0)</f>
        <v>10860</v>
      </c>
      <c r="H587" s="68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5116849108</v>
      </c>
    </row>
    <row r="588" spans="1:8" x14ac:dyDescent="0.35">
      <c r="A588" t="s">
        <v>704</v>
      </c>
      <c r="B588">
        <f t="shared" si="1183"/>
        <v>11</v>
      </c>
      <c r="C588">
        <f t="shared" si="1184"/>
        <v>67</v>
      </c>
      <c r="E588">
        <f t="shared" ref="E588" si="1195">plan_id</f>
        <v>1330</v>
      </c>
      <c r="F588">
        <f t="shared" ca="1" si="1179"/>
        <v>2022</v>
      </c>
      <c r="G588">
        <f t="shared" ref="G588" ca="1" si="1196">VLOOKUP(INDIRECT(CHAR(39)&amp;$A588&amp;CHAR(39)&amp;"!r2c"&amp;$C588,0),variables,2,0)</f>
        <v>10923</v>
      </c>
      <c r="H588" s="68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1966825366</v>
      </c>
    </row>
    <row r="589" spans="1:8" x14ac:dyDescent="0.35">
      <c r="A589" t="s">
        <v>534</v>
      </c>
      <c r="B589">
        <v>4</v>
      </c>
      <c r="C589">
        <v>3</v>
      </c>
      <c r="E589">
        <f t="shared" ref="E589" si="1197">plan_id</f>
        <v>1330</v>
      </c>
      <c r="F589">
        <f t="shared" ca="1" si="1179"/>
        <v>2001</v>
      </c>
      <c r="G589">
        <f ca="1">VLOOKUP(INDIRECT(CHAR(39)&amp;$A589&amp;CHAR(39)&amp;"!r2c"&amp;$C589,0),variables,2,0)</f>
        <v>10703</v>
      </c>
      <c r="H589" s="68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5">
      <c r="A590" t="s">
        <v>534</v>
      </c>
      <c r="B590">
        <f>B589</f>
        <v>4</v>
      </c>
      <c r="C590">
        <f>C589+1</f>
        <v>4</v>
      </c>
      <c r="E590">
        <f t="shared" ref="E590" si="1198">plan_id</f>
        <v>1330</v>
      </c>
      <c r="F590">
        <f t="shared" ca="1" si="1179"/>
        <v>2001</v>
      </c>
      <c r="G590">
        <f t="shared" ref="G590" ca="1" si="1199">VLOOKUP(INDIRECT(CHAR(39)&amp;$A590&amp;CHAR(39)&amp;"!r2c"&amp;$C590,0),variables,2,0)</f>
        <v>10845</v>
      </c>
      <c r="H590" s="68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5">
      <c r="A591" t="s">
        <v>534</v>
      </c>
      <c r="B591">
        <f t="shared" ref="B591:B654" si="1200">B590</f>
        <v>4</v>
      </c>
      <c r="C591">
        <f t="shared" ref="C591:C654" si="1201">C590+1</f>
        <v>5</v>
      </c>
      <c r="E591">
        <f t="shared" ref="E591" si="1202">plan_id</f>
        <v>1330</v>
      </c>
      <c r="F591">
        <f t="shared" ca="1" si="1179"/>
        <v>2001</v>
      </c>
      <c r="G591">
        <f t="shared" ref="G591" ca="1" si="1203">VLOOKUP(INDIRECT(CHAR(39)&amp;$A591&amp;CHAR(39)&amp;"!r2c"&amp;$C591,0),variables,2,0)</f>
        <v>10924</v>
      </c>
      <c r="H591" s="68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5">
      <c r="A592" t="s">
        <v>534</v>
      </c>
      <c r="B592">
        <f t="shared" si="1200"/>
        <v>4</v>
      </c>
      <c r="C592">
        <f t="shared" si="1201"/>
        <v>6</v>
      </c>
      <c r="E592">
        <f t="shared" ref="E592" si="1204">plan_id</f>
        <v>1330</v>
      </c>
      <c r="F592">
        <f t="shared" ca="1" si="1179"/>
        <v>2001</v>
      </c>
      <c r="G592">
        <f t="shared" ref="G592" ca="1" si="1205">VLOOKUP(INDIRECT(CHAR(39)&amp;$A592&amp;CHAR(39)&amp;"!r2c"&amp;$C592,0),variables,2,0)</f>
        <v>10925</v>
      </c>
      <c r="H592" s="68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5">
      <c r="A593" t="s">
        <v>534</v>
      </c>
      <c r="B593">
        <f t="shared" si="1200"/>
        <v>4</v>
      </c>
      <c r="C593">
        <f t="shared" si="1201"/>
        <v>7</v>
      </c>
      <c r="E593">
        <f t="shared" ref="E593" si="1206">plan_id</f>
        <v>1330</v>
      </c>
      <c r="F593">
        <f t="shared" ca="1" si="1179"/>
        <v>2001</v>
      </c>
      <c r="G593">
        <f t="shared" ref="G593" ca="1" si="1207">VLOOKUP(INDIRECT(CHAR(39)&amp;$A593&amp;CHAR(39)&amp;"!r2c"&amp;$C593,0),variables,2,0)</f>
        <v>10926</v>
      </c>
      <c r="H593" s="68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5">
      <c r="A594" t="s">
        <v>534</v>
      </c>
      <c r="B594">
        <f t="shared" si="1200"/>
        <v>4</v>
      </c>
      <c r="C594">
        <f t="shared" si="1201"/>
        <v>8</v>
      </c>
      <c r="E594">
        <f t="shared" ref="E594" si="1208">plan_id</f>
        <v>1330</v>
      </c>
      <c r="F594">
        <f t="shared" ca="1" si="1179"/>
        <v>2001</v>
      </c>
      <c r="G594">
        <f t="shared" ref="G594" ca="1" si="1209">VLOOKUP(INDIRECT(CHAR(39)&amp;$A594&amp;CHAR(39)&amp;"!r2c"&amp;$C594,0),variables,2,0)</f>
        <v>10704</v>
      </c>
      <c r="H594" s="68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5">
      <c r="A595" t="s">
        <v>534</v>
      </c>
      <c r="B595">
        <f t="shared" si="1200"/>
        <v>4</v>
      </c>
      <c r="C595">
        <f t="shared" si="1201"/>
        <v>9</v>
      </c>
      <c r="E595">
        <f t="shared" ref="E595" si="1210">plan_id</f>
        <v>1330</v>
      </c>
      <c r="F595">
        <f t="shared" ca="1" si="1179"/>
        <v>2001</v>
      </c>
      <c r="G595">
        <f t="shared" ref="G595" ca="1" si="1211">VLOOKUP(INDIRECT(CHAR(39)&amp;$A595&amp;CHAR(39)&amp;"!r2c"&amp;$C595,0),variables,2,0)</f>
        <v>10928</v>
      </c>
      <c r="H595" s="68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5">
      <c r="A596" t="s">
        <v>534</v>
      </c>
      <c r="B596">
        <f t="shared" si="1200"/>
        <v>4</v>
      </c>
      <c r="C596">
        <f t="shared" si="1201"/>
        <v>10</v>
      </c>
      <c r="E596">
        <f t="shared" ref="E596" si="1212">plan_id</f>
        <v>1330</v>
      </c>
      <c r="F596">
        <f t="shared" ca="1" si="1179"/>
        <v>2001</v>
      </c>
      <c r="G596">
        <f t="shared" ref="G596" ca="1" si="1213">VLOOKUP(INDIRECT(CHAR(39)&amp;$A596&amp;CHAR(39)&amp;"!r2c"&amp;$C596,0),variables,2,0)</f>
        <v>10929</v>
      </c>
      <c r="H596" s="68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5">
      <c r="A597" t="s">
        <v>534</v>
      </c>
      <c r="B597">
        <f t="shared" si="1200"/>
        <v>4</v>
      </c>
      <c r="C597">
        <f t="shared" si="1201"/>
        <v>11</v>
      </c>
      <c r="E597">
        <f t="shared" ref="E597" si="1214">plan_id</f>
        <v>1330</v>
      </c>
      <c r="F597">
        <f t="shared" ca="1" si="1179"/>
        <v>2001</v>
      </c>
      <c r="G597">
        <f t="shared" ref="G597" ca="1" si="1215">VLOOKUP(INDIRECT(CHAR(39)&amp;$A597&amp;CHAR(39)&amp;"!r2c"&amp;$C597,0),variables,2,0)</f>
        <v>10930</v>
      </c>
      <c r="H597" s="68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5">
      <c r="A598" t="s">
        <v>534</v>
      </c>
      <c r="B598">
        <f t="shared" si="1200"/>
        <v>4</v>
      </c>
      <c r="C598">
        <f t="shared" si="1201"/>
        <v>12</v>
      </c>
      <c r="E598">
        <f t="shared" ref="E598" si="1216">plan_id</f>
        <v>1330</v>
      </c>
      <c r="F598">
        <f t="shared" ca="1" si="1179"/>
        <v>2001</v>
      </c>
      <c r="G598">
        <f t="shared" ref="G598" ca="1" si="1217">VLOOKUP(INDIRECT(CHAR(39)&amp;$A598&amp;CHAR(39)&amp;"!r2c"&amp;$C598,0),variables,2,0)</f>
        <v>10931</v>
      </c>
      <c r="H598" s="6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99878990</v>
      </c>
    </row>
    <row r="599" spans="1:8" x14ac:dyDescent="0.35">
      <c r="A599" t="s">
        <v>534</v>
      </c>
      <c r="B599">
        <f t="shared" si="1200"/>
        <v>4</v>
      </c>
      <c r="C599">
        <f t="shared" si="1201"/>
        <v>13</v>
      </c>
      <c r="E599">
        <f t="shared" ref="E599" si="1218">plan_id</f>
        <v>1330</v>
      </c>
      <c r="F599">
        <f t="shared" ca="1" si="1179"/>
        <v>2001</v>
      </c>
      <c r="G599">
        <f t="shared" ref="G599" ca="1" si="1219">VLOOKUP(INDIRECT(CHAR(39)&amp;$A599&amp;CHAR(39)&amp;"!r2c"&amp;$C599,0),variables,2,0)</f>
        <v>10705</v>
      </c>
      <c r="H599" s="68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48277894</v>
      </c>
    </row>
    <row r="600" spans="1:8" x14ac:dyDescent="0.35">
      <c r="A600" t="s">
        <v>534</v>
      </c>
      <c r="B600">
        <f t="shared" si="1200"/>
        <v>4</v>
      </c>
      <c r="C600">
        <f t="shared" si="1201"/>
        <v>14</v>
      </c>
      <c r="E600">
        <f t="shared" ref="E600" si="1220">plan_id</f>
        <v>1330</v>
      </c>
      <c r="F600">
        <f t="shared" ca="1" si="1179"/>
        <v>2001</v>
      </c>
      <c r="G600">
        <f t="shared" ref="G600" ca="1" si="1221">VLOOKUP(INDIRECT(CHAR(39)&amp;$A600&amp;CHAR(39)&amp;"!r2c"&amp;$C600,0),variables,2,0)</f>
        <v>10842</v>
      </c>
      <c r="H600" s="6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50989948</v>
      </c>
    </row>
    <row r="601" spans="1:8" x14ac:dyDescent="0.35">
      <c r="A601" t="s">
        <v>534</v>
      </c>
      <c r="B601">
        <f t="shared" si="1200"/>
        <v>4</v>
      </c>
      <c r="C601">
        <f t="shared" si="1201"/>
        <v>15</v>
      </c>
      <c r="E601">
        <f t="shared" ref="E601" si="1222">plan_id</f>
        <v>1330</v>
      </c>
      <c r="F601">
        <f t="shared" ca="1" si="1179"/>
        <v>2001</v>
      </c>
      <c r="G601">
        <f t="shared" ref="G601" ca="1" si="1223">VLOOKUP(INDIRECT(CHAR(39)&amp;$A601&amp;CHAR(39)&amp;"!r2c"&amp;$C601,0),variables,2,0)</f>
        <v>10843</v>
      </c>
      <c r="H601" s="68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5">
      <c r="A602" t="s">
        <v>534</v>
      </c>
      <c r="B602">
        <f t="shared" si="1200"/>
        <v>4</v>
      </c>
      <c r="C602">
        <f t="shared" si="1201"/>
        <v>16</v>
      </c>
      <c r="E602">
        <f t="shared" ref="E602" si="1224">plan_id</f>
        <v>1330</v>
      </c>
      <c r="F602">
        <f t="shared" ca="1" si="1179"/>
        <v>2001</v>
      </c>
      <c r="G602">
        <f t="shared" ref="G602" ca="1" si="1225">VLOOKUP(INDIRECT(CHAR(39)&amp;$A602&amp;CHAR(39)&amp;"!r2c"&amp;$C602,0),variables,2,0)</f>
        <v>10932</v>
      </c>
      <c r="H602" s="68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5">
      <c r="A603" t="s">
        <v>534</v>
      </c>
      <c r="B603">
        <f t="shared" si="1200"/>
        <v>4</v>
      </c>
      <c r="C603">
        <f t="shared" si="1201"/>
        <v>17</v>
      </c>
      <c r="E603">
        <f t="shared" ref="E603" si="1226">plan_id</f>
        <v>1330</v>
      </c>
      <c r="F603">
        <f t="shared" ca="1" si="1179"/>
        <v>2001</v>
      </c>
      <c r="G603">
        <f t="shared" ref="G603" ca="1" si="1227">VLOOKUP(INDIRECT(CHAR(39)&amp;$A603&amp;CHAR(39)&amp;"!r2c"&amp;$C603,0),variables,2,0)</f>
        <v>10933</v>
      </c>
      <c r="H603" s="68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5">
      <c r="A604" t="s">
        <v>534</v>
      </c>
      <c r="B604">
        <f t="shared" si="1200"/>
        <v>4</v>
      </c>
      <c r="C604">
        <f t="shared" si="1201"/>
        <v>18</v>
      </c>
      <c r="E604">
        <f t="shared" ref="E604" si="1228">plan_id</f>
        <v>1330</v>
      </c>
      <c r="F604">
        <f t="shared" ca="1" si="1179"/>
        <v>2001</v>
      </c>
      <c r="G604">
        <f t="shared" ref="G604" ca="1" si="1229">VLOOKUP(INDIRECT(CHAR(39)&amp;$A604&amp;CHAR(39)&amp;"!r2c"&amp;$C604,0),variables,2,0)</f>
        <v>10934</v>
      </c>
      <c r="H604" s="68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5">
      <c r="A605" t="s">
        <v>534</v>
      </c>
      <c r="B605">
        <f t="shared" si="1200"/>
        <v>4</v>
      </c>
      <c r="C605">
        <f t="shared" si="1201"/>
        <v>19</v>
      </c>
      <c r="E605">
        <f t="shared" ref="E605" si="1230">plan_id</f>
        <v>1330</v>
      </c>
      <c r="F605">
        <f t="shared" ca="1" si="1179"/>
        <v>2001</v>
      </c>
      <c r="G605">
        <f t="shared" ref="G605" ca="1" si="1231">VLOOKUP(INDIRECT(CHAR(39)&amp;$A605&amp;CHAR(39)&amp;"!r2c"&amp;$C605,0),variables,2,0)</f>
        <v>10935</v>
      </c>
      <c r="H605" s="68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5">
      <c r="A606" t="s">
        <v>534</v>
      </c>
      <c r="B606">
        <f t="shared" si="1200"/>
        <v>4</v>
      </c>
      <c r="C606">
        <f t="shared" si="1201"/>
        <v>20</v>
      </c>
      <c r="E606">
        <f t="shared" ref="E606" si="1232">plan_id</f>
        <v>1330</v>
      </c>
      <c r="F606">
        <f t="shared" ca="1" si="1179"/>
        <v>2001</v>
      </c>
      <c r="G606">
        <f t="shared" ref="G606" ca="1" si="1233">VLOOKUP(INDIRECT(CHAR(39)&amp;$A606&amp;CHAR(39)&amp;"!r2c"&amp;$C606,0),variables,2,0)</f>
        <v>10936</v>
      </c>
      <c r="H606" s="68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5">
      <c r="A607" t="s">
        <v>534</v>
      </c>
      <c r="B607">
        <f t="shared" si="1200"/>
        <v>4</v>
      </c>
      <c r="C607">
        <f t="shared" si="1201"/>
        <v>21</v>
      </c>
      <c r="E607">
        <f t="shared" ref="E607" si="1234">plan_id</f>
        <v>1330</v>
      </c>
      <c r="F607">
        <f t="shared" ca="1" si="1179"/>
        <v>2001</v>
      </c>
      <c r="G607">
        <f t="shared" ref="G607" ca="1" si="1235">VLOOKUP(INDIRECT(CHAR(39)&amp;$A607&amp;CHAR(39)&amp;"!r2c"&amp;$C607,0),variables,2,0)</f>
        <v>10938</v>
      </c>
      <c r="H607" s="68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5">
      <c r="A608" t="s">
        <v>534</v>
      </c>
      <c r="B608">
        <f t="shared" si="1200"/>
        <v>4</v>
      </c>
      <c r="C608">
        <f t="shared" si="1201"/>
        <v>22</v>
      </c>
      <c r="E608">
        <f t="shared" ref="E608" si="1236">plan_id</f>
        <v>1330</v>
      </c>
      <c r="F608">
        <f t="shared" ca="1" si="1179"/>
        <v>2001</v>
      </c>
      <c r="G608">
        <f t="shared" ref="G608" ca="1" si="1237">VLOOKUP(INDIRECT(CHAR(39)&amp;$A608&amp;CHAR(39)&amp;"!r2c"&amp;$C608,0),variables,2,0)</f>
        <v>10939</v>
      </c>
      <c r="H608" s="6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5">
      <c r="A609" t="s">
        <v>534</v>
      </c>
      <c r="B609">
        <f t="shared" si="1200"/>
        <v>4</v>
      </c>
      <c r="C609">
        <f t="shared" si="1201"/>
        <v>23</v>
      </c>
      <c r="E609">
        <f t="shared" ref="E609" si="1238">plan_id</f>
        <v>1330</v>
      </c>
      <c r="F609">
        <f t="shared" ca="1" si="1179"/>
        <v>2001</v>
      </c>
      <c r="G609">
        <f t="shared" ref="G609" ca="1" si="1239">VLOOKUP(INDIRECT(CHAR(39)&amp;$A609&amp;CHAR(39)&amp;"!r2c"&amp;$C609,0),variables,2,0)</f>
        <v>11008</v>
      </c>
      <c r="H609" s="68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5">
      <c r="A610" t="s">
        <v>534</v>
      </c>
      <c r="B610">
        <f t="shared" si="1200"/>
        <v>4</v>
      </c>
      <c r="C610">
        <f t="shared" si="1201"/>
        <v>24</v>
      </c>
      <c r="E610">
        <f t="shared" ref="E610" si="1240">plan_id</f>
        <v>1330</v>
      </c>
      <c r="F610">
        <f t="shared" ca="1" si="1179"/>
        <v>2001</v>
      </c>
      <c r="G610">
        <f t="shared" ref="G610" ca="1" si="1241">VLOOKUP(INDIRECT(CHAR(39)&amp;$A610&amp;CHAR(39)&amp;"!r2c"&amp;$C610,0),variables,2,0)</f>
        <v>10942</v>
      </c>
      <c r="H610" s="68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5">
      <c r="A611" t="s">
        <v>534</v>
      </c>
      <c r="B611">
        <f t="shared" si="1200"/>
        <v>4</v>
      </c>
      <c r="C611">
        <f t="shared" si="1201"/>
        <v>25</v>
      </c>
      <c r="E611">
        <f t="shared" ref="E611" si="1242">plan_id</f>
        <v>1330</v>
      </c>
      <c r="F611">
        <f t="shared" ca="1" si="1179"/>
        <v>2001</v>
      </c>
      <c r="G611">
        <f t="shared" ref="G611" ca="1" si="1243">VLOOKUP(INDIRECT(CHAR(39)&amp;$A611&amp;CHAR(39)&amp;"!r2c"&amp;$C611,0),variables,2,0)</f>
        <v>10943</v>
      </c>
      <c r="H611" s="68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5">
      <c r="A612" t="s">
        <v>534</v>
      </c>
      <c r="B612">
        <f t="shared" si="1200"/>
        <v>4</v>
      </c>
      <c r="C612">
        <f t="shared" si="1201"/>
        <v>26</v>
      </c>
      <c r="E612">
        <f t="shared" ref="E612" si="1244">plan_id</f>
        <v>1330</v>
      </c>
      <c r="F612">
        <f t="shared" ca="1" si="1179"/>
        <v>2001</v>
      </c>
      <c r="G612">
        <f t="shared" ref="G612" ca="1" si="1245">VLOOKUP(INDIRECT(CHAR(39)&amp;$A612&amp;CHAR(39)&amp;"!r2c"&amp;$C612,0),variables,2,0)</f>
        <v>10701</v>
      </c>
      <c r="H612" s="68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5">
      <c r="A613" t="s">
        <v>534</v>
      </c>
      <c r="B613">
        <f t="shared" si="1200"/>
        <v>4</v>
      </c>
      <c r="C613">
        <f t="shared" si="1201"/>
        <v>27</v>
      </c>
      <c r="E613">
        <f t="shared" ref="E613" si="1246">plan_id</f>
        <v>1330</v>
      </c>
      <c r="F613">
        <f t="shared" ca="1" si="1179"/>
        <v>2001</v>
      </c>
      <c r="G613">
        <f t="shared" ref="G613" ca="1" si="1247">VLOOKUP(INDIRECT(CHAR(39)&amp;$A613&amp;CHAR(39)&amp;"!r2c"&amp;$C613,0),variables,2,0)</f>
        <v>10702</v>
      </c>
      <c r="H613" s="68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5">
      <c r="A614" t="s">
        <v>534</v>
      </c>
      <c r="B614">
        <f t="shared" si="1200"/>
        <v>4</v>
      </c>
      <c r="C614">
        <f t="shared" si="1201"/>
        <v>28</v>
      </c>
      <c r="E614">
        <f t="shared" ref="E614" si="1248">plan_id</f>
        <v>1330</v>
      </c>
      <c r="F614">
        <f t="shared" ca="1" si="1179"/>
        <v>2001</v>
      </c>
      <c r="G614">
        <f t="shared" ref="G614" ca="1" si="1249">VLOOKUP(INDIRECT(CHAR(39)&amp;$A614&amp;CHAR(39)&amp;"!r2c"&amp;$C614,0),variables,2,0)</f>
        <v>10944</v>
      </c>
      <c r="H614" s="68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5">
      <c r="A615" t="s">
        <v>534</v>
      </c>
      <c r="B615">
        <f t="shared" si="1200"/>
        <v>4</v>
      </c>
      <c r="C615">
        <f t="shared" si="1201"/>
        <v>29</v>
      </c>
      <c r="E615">
        <f t="shared" ref="E615" si="1250">plan_id</f>
        <v>1330</v>
      </c>
      <c r="F615">
        <f t="shared" ca="1" si="1179"/>
        <v>2001</v>
      </c>
      <c r="G615">
        <f t="shared" ref="G615" ca="1" si="1251">VLOOKUP(INDIRECT(CHAR(39)&amp;$A615&amp;CHAR(39)&amp;"!r2c"&amp;$C615,0),variables,2,0)</f>
        <v>10945</v>
      </c>
      <c r="H615" s="68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5">
      <c r="A616" t="s">
        <v>534</v>
      </c>
      <c r="B616">
        <f t="shared" si="1200"/>
        <v>4</v>
      </c>
      <c r="C616">
        <f t="shared" si="1201"/>
        <v>30</v>
      </c>
      <c r="E616">
        <f t="shared" ref="E616" si="1252">plan_id</f>
        <v>1330</v>
      </c>
      <c r="F616">
        <f t="shared" ca="1" si="1179"/>
        <v>2001</v>
      </c>
      <c r="G616">
        <f t="shared" ref="G616" ca="1" si="1253">VLOOKUP(INDIRECT(CHAR(39)&amp;$A616&amp;CHAR(39)&amp;"!r2c"&amp;$C616,0),variables,2,0)</f>
        <v>10946</v>
      </c>
      <c r="H616" s="68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5">
      <c r="A617" t="s">
        <v>534</v>
      </c>
      <c r="B617">
        <f t="shared" si="1200"/>
        <v>4</v>
      </c>
      <c r="C617">
        <f t="shared" si="1201"/>
        <v>31</v>
      </c>
      <c r="E617">
        <f t="shared" ref="E617" si="1254">plan_id</f>
        <v>1330</v>
      </c>
      <c r="F617">
        <f t="shared" ca="1" si="1179"/>
        <v>2001</v>
      </c>
      <c r="G617">
        <f t="shared" ref="G617" ca="1" si="1255">VLOOKUP(INDIRECT(CHAR(39)&amp;$A617&amp;CHAR(39)&amp;"!r2c"&amp;$C617,0),variables,2,0)</f>
        <v>10948</v>
      </c>
      <c r="H617" s="68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5">
      <c r="A618" t="s">
        <v>534</v>
      </c>
      <c r="B618">
        <f t="shared" si="1200"/>
        <v>4</v>
      </c>
      <c r="C618">
        <f t="shared" si="1201"/>
        <v>32</v>
      </c>
      <c r="E618">
        <f t="shared" ref="E618" si="1256">plan_id</f>
        <v>1330</v>
      </c>
      <c r="F618">
        <f t="shared" ca="1" si="1179"/>
        <v>2001</v>
      </c>
      <c r="G618">
        <f t="shared" ref="G618" ca="1" si="1257">VLOOKUP(INDIRECT(CHAR(39)&amp;$A618&amp;CHAR(39)&amp;"!r2c"&amp;$C618,0),variables,2,0)</f>
        <v>10949</v>
      </c>
      <c r="H618" s="68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5">
      <c r="A619" t="s">
        <v>534</v>
      </c>
      <c r="B619">
        <f t="shared" si="1200"/>
        <v>4</v>
      </c>
      <c r="C619">
        <f t="shared" si="1201"/>
        <v>33</v>
      </c>
      <c r="E619">
        <f t="shared" ref="E619" si="1258">plan_id</f>
        <v>1330</v>
      </c>
      <c r="F619">
        <f t="shared" ca="1" si="1179"/>
        <v>2001</v>
      </c>
      <c r="G619">
        <f t="shared" ref="G619" ca="1" si="1259">VLOOKUP(INDIRECT(CHAR(39)&amp;$A619&amp;CHAR(39)&amp;"!r2c"&amp;$C619,0),variables,2,0)</f>
        <v>10950</v>
      </c>
      <c r="H619" s="68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5">
      <c r="A620" t="s">
        <v>534</v>
      </c>
      <c r="B620">
        <f t="shared" si="1200"/>
        <v>4</v>
      </c>
      <c r="C620">
        <f t="shared" si="1201"/>
        <v>34</v>
      </c>
      <c r="E620">
        <f t="shared" ref="E620" si="1260">plan_id</f>
        <v>1330</v>
      </c>
      <c r="F620">
        <f t="shared" ca="1" si="1179"/>
        <v>2001</v>
      </c>
      <c r="G620">
        <f t="shared" ref="G620" ca="1" si="1261">VLOOKUP(INDIRECT(CHAR(39)&amp;$A620&amp;CHAR(39)&amp;"!r2c"&amp;$C620,0),variables,2,0)</f>
        <v>10952</v>
      </c>
      <c r="H620" s="68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5">
      <c r="A621" t="s">
        <v>534</v>
      </c>
      <c r="B621">
        <f t="shared" si="1200"/>
        <v>4</v>
      </c>
      <c r="C621">
        <f t="shared" si="1201"/>
        <v>35</v>
      </c>
      <c r="E621">
        <f t="shared" ref="E621" si="1262">plan_id</f>
        <v>1330</v>
      </c>
      <c r="F621">
        <f t="shared" ca="1" si="1179"/>
        <v>2001</v>
      </c>
      <c r="G621">
        <f t="shared" ref="G621" ca="1" si="1263">VLOOKUP(INDIRECT(CHAR(39)&amp;$A621&amp;CHAR(39)&amp;"!r2c"&amp;$C621,0),variables,2,0)</f>
        <v>10951</v>
      </c>
      <c r="H621" s="68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5">
      <c r="A622" t="s">
        <v>534</v>
      </c>
      <c r="B622">
        <f t="shared" si="1200"/>
        <v>4</v>
      </c>
      <c r="C622">
        <f t="shared" si="1201"/>
        <v>36</v>
      </c>
      <c r="E622">
        <f t="shared" ref="E622" si="1264">plan_id</f>
        <v>1330</v>
      </c>
      <c r="F622">
        <f t="shared" ca="1" si="1179"/>
        <v>2001</v>
      </c>
      <c r="G622">
        <f t="shared" ref="G622" ca="1" si="1265">VLOOKUP(INDIRECT(CHAR(39)&amp;$A622&amp;CHAR(39)&amp;"!r2c"&amp;$C622,0),variables,2,0)</f>
        <v>10955</v>
      </c>
      <c r="H622" s="6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5">
      <c r="A623" t="s">
        <v>534</v>
      </c>
      <c r="B623">
        <f t="shared" si="1200"/>
        <v>4</v>
      </c>
      <c r="C623">
        <f t="shared" si="1201"/>
        <v>37</v>
      </c>
      <c r="E623">
        <f t="shared" ref="E623" si="1266">plan_id</f>
        <v>1330</v>
      </c>
      <c r="F623">
        <f t="shared" ca="1" si="1179"/>
        <v>2001</v>
      </c>
      <c r="G623">
        <f t="shared" ref="G623" ca="1" si="1267">VLOOKUP(INDIRECT(CHAR(39)&amp;$A623&amp;CHAR(39)&amp;"!r2c"&amp;$C623,0),variables,2,0)</f>
        <v>10956</v>
      </c>
      <c r="H623" s="68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5">
      <c r="A624" t="s">
        <v>534</v>
      </c>
      <c r="B624">
        <f t="shared" si="1200"/>
        <v>4</v>
      </c>
      <c r="C624">
        <f t="shared" si="1201"/>
        <v>38</v>
      </c>
      <c r="E624">
        <f t="shared" ref="E624" si="1268">plan_id</f>
        <v>1330</v>
      </c>
      <c r="F624">
        <f t="shared" ca="1" si="1179"/>
        <v>2001</v>
      </c>
      <c r="G624">
        <f t="shared" ref="G624" ca="1" si="1269">VLOOKUP(INDIRECT(CHAR(39)&amp;$A624&amp;CHAR(39)&amp;"!r2c"&amp;$C624,0),variables,2,0)</f>
        <v>10957</v>
      </c>
      <c r="H624" s="6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t="s">
        <v>534</v>
      </c>
      <c r="B625">
        <f t="shared" si="1200"/>
        <v>4</v>
      </c>
      <c r="C625">
        <f t="shared" si="1201"/>
        <v>39</v>
      </c>
      <c r="E625">
        <f t="shared" ref="E625" si="1270">plan_id</f>
        <v>1330</v>
      </c>
      <c r="F625">
        <f t="shared" ca="1" si="1179"/>
        <v>2001</v>
      </c>
      <c r="G625">
        <f t="shared" ref="G625" ca="1" si="1271">VLOOKUP(INDIRECT(CHAR(39)&amp;$A625&amp;CHAR(39)&amp;"!r2c"&amp;$C625,0),variables,2,0)</f>
        <v>10960</v>
      </c>
      <c r="H625" s="68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5">
      <c r="A626" t="s">
        <v>534</v>
      </c>
      <c r="B626">
        <f t="shared" si="1200"/>
        <v>4</v>
      </c>
      <c r="C626">
        <f t="shared" si="1201"/>
        <v>40</v>
      </c>
      <c r="E626">
        <f t="shared" ref="E626" si="1272">plan_id</f>
        <v>1330</v>
      </c>
      <c r="F626">
        <f t="shared" ca="1" si="1179"/>
        <v>2001</v>
      </c>
      <c r="G626">
        <f t="shared" ref="G626" ca="1" si="1273">VLOOKUP(INDIRECT(CHAR(39)&amp;$A626&amp;CHAR(39)&amp;"!r2c"&amp;$C626,0),variables,2,0)</f>
        <v>10963</v>
      </c>
      <c r="H626" s="68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5">
      <c r="A627" t="s">
        <v>534</v>
      </c>
      <c r="B627">
        <f t="shared" si="1200"/>
        <v>4</v>
      </c>
      <c r="C627">
        <f t="shared" si="1201"/>
        <v>41</v>
      </c>
      <c r="E627">
        <f t="shared" ref="E627" si="1274">plan_id</f>
        <v>1330</v>
      </c>
      <c r="F627">
        <f t="shared" ca="1" si="1179"/>
        <v>2001</v>
      </c>
      <c r="G627">
        <f t="shared" ref="G627" ca="1" si="1275">VLOOKUP(INDIRECT(CHAR(39)&amp;$A627&amp;CHAR(39)&amp;"!r2c"&amp;$C627,0),variables,2,0)</f>
        <v>10965</v>
      </c>
      <c r="H627" s="68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5">
      <c r="A628" t="s">
        <v>534</v>
      </c>
      <c r="B628">
        <f t="shared" si="1200"/>
        <v>4</v>
      </c>
      <c r="C628">
        <f t="shared" si="1201"/>
        <v>42</v>
      </c>
      <c r="E628">
        <f t="shared" ref="E628" si="1276">plan_id</f>
        <v>1330</v>
      </c>
      <c r="F628">
        <f t="shared" ca="1" si="1179"/>
        <v>2001</v>
      </c>
      <c r="G628">
        <f t="shared" ref="G628" ca="1" si="1277">VLOOKUP(INDIRECT(CHAR(39)&amp;$A628&amp;CHAR(39)&amp;"!r2c"&amp;$C628,0),variables,2,0)</f>
        <v>10968</v>
      </c>
      <c r="H628" s="68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5">
      <c r="A629" t="s">
        <v>534</v>
      </c>
      <c r="B629">
        <f t="shared" si="1200"/>
        <v>4</v>
      </c>
      <c r="C629">
        <f t="shared" si="1201"/>
        <v>43</v>
      </c>
      <c r="E629">
        <f t="shared" ref="E629" si="1278">plan_id</f>
        <v>1330</v>
      </c>
      <c r="F629">
        <f t="shared" ca="1" si="1179"/>
        <v>2001</v>
      </c>
      <c r="G629">
        <f t="shared" ref="G629" ca="1" si="1279">VLOOKUP(INDIRECT(CHAR(39)&amp;$A629&amp;CHAR(39)&amp;"!r2c"&amp;$C629,0),variables,2,0)</f>
        <v>10969</v>
      </c>
      <c r="H629" s="68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5">
      <c r="A630" t="s">
        <v>534</v>
      </c>
      <c r="B630">
        <f t="shared" si="1200"/>
        <v>4</v>
      </c>
      <c r="C630">
        <f t="shared" si="1201"/>
        <v>44</v>
      </c>
      <c r="E630">
        <f t="shared" ref="E630" si="1280">plan_id</f>
        <v>1330</v>
      </c>
      <c r="F630">
        <f t="shared" ca="1" si="1179"/>
        <v>2001</v>
      </c>
      <c r="G630">
        <f t="shared" ref="G630" ca="1" si="1281">VLOOKUP(INDIRECT(CHAR(39)&amp;$A630&amp;CHAR(39)&amp;"!r2c"&amp;$C630,0),variables,2,0)</f>
        <v>10970</v>
      </c>
      <c r="H630" s="6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5">
      <c r="A631" t="s">
        <v>534</v>
      </c>
      <c r="B631">
        <f t="shared" si="1200"/>
        <v>4</v>
      </c>
      <c r="C631">
        <f t="shared" si="1201"/>
        <v>45</v>
      </c>
      <c r="E631">
        <f t="shared" ref="E631" si="1282">plan_id</f>
        <v>1330</v>
      </c>
      <c r="F631">
        <f t="shared" ca="1" si="1179"/>
        <v>2001</v>
      </c>
      <c r="G631">
        <f t="shared" ref="G631" ca="1" si="1283">VLOOKUP(INDIRECT(CHAR(39)&amp;$A631&amp;CHAR(39)&amp;"!r2c"&amp;$C631,0),variables,2,0)</f>
        <v>10971</v>
      </c>
      <c r="H631" s="68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5">
      <c r="A632" t="s">
        <v>534</v>
      </c>
      <c r="B632">
        <f t="shared" si="1200"/>
        <v>4</v>
      </c>
      <c r="C632">
        <f t="shared" si="1201"/>
        <v>46</v>
      </c>
      <c r="E632">
        <f t="shared" ref="E632" si="1284">plan_id</f>
        <v>1330</v>
      </c>
      <c r="F632">
        <f t="shared" ca="1" si="1179"/>
        <v>2001</v>
      </c>
      <c r="G632">
        <f t="shared" ref="G632" ca="1" si="1285">VLOOKUP(INDIRECT(CHAR(39)&amp;$A632&amp;CHAR(39)&amp;"!r2c"&amp;$C632,0),variables,2,0)</f>
        <v>10972</v>
      </c>
      <c r="H632" s="6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5">
      <c r="A633" t="s">
        <v>534</v>
      </c>
      <c r="B633">
        <f t="shared" si="1200"/>
        <v>4</v>
      </c>
      <c r="C633">
        <f t="shared" si="1201"/>
        <v>47</v>
      </c>
      <c r="E633">
        <f t="shared" ref="E633" si="1286">plan_id</f>
        <v>1330</v>
      </c>
      <c r="F633">
        <f t="shared" ca="1" si="1179"/>
        <v>2001</v>
      </c>
      <c r="G633">
        <f t="shared" ref="G633" ca="1" si="1287">VLOOKUP(INDIRECT(CHAR(39)&amp;$A633&amp;CHAR(39)&amp;"!r2c"&amp;$C633,0),variables,2,0)</f>
        <v>10973</v>
      </c>
      <c r="H633" s="68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5">
      <c r="A634" t="s">
        <v>534</v>
      </c>
      <c r="B634">
        <f t="shared" si="1200"/>
        <v>4</v>
      </c>
      <c r="C634">
        <f t="shared" si="1201"/>
        <v>48</v>
      </c>
      <c r="E634">
        <f t="shared" ref="E634" si="1288">plan_id</f>
        <v>1330</v>
      </c>
      <c r="F634">
        <f t="shared" ca="1" si="1179"/>
        <v>2001</v>
      </c>
      <c r="G634">
        <f t="shared" ref="G634" ca="1" si="1289">VLOOKUP(INDIRECT(CHAR(39)&amp;$A634&amp;CHAR(39)&amp;"!r2c"&amp;$C634,0),variables,2,0)</f>
        <v>10974</v>
      </c>
      <c r="H634" s="68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5">
      <c r="A635" t="s">
        <v>534</v>
      </c>
      <c r="B635">
        <f t="shared" si="1200"/>
        <v>4</v>
      </c>
      <c r="C635">
        <f t="shared" si="1201"/>
        <v>49</v>
      </c>
      <c r="E635">
        <f t="shared" ref="E635" si="1290">plan_id</f>
        <v>1330</v>
      </c>
      <c r="F635">
        <f t="shared" ca="1" si="1179"/>
        <v>2001</v>
      </c>
      <c r="G635">
        <f t="shared" ref="G635" ca="1" si="1291">VLOOKUP(INDIRECT(CHAR(39)&amp;$A635&amp;CHAR(39)&amp;"!r2c"&amp;$C635,0),variables,2,0)</f>
        <v>10976</v>
      </c>
      <c r="H635" s="68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5">
      <c r="A636" t="s">
        <v>534</v>
      </c>
      <c r="B636">
        <f t="shared" si="1200"/>
        <v>4</v>
      </c>
      <c r="C636">
        <f t="shared" si="1201"/>
        <v>50</v>
      </c>
      <c r="E636">
        <f t="shared" ref="E636" si="1292">plan_id</f>
        <v>1330</v>
      </c>
      <c r="F636">
        <f t="shared" ca="1" si="1179"/>
        <v>2001</v>
      </c>
      <c r="G636">
        <f t="shared" ref="G636" ca="1" si="1293">VLOOKUP(INDIRECT(CHAR(39)&amp;$A636&amp;CHAR(39)&amp;"!r2c"&amp;$C636,0),variables,2,0)</f>
        <v>10977</v>
      </c>
      <c r="H636" s="68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5">
      <c r="A637" t="s">
        <v>534</v>
      </c>
      <c r="B637">
        <f t="shared" si="1200"/>
        <v>4</v>
      </c>
      <c r="C637">
        <f t="shared" si="1201"/>
        <v>51</v>
      </c>
      <c r="E637">
        <f t="shared" ref="E637" si="1294">plan_id</f>
        <v>1330</v>
      </c>
      <c r="F637">
        <f t="shared" ca="1" si="1179"/>
        <v>2001</v>
      </c>
      <c r="G637">
        <f t="shared" ref="G637" ca="1" si="1295">VLOOKUP(INDIRECT(CHAR(39)&amp;$A637&amp;CHAR(39)&amp;"!r2c"&amp;$C637,0),variables,2,0)</f>
        <v>10978</v>
      </c>
      <c r="H637" s="68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5">
      <c r="A638" t="s">
        <v>534</v>
      </c>
      <c r="B638">
        <f t="shared" si="1200"/>
        <v>4</v>
      </c>
      <c r="C638">
        <f t="shared" si="1201"/>
        <v>52</v>
      </c>
      <c r="E638">
        <f t="shared" ref="E638" si="1296">plan_id</f>
        <v>1330</v>
      </c>
      <c r="F638">
        <f t="shared" ca="1" si="1179"/>
        <v>2001</v>
      </c>
      <c r="G638">
        <f t="shared" ref="G638" ca="1" si="1297">VLOOKUP(INDIRECT(CHAR(39)&amp;$A638&amp;CHAR(39)&amp;"!r2c"&amp;$C638,0),variables,2,0)</f>
        <v>10979</v>
      </c>
      <c r="H638" s="6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5">
      <c r="A639" t="s">
        <v>534</v>
      </c>
      <c r="B639">
        <f t="shared" si="1200"/>
        <v>4</v>
      </c>
      <c r="C639">
        <f t="shared" si="1201"/>
        <v>53</v>
      </c>
      <c r="E639">
        <f t="shared" ref="E639" si="1298">plan_id</f>
        <v>1330</v>
      </c>
      <c r="F639">
        <f t="shared" ca="1" si="1179"/>
        <v>2001</v>
      </c>
      <c r="G639">
        <f t="shared" ref="G639" ca="1" si="1299">VLOOKUP(INDIRECT(CHAR(39)&amp;$A639&amp;CHAR(39)&amp;"!r2c"&amp;$C639,0),variables,2,0)</f>
        <v>10980</v>
      </c>
      <c r="H639" s="68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5">
      <c r="A640" t="s">
        <v>534</v>
      </c>
      <c r="B640">
        <f t="shared" si="1200"/>
        <v>4</v>
      </c>
      <c r="C640">
        <f t="shared" si="1201"/>
        <v>54</v>
      </c>
      <c r="E640">
        <f t="shared" ref="E640" si="1300">plan_id</f>
        <v>1330</v>
      </c>
      <c r="F640">
        <f t="shared" ca="1" si="1179"/>
        <v>2001</v>
      </c>
      <c r="G640">
        <f t="shared" ref="G640" ca="1" si="1301">VLOOKUP(INDIRECT(CHAR(39)&amp;$A640&amp;CHAR(39)&amp;"!r2c"&amp;$C640,0),variables,2,0)</f>
        <v>10981</v>
      </c>
      <c r="H640" s="68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9.1999999999999998E-2</v>
      </c>
    </row>
    <row r="641" spans="1:8" x14ac:dyDescent="0.35">
      <c r="A641" t="s">
        <v>534</v>
      </c>
      <c r="B641">
        <f t="shared" si="1200"/>
        <v>4</v>
      </c>
      <c r="C641">
        <f t="shared" si="1201"/>
        <v>55</v>
      </c>
      <c r="E641">
        <f t="shared" ref="E641" si="1302">plan_id</f>
        <v>1330</v>
      </c>
      <c r="F641">
        <f t="shared" ca="1" si="1179"/>
        <v>2001</v>
      </c>
      <c r="G641">
        <f t="shared" ref="G641" ca="1" si="1303">VLOOKUP(INDIRECT(CHAR(39)&amp;$A641&amp;CHAR(39)&amp;"!r2c"&amp;$C641,0),variables,2,0)</f>
        <v>10982</v>
      </c>
      <c r="H641" s="68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-5.0999999999999997E-2</v>
      </c>
    </row>
    <row r="642" spans="1:8" x14ac:dyDescent="0.35">
      <c r="A642" t="s">
        <v>534</v>
      </c>
      <c r="B642">
        <f t="shared" si="1200"/>
        <v>4</v>
      </c>
      <c r="C642">
        <f t="shared" si="1201"/>
        <v>56</v>
      </c>
      <c r="E642">
        <f t="shared" ref="E642" si="1304">plan_id</f>
        <v>1330</v>
      </c>
      <c r="F642">
        <f t="shared" ca="1" si="1179"/>
        <v>2001</v>
      </c>
      <c r="G642">
        <f t="shared" ref="G642" ca="1" si="1305">VLOOKUP(INDIRECT(CHAR(39)&amp;$A642&amp;CHAR(39)&amp;"!r2c"&amp;$C642,0),variables,2,0)</f>
        <v>10706</v>
      </c>
      <c r="H642" s="68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7.6624499048238081E-4</v>
      </c>
    </row>
    <row r="643" spans="1:8" x14ac:dyDescent="0.35">
      <c r="A643" t="s">
        <v>534</v>
      </c>
      <c r="B643">
        <f t="shared" si="1200"/>
        <v>4</v>
      </c>
      <c r="C643">
        <f t="shared" si="1201"/>
        <v>57</v>
      </c>
      <c r="E643">
        <f t="shared" ref="E643" si="1306">plan_id</f>
        <v>1330</v>
      </c>
      <c r="F643">
        <f t="shared" ca="1" si="1179"/>
        <v>2001</v>
      </c>
      <c r="G643">
        <f t="shared" ref="G643" ca="1" si="1307">VLOOKUP(INDIRECT(CHAR(39)&amp;$A643&amp;CHAR(39)&amp;"!r2c"&amp;$C643,0),variables,2,0)</f>
        <v>10984</v>
      </c>
      <c r="H643" s="68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5">
      <c r="A644" t="s">
        <v>534</v>
      </c>
      <c r="B644">
        <f t="shared" si="1200"/>
        <v>4</v>
      </c>
      <c r="C644">
        <f t="shared" si="1201"/>
        <v>58</v>
      </c>
      <c r="E644">
        <f t="shared" ref="E644" si="1308">plan_id</f>
        <v>1330</v>
      </c>
      <c r="F644">
        <f t="shared" ca="1" si="1179"/>
        <v>2001</v>
      </c>
      <c r="G644">
        <f t="shared" ref="G644" ca="1" si="1309">VLOOKUP(INDIRECT(CHAR(39)&amp;$A644&amp;CHAR(39)&amp;"!r2c"&amp;$C644,0),variables,2,0)</f>
        <v>10990</v>
      </c>
      <c r="H644" s="68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5">
      <c r="A645" t="s">
        <v>534</v>
      </c>
      <c r="B645">
        <f t="shared" si="1200"/>
        <v>4</v>
      </c>
      <c r="C645">
        <f t="shared" si="1201"/>
        <v>59</v>
      </c>
      <c r="E645">
        <f t="shared" ref="E645" si="1310">plan_id</f>
        <v>1330</v>
      </c>
      <c r="F645">
        <f t="shared" ca="1" si="1179"/>
        <v>2001</v>
      </c>
      <c r="G645">
        <f t="shared" ref="G645" ca="1" si="1311">VLOOKUP(INDIRECT(CHAR(39)&amp;$A645&amp;CHAR(39)&amp;"!r2c"&amp;$C645,0),variables,2,0)</f>
        <v>10991</v>
      </c>
      <c r="H645" s="68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5">
      <c r="A646" t="s">
        <v>534</v>
      </c>
      <c r="B646">
        <f t="shared" si="1200"/>
        <v>4</v>
      </c>
      <c r="C646">
        <f t="shared" si="1201"/>
        <v>60</v>
      </c>
      <c r="E646">
        <f t="shared" ref="E646" si="1312">plan_id</f>
        <v>1330</v>
      </c>
      <c r="F646">
        <f t="shared" ref="F646:F900" ca="1" si="1313">INDIRECT(CHAR(39)&amp;$A646&amp;CHAR(39)&amp;"!r"&amp;$B646&amp;"c2",0)</f>
        <v>2001</v>
      </c>
      <c r="G646">
        <f t="shared" ref="G646" ca="1" si="1314">VLOOKUP(INDIRECT(CHAR(39)&amp;$A646&amp;CHAR(39)&amp;"!r2c"&amp;$C646,0),variables,2,0)</f>
        <v>10992</v>
      </c>
      <c r="H646" s="68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5">
      <c r="A647" t="s">
        <v>534</v>
      </c>
      <c r="B647">
        <f t="shared" si="1200"/>
        <v>4</v>
      </c>
      <c r="C647">
        <f t="shared" si="1201"/>
        <v>61</v>
      </c>
      <c r="E647">
        <f t="shared" ref="E647" si="1315">plan_id</f>
        <v>1330</v>
      </c>
      <c r="F647">
        <f t="shared" ca="1" si="1313"/>
        <v>2001</v>
      </c>
      <c r="G647">
        <f t="shared" ref="G647" ca="1" si="1316">VLOOKUP(INDIRECT(CHAR(39)&amp;$A647&amp;CHAR(39)&amp;"!r2c"&amp;$C647,0),variables,2,0)</f>
        <v>10993</v>
      </c>
      <c r="H647" s="6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5">
      <c r="A648" t="s">
        <v>534</v>
      </c>
      <c r="B648">
        <f t="shared" si="1200"/>
        <v>4</v>
      </c>
      <c r="C648">
        <f t="shared" si="1201"/>
        <v>62</v>
      </c>
      <c r="E648">
        <f t="shared" ref="E648" si="1317">plan_id</f>
        <v>1330</v>
      </c>
      <c r="F648">
        <f t="shared" ca="1" si="1313"/>
        <v>2001</v>
      </c>
      <c r="G648">
        <f t="shared" ref="G648" ca="1" si="1318">VLOOKUP(INDIRECT(CHAR(39)&amp;$A648&amp;CHAR(39)&amp;"!r2c"&amp;$C648,0),variables,2,0)</f>
        <v>10994</v>
      </c>
      <c r="H648" s="6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5">
      <c r="A649" t="s">
        <v>534</v>
      </c>
      <c r="B649">
        <f t="shared" si="1200"/>
        <v>4</v>
      </c>
      <c r="C649">
        <f t="shared" si="1201"/>
        <v>63</v>
      </c>
      <c r="E649">
        <f t="shared" ref="E649" si="1319">plan_id</f>
        <v>1330</v>
      </c>
      <c r="F649">
        <f t="shared" ca="1" si="1313"/>
        <v>2001</v>
      </c>
      <c r="G649">
        <f t="shared" ref="G649" ca="1" si="1320">VLOOKUP(INDIRECT(CHAR(39)&amp;$A649&amp;CHAR(39)&amp;"!r2c"&amp;$C649,0),variables,2,0)</f>
        <v>10801</v>
      </c>
      <c r="H649" s="6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5">
      <c r="A650" t="s">
        <v>534</v>
      </c>
      <c r="B650">
        <f t="shared" si="1200"/>
        <v>4</v>
      </c>
      <c r="C650">
        <f t="shared" si="1201"/>
        <v>64</v>
      </c>
      <c r="E650">
        <f t="shared" ref="E650" si="1321">plan_id</f>
        <v>1330</v>
      </c>
      <c r="F650">
        <f t="shared" ca="1" si="1313"/>
        <v>2001</v>
      </c>
      <c r="G650">
        <f t="shared" ref="G650" ca="1" si="1322">VLOOKUP(INDIRECT(CHAR(39)&amp;$A650&amp;CHAR(39)&amp;"!r2c"&amp;$C650,0),variables,2,0)</f>
        <v>10802</v>
      </c>
      <c r="H650" s="68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5">
      <c r="A651" t="s">
        <v>534</v>
      </c>
      <c r="B651">
        <f t="shared" si="1200"/>
        <v>4</v>
      </c>
      <c r="C651">
        <f t="shared" si="1201"/>
        <v>65</v>
      </c>
      <c r="E651">
        <f t="shared" ref="E651" si="1323">plan_id</f>
        <v>1330</v>
      </c>
      <c r="F651">
        <f t="shared" ca="1" si="1313"/>
        <v>2001</v>
      </c>
      <c r="G651">
        <f t="shared" ref="G651" ca="1" si="1324">VLOOKUP(INDIRECT(CHAR(39)&amp;$A651&amp;CHAR(39)&amp;"!r2c"&amp;$C651,0),variables,2,0)</f>
        <v>10803</v>
      </c>
      <c r="H651" s="68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5">
      <c r="A652" t="s">
        <v>534</v>
      </c>
      <c r="B652">
        <f t="shared" si="1200"/>
        <v>4</v>
      </c>
      <c r="C652">
        <f t="shared" si="1201"/>
        <v>66</v>
      </c>
      <c r="E652">
        <f t="shared" ref="E652" si="1325">plan_id</f>
        <v>1330</v>
      </c>
      <c r="F652">
        <f t="shared" ca="1" si="1313"/>
        <v>2001</v>
      </c>
      <c r="G652">
        <f t="shared" ref="G652" ca="1" si="1326">VLOOKUP(INDIRECT(CHAR(39)&amp;$A652&amp;CHAR(39)&amp;"!r2c"&amp;$C652,0),variables,2,0)</f>
        <v>10804</v>
      </c>
      <c r="H652" s="68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5">
      <c r="A653" t="s">
        <v>534</v>
      </c>
      <c r="B653">
        <f t="shared" si="1200"/>
        <v>4</v>
      </c>
      <c r="C653">
        <f t="shared" si="1201"/>
        <v>67</v>
      </c>
      <c r="E653">
        <f t="shared" ref="E653" si="1327">plan_id</f>
        <v>1330</v>
      </c>
      <c r="F653">
        <f t="shared" ca="1" si="1313"/>
        <v>2001</v>
      </c>
      <c r="G653">
        <f t="shared" ref="G653" ca="1" si="1328">VLOOKUP(INDIRECT(CHAR(39)&amp;$A653&amp;CHAR(39)&amp;"!r2c"&amp;$C653,0),variables,2,0)</f>
        <v>10805</v>
      </c>
      <c r="H653" s="68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5">
      <c r="A654" t="s">
        <v>534</v>
      </c>
      <c r="B654">
        <f t="shared" si="1200"/>
        <v>4</v>
      </c>
      <c r="C654">
        <f t="shared" si="1201"/>
        <v>68</v>
      </c>
      <c r="E654">
        <f t="shared" ref="E654" si="1329">plan_id</f>
        <v>1330</v>
      </c>
      <c r="F654">
        <f t="shared" ca="1" si="1313"/>
        <v>2001</v>
      </c>
      <c r="G654">
        <f t="shared" ref="G654" ca="1" si="1330">VLOOKUP(INDIRECT(CHAR(39)&amp;$A654&amp;CHAR(39)&amp;"!r2c"&amp;$C654,0),variables,2,0)</f>
        <v>10806</v>
      </c>
      <c r="H654" s="6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5">
      <c r="A655" t="s">
        <v>534</v>
      </c>
      <c r="B655">
        <f t="shared" ref="B655:B679" si="1331">B654</f>
        <v>4</v>
      </c>
      <c r="C655">
        <f t="shared" ref="C655:C679" si="1332">C654+1</f>
        <v>69</v>
      </c>
      <c r="E655">
        <f t="shared" ref="E655" si="1333">plan_id</f>
        <v>1330</v>
      </c>
      <c r="F655">
        <f t="shared" ca="1" si="1313"/>
        <v>2001</v>
      </c>
      <c r="G655">
        <f t="shared" ref="G655" ca="1" si="1334">VLOOKUP(INDIRECT(CHAR(39)&amp;$A655&amp;CHAR(39)&amp;"!r2c"&amp;$C655,0),variables,2,0)</f>
        <v>10807</v>
      </c>
      <c r="H655" s="68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5">
      <c r="A656" t="s">
        <v>534</v>
      </c>
      <c r="B656">
        <f t="shared" si="1331"/>
        <v>4</v>
      </c>
      <c r="C656">
        <f t="shared" si="1332"/>
        <v>70</v>
      </c>
      <c r="E656">
        <f t="shared" ref="E656" si="1335">plan_id</f>
        <v>1330</v>
      </c>
      <c r="F656">
        <f t="shared" ca="1" si="1313"/>
        <v>2001</v>
      </c>
      <c r="G656">
        <f t="shared" ref="G656" ca="1" si="1336">VLOOKUP(INDIRECT(CHAR(39)&amp;$A656&amp;CHAR(39)&amp;"!r2c"&amp;$C656,0),variables,2,0)</f>
        <v>10808</v>
      </c>
      <c r="H656" s="68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5">
      <c r="A657" t="s">
        <v>534</v>
      </c>
      <c r="B657">
        <f t="shared" si="1331"/>
        <v>4</v>
      </c>
      <c r="C657">
        <f t="shared" si="1332"/>
        <v>71</v>
      </c>
      <c r="E657">
        <f t="shared" ref="E657" si="1337">plan_id</f>
        <v>1330</v>
      </c>
      <c r="F657">
        <f t="shared" ca="1" si="1313"/>
        <v>2001</v>
      </c>
      <c r="G657">
        <f t="shared" ref="G657" ca="1" si="1338">VLOOKUP(INDIRECT(CHAR(39)&amp;$A657&amp;CHAR(39)&amp;"!r2c"&amp;$C657,0),variables,2,0)</f>
        <v>10809</v>
      </c>
      <c r="H657" s="68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5">
      <c r="A658" t="s">
        <v>534</v>
      </c>
      <c r="B658">
        <f t="shared" si="1331"/>
        <v>4</v>
      </c>
      <c r="C658">
        <f t="shared" si="1332"/>
        <v>72</v>
      </c>
      <c r="E658">
        <f t="shared" ref="E658" si="1339">plan_id</f>
        <v>1330</v>
      </c>
      <c r="F658">
        <f t="shared" ca="1" si="1313"/>
        <v>2001</v>
      </c>
      <c r="G658">
        <f t="shared" ref="G658" ca="1" si="1340">VLOOKUP(INDIRECT(CHAR(39)&amp;$A658&amp;CHAR(39)&amp;"!r2c"&amp;$C658,0),variables,2,0)</f>
        <v>10810</v>
      </c>
      <c r="H658" s="68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5">
      <c r="A659" t="s">
        <v>534</v>
      </c>
      <c r="B659">
        <f t="shared" si="1331"/>
        <v>4</v>
      </c>
      <c r="C659">
        <f t="shared" si="1332"/>
        <v>73</v>
      </c>
      <c r="E659">
        <f t="shared" ref="E659" si="1341">plan_id</f>
        <v>1330</v>
      </c>
      <c r="F659">
        <f t="shared" ca="1" si="1313"/>
        <v>2001</v>
      </c>
      <c r="G659">
        <f t="shared" ref="G659" ca="1" si="1342">VLOOKUP(INDIRECT(CHAR(39)&amp;$A659&amp;CHAR(39)&amp;"!r2c"&amp;$C659,0),variables,2,0)</f>
        <v>10811</v>
      </c>
      <c r="H659" s="68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5">
      <c r="A660" t="s">
        <v>534</v>
      </c>
      <c r="B660">
        <f t="shared" si="1331"/>
        <v>4</v>
      </c>
      <c r="C660">
        <f t="shared" si="1332"/>
        <v>74</v>
      </c>
      <c r="E660">
        <f t="shared" ref="E660" si="1343">plan_id</f>
        <v>1330</v>
      </c>
      <c r="F660">
        <f t="shared" ca="1" si="1313"/>
        <v>2001</v>
      </c>
      <c r="G660">
        <f t="shared" ref="G660" ca="1" si="1344">VLOOKUP(INDIRECT(CHAR(39)&amp;$A660&amp;CHAR(39)&amp;"!r2c"&amp;$C660,0),variables,2,0)</f>
        <v>10812</v>
      </c>
      <c r="H660" s="68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5">
      <c r="A661" t="s">
        <v>534</v>
      </c>
      <c r="B661">
        <f t="shared" si="1331"/>
        <v>4</v>
      </c>
      <c r="C661">
        <f t="shared" si="1332"/>
        <v>75</v>
      </c>
      <c r="E661">
        <f t="shared" ref="E661" si="1345">plan_id</f>
        <v>1330</v>
      </c>
      <c r="F661">
        <f t="shared" ca="1" si="1313"/>
        <v>2001</v>
      </c>
      <c r="G661">
        <f t="shared" ref="G661" ca="1" si="1346">VLOOKUP(INDIRECT(CHAR(39)&amp;$A661&amp;CHAR(39)&amp;"!r2c"&amp;$C661,0),variables,2,0)</f>
        <v>10813</v>
      </c>
      <c r="H661" s="68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5">
      <c r="A662" t="s">
        <v>534</v>
      </c>
      <c r="B662">
        <f t="shared" si="1331"/>
        <v>4</v>
      </c>
      <c r="C662">
        <f t="shared" si="1332"/>
        <v>76</v>
      </c>
      <c r="E662">
        <f t="shared" ref="E662" si="1347">plan_id</f>
        <v>1330</v>
      </c>
      <c r="F662">
        <f t="shared" ca="1" si="1313"/>
        <v>2001</v>
      </c>
      <c r="G662">
        <f t="shared" ref="G662" ca="1" si="1348">VLOOKUP(INDIRECT(CHAR(39)&amp;$A662&amp;CHAR(39)&amp;"!r2c"&amp;$C662,0),variables,2,0)</f>
        <v>10814</v>
      </c>
      <c r="H662" s="68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t="s">
        <v>534</v>
      </c>
      <c r="B663">
        <f t="shared" si="1331"/>
        <v>4</v>
      </c>
      <c r="C663">
        <f t="shared" si="1332"/>
        <v>77</v>
      </c>
      <c r="E663">
        <f t="shared" ref="E663" si="1349">plan_id</f>
        <v>1330</v>
      </c>
      <c r="F663">
        <f t="shared" ca="1" si="1313"/>
        <v>2001</v>
      </c>
      <c r="G663">
        <f t="shared" ref="G663" ca="1" si="1350">VLOOKUP(INDIRECT(CHAR(39)&amp;$A663&amp;CHAR(39)&amp;"!r2c"&amp;$C663,0),variables,2,0)</f>
        <v>10815</v>
      </c>
      <c r="H663" s="6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5">
      <c r="A664" t="s">
        <v>534</v>
      </c>
      <c r="B664">
        <f t="shared" si="1331"/>
        <v>4</v>
      </c>
      <c r="C664">
        <f t="shared" si="1332"/>
        <v>78</v>
      </c>
      <c r="E664">
        <f t="shared" ref="E664" si="1351">plan_id</f>
        <v>1330</v>
      </c>
      <c r="F664">
        <f t="shared" ca="1" si="1313"/>
        <v>2001</v>
      </c>
      <c r="G664">
        <f t="shared" ref="G664" ca="1" si="1352">VLOOKUP(INDIRECT(CHAR(39)&amp;$A664&amp;CHAR(39)&amp;"!r2c"&amp;$C664,0),variables,2,0)</f>
        <v>10816</v>
      </c>
      <c r="H664" s="68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5">
      <c r="A665" t="s">
        <v>534</v>
      </c>
      <c r="B665">
        <f t="shared" si="1331"/>
        <v>4</v>
      </c>
      <c r="C665">
        <f t="shared" si="1332"/>
        <v>79</v>
      </c>
      <c r="E665">
        <f t="shared" ref="E665" si="1353">plan_id</f>
        <v>1330</v>
      </c>
      <c r="F665">
        <f t="shared" ca="1" si="1313"/>
        <v>2001</v>
      </c>
      <c r="G665">
        <f t="shared" ref="G665" ca="1" si="1354">VLOOKUP(INDIRECT(CHAR(39)&amp;$A665&amp;CHAR(39)&amp;"!r2c"&amp;$C665,0),variables,2,0)</f>
        <v>10817</v>
      </c>
      <c r="H665" s="6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t="s">
        <v>534</v>
      </c>
      <c r="B666">
        <f t="shared" si="1331"/>
        <v>4</v>
      </c>
      <c r="C666">
        <f t="shared" si="1332"/>
        <v>80</v>
      </c>
      <c r="E666">
        <f t="shared" ref="E666" si="1355">plan_id</f>
        <v>1330</v>
      </c>
      <c r="F666">
        <f t="shared" ca="1" si="1313"/>
        <v>2001</v>
      </c>
      <c r="G666">
        <f t="shared" ref="G666" ca="1" si="1356">VLOOKUP(INDIRECT(CHAR(39)&amp;$A666&amp;CHAR(39)&amp;"!r2c"&amp;$C666,0),variables,2,0)</f>
        <v>10818</v>
      </c>
      <c r="H666" s="68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5">
      <c r="A667" t="s">
        <v>534</v>
      </c>
      <c r="B667">
        <f t="shared" si="1331"/>
        <v>4</v>
      </c>
      <c r="C667">
        <f t="shared" si="1332"/>
        <v>81</v>
      </c>
      <c r="E667">
        <f t="shared" ref="E667" si="1357">plan_id</f>
        <v>1330</v>
      </c>
      <c r="F667">
        <f t="shared" ca="1" si="1313"/>
        <v>2001</v>
      </c>
      <c r="G667">
        <f t="shared" ref="G667" ca="1" si="1358">VLOOKUP(INDIRECT(CHAR(39)&amp;$A667&amp;CHAR(39)&amp;"!r2c"&amp;$C667,0),variables,2,0)</f>
        <v>10819</v>
      </c>
      <c r="H667" s="68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5">
      <c r="A668" t="s">
        <v>534</v>
      </c>
      <c r="B668">
        <f t="shared" si="1331"/>
        <v>4</v>
      </c>
      <c r="C668">
        <f t="shared" si="1332"/>
        <v>82</v>
      </c>
      <c r="E668">
        <f t="shared" ref="E668" si="1359">plan_id</f>
        <v>1330</v>
      </c>
      <c r="F668">
        <f t="shared" ca="1" si="1313"/>
        <v>2001</v>
      </c>
      <c r="G668">
        <f t="shared" ref="G668" ca="1" si="1360">VLOOKUP(INDIRECT(CHAR(39)&amp;$A668&amp;CHAR(39)&amp;"!r2c"&amp;$C668,0),variables,2,0)</f>
        <v>10820</v>
      </c>
      <c r="H668" s="68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t="s">
        <v>534</v>
      </c>
      <c r="B669">
        <f t="shared" si="1331"/>
        <v>4</v>
      </c>
      <c r="C669">
        <f t="shared" si="1332"/>
        <v>83</v>
      </c>
      <c r="E669">
        <f t="shared" ref="E669" si="1361">plan_id</f>
        <v>1330</v>
      </c>
      <c r="F669">
        <f t="shared" ca="1" si="1313"/>
        <v>2001</v>
      </c>
      <c r="G669">
        <f t="shared" ref="G669" ca="1" si="1362">VLOOKUP(INDIRECT(CHAR(39)&amp;$A669&amp;CHAR(39)&amp;"!r2c"&amp;$C669,0),variables,2,0)</f>
        <v>10821</v>
      </c>
      <c r="H669" s="68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5">
      <c r="A670" t="s">
        <v>534</v>
      </c>
      <c r="B670">
        <f t="shared" si="1331"/>
        <v>4</v>
      </c>
      <c r="C670">
        <f t="shared" si="1332"/>
        <v>84</v>
      </c>
      <c r="E670">
        <f t="shared" ref="E670" si="1363">plan_id</f>
        <v>1330</v>
      </c>
      <c r="F670">
        <f t="shared" ca="1" si="1313"/>
        <v>2001</v>
      </c>
      <c r="G670">
        <f t="shared" ref="G670" ca="1" si="1364">VLOOKUP(INDIRECT(CHAR(39)&amp;$A670&amp;CHAR(39)&amp;"!r2c"&amp;$C670,0),variables,2,0)</f>
        <v>10822</v>
      </c>
      <c r="H670" s="68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5">
      <c r="A671" t="s">
        <v>534</v>
      </c>
      <c r="B671">
        <f t="shared" si="1331"/>
        <v>4</v>
      </c>
      <c r="C671">
        <f t="shared" si="1332"/>
        <v>85</v>
      </c>
      <c r="E671">
        <f t="shared" ref="E671" si="1365">plan_id</f>
        <v>1330</v>
      </c>
      <c r="F671">
        <f t="shared" ca="1" si="1313"/>
        <v>2001</v>
      </c>
      <c r="G671">
        <f t="shared" ref="G671" ca="1" si="1366">VLOOKUP(INDIRECT(CHAR(39)&amp;$A671&amp;CHAR(39)&amp;"!r2c"&amp;$C671,0),variables,2,0)</f>
        <v>10829</v>
      </c>
      <c r="H671" s="68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5">
      <c r="A672" t="s">
        <v>534</v>
      </c>
      <c r="B672">
        <f t="shared" si="1331"/>
        <v>4</v>
      </c>
      <c r="C672">
        <f t="shared" si="1332"/>
        <v>86</v>
      </c>
      <c r="E672">
        <f t="shared" ref="E672" si="1367">plan_id</f>
        <v>1330</v>
      </c>
      <c r="F672">
        <f t="shared" ca="1" si="1313"/>
        <v>2001</v>
      </c>
      <c r="G672">
        <f t="shared" ref="G672" ca="1" si="1368">VLOOKUP(INDIRECT(CHAR(39)&amp;$A672&amp;CHAR(39)&amp;"!r2c"&amp;$C672,0),variables,2,0)</f>
        <v>10823</v>
      </c>
      <c r="H672" s="68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5">
      <c r="A673" t="s">
        <v>534</v>
      </c>
      <c r="B673">
        <f t="shared" si="1331"/>
        <v>4</v>
      </c>
      <c r="C673">
        <f t="shared" si="1332"/>
        <v>87</v>
      </c>
      <c r="E673">
        <f t="shared" ref="E673" si="1369">plan_id</f>
        <v>1330</v>
      </c>
      <c r="F673">
        <f t="shared" ca="1" si="1313"/>
        <v>2001</v>
      </c>
      <c r="G673">
        <f t="shared" ref="G673" ca="1" si="1370">VLOOKUP(INDIRECT(CHAR(39)&amp;$A673&amp;CHAR(39)&amp;"!r2c"&amp;$C673,0),variables,2,0)</f>
        <v>10798</v>
      </c>
      <c r="H673" s="6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5">
      <c r="A674" t="s">
        <v>534</v>
      </c>
      <c r="B674">
        <f t="shared" si="1331"/>
        <v>4</v>
      </c>
      <c r="C674">
        <f t="shared" si="1332"/>
        <v>88</v>
      </c>
      <c r="E674">
        <f t="shared" ref="E674" si="1371">plan_id</f>
        <v>1330</v>
      </c>
      <c r="F674">
        <f t="shared" ca="1" si="1313"/>
        <v>2001</v>
      </c>
      <c r="G674">
        <f t="shared" ref="G674" ca="1" si="1372">VLOOKUP(INDIRECT(CHAR(39)&amp;$A674&amp;CHAR(39)&amp;"!r2c"&amp;$C674,0),variables,2,0)</f>
        <v>10799</v>
      </c>
      <c r="H674" s="6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5">
      <c r="A675" t="s">
        <v>534</v>
      </c>
      <c r="B675">
        <f t="shared" si="1331"/>
        <v>4</v>
      </c>
      <c r="C675">
        <f t="shared" si="1332"/>
        <v>89</v>
      </c>
      <c r="E675">
        <f t="shared" ref="E675" si="1373">plan_id</f>
        <v>1330</v>
      </c>
      <c r="F675">
        <f t="shared" ca="1" si="1313"/>
        <v>2001</v>
      </c>
      <c r="G675">
        <f t="shared" ref="G675" ca="1" si="1374">VLOOKUP(INDIRECT(CHAR(39)&amp;$A675&amp;CHAR(39)&amp;"!r2c"&amp;$C675,0),variables,2,0)</f>
        <v>10800</v>
      </c>
      <c r="H675" s="6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5">
      <c r="A676" t="s">
        <v>534</v>
      </c>
      <c r="B676">
        <f t="shared" si="1331"/>
        <v>4</v>
      </c>
      <c r="C676">
        <f t="shared" si="1332"/>
        <v>90</v>
      </c>
      <c r="E676">
        <f t="shared" ref="E676" si="1375">plan_id</f>
        <v>1330</v>
      </c>
      <c r="F676">
        <f t="shared" ca="1" si="1313"/>
        <v>2001</v>
      </c>
      <c r="G676">
        <f t="shared" ref="G676" ca="1" si="1376">VLOOKUP(INDIRECT(CHAR(39)&amp;$A676&amp;CHAR(39)&amp;"!r2c"&amp;$C676,0),variables,2,0)</f>
        <v>10824</v>
      </c>
      <c r="H676" s="68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5">
      <c r="A677" t="s">
        <v>534</v>
      </c>
      <c r="B677">
        <f t="shared" si="1331"/>
        <v>4</v>
      </c>
      <c r="C677">
        <f t="shared" si="1332"/>
        <v>91</v>
      </c>
      <c r="E677">
        <f t="shared" ref="E677" si="1377">plan_id</f>
        <v>1330</v>
      </c>
      <c r="F677">
        <f t="shared" ca="1" si="1313"/>
        <v>2001</v>
      </c>
      <c r="G677">
        <f t="shared" ref="G677" ca="1" si="1378">VLOOKUP(INDIRECT(CHAR(39)&amp;$A677&amp;CHAR(39)&amp;"!r2c"&amp;$C677,0),variables,2,0)</f>
        <v>10825</v>
      </c>
      <c r="H677" s="68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5">
      <c r="A678" t="s">
        <v>534</v>
      </c>
      <c r="B678">
        <f t="shared" si="1331"/>
        <v>4</v>
      </c>
      <c r="C678">
        <f t="shared" si="1332"/>
        <v>92</v>
      </c>
      <c r="E678">
        <f t="shared" ref="E678" si="1379">plan_id</f>
        <v>1330</v>
      </c>
      <c r="F678">
        <f t="shared" ca="1" si="1313"/>
        <v>2001</v>
      </c>
      <c r="G678">
        <f t="shared" ref="G678" ca="1" si="1380">VLOOKUP(INDIRECT(CHAR(39)&amp;$A678&amp;CHAR(39)&amp;"!r2c"&amp;$C678,0),variables,2,0)</f>
        <v>10826</v>
      </c>
      <c r="H678" s="68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t="s">
        <v>534</v>
      </c>
      <c r="B679">
        <f t="shared" si="1331"/>
        <v>4</v>
      </c>
      <c r="C679">
        <f t="shared" si="1332"/>
        <v>93</v>
      </c>
      <c r="E679">
        <f t="shared" ref="E679" si="1381">plan_id</f>
        <v>1330</v>
      </c>
      <c r="F679">
        <f t="shared" ca="1" si="1313"/>
        <v>2001</v>
      </c>
      <c r="G679">
        <f t="shared" ref="G679" ca="1" si="1382">VLOOKUP(INDIRECT(CHAR(39)&amp;$A679&amp;CHAR(39)&amp;"!r2c"&amp;$C679,0),variables,2,0)</f>
        <v>10828</v>
      </c>
      <c r="H679" s="68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t="s">
        <v>534</v>
      </c>
      <c r="B680">
        <f t="shared" ref="B680:B743" si="1383">B615+1</f>
        <v>5</v>
      </c>
      <c r="C680">
        <f t="shared" ref="C680:C743" si="1384">C589</f>
        <v>3</v>
      </c>
      <c r="E680">
        <f t="shared" ref="E680" si="1385">plan_id</f>
        <v>1330</v>
      </c>
      <c r="F680">
        <f t="shared" ca="1" si="1313"/>
        <v>2002</v>
      </c>
      <c r="G680">
        <f t="shared" ref="G680" ca="1" si="1386">VLOOKUP(INDIRECT(CHAR(39)&amp;$A680&amp;CHAR(39)&amp;"!r2c"&amp;$C680,0),variables,2,0)</f>
        <v>10703</v>
      </c>
      <c r="H680" s="68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5">
      <c r="A681" t="s">
        <v>534</v>
      </c>
      <c r="B681">
        <f t="shared" si="1383"/>
        <v>5</v>
      </c>
      <c r="C681">
        <f t="shared" si="1384"/>
        <v>4</v>
      </c>
      <c r="E681">
        <f t="shared" ref="E681" si="1387">plan_id</f>
        <v>1330</v>
      </c>
      <c r="F681">
        <f t="shared" ca="1" si="1313"/>
        <v>2002</v>
      </c>
      <c r="G681">
        <f t="shared" ref="G681" ca="1" si="1388">VLOOKUP(INDIRECT(CHAR(39)&amp;$A681&amp;CHAR(39)&amp;"!r2c"&amp;$C681,0),variables,2,0)</f>
        <v>10845</v>
      </c>
      <c r="H681" s="68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Milliman Consultants and Actuaries</v>
      </c>
    </row>
    <row r="682" spans="1:8" x14ac:dyDescent="0.35">
      <c r="A682" t="s">
        <v>534</v>
      </c>
      <c r="B682">
        <f t="shared" si="1383"/>
        <v>5</v>
      </c>
      <c r="C682">
        <f t="shared" si="1384"/>
        <v>5</v>
      </c>
      <c r="E682">
        <f t="shared" ref="E682" si="1389">plan_id</f>
        <v>1330</v>
      </c>
      <c r="F682">
        <f t="shared" ca="1" si="1313"/>
        <v>2002</v>
      </c>
      <c r="G682">
        <f t="shared" ref="G682" ca="1" si="1390">VLOOKUP(INDIRECT(CHAR(39)&amp;$A682&amp;CHAR(39)&amp;"!r2c"&amp;$C682,0),variables,2,0)</f>
        <v>10924</v>
      </c>
      <c r="H682" s="68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0.1033</v>
      </c>
    </row>
    <row r="683" spans="1:8" x14ac:dyDescent="0.35">
      <c r="A683" t="s">
        <v>534</v>
      </c>
      <c r="B683">
        <f t="shared" si="1383"/>
        <v>5</v>
      </c>
      <c r="C683">
        <f t="shared" si="1384"/>
        <v>6</v>
      </c>
      <c r="E683">
        <f t="shared" ref="E683" si="1391">plan_id</f>
        <v>1330</v>
      </c>
      <c r="F683">
        <f t="shared" ca="1" si="1313"/>
        <v>2002</v>
      </c>
      <c r="G683">
        <f t="shared" ref="G683" ca="1" si="1392">VLOOKUP(INDIRECT(CHAR(39)&amp;$A683&amp;CHAR(39)&amp;"!r2c"&amp;$C683,0),variables,2,0)</f>
        <v>10925</v>
      </c>
      <c r="H683" s="68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5">
      <c r="A684" t="s">
        <v>534</v>
      </c>
      <c r="B684">
        <f t="shared" si="1383"/>
        <v>5</v>
      </c>
      <c r="C684">
        <f t="shared" si="1384"/>
        <v>7</v>
      </c>
      <c r="E684">
        <f t="shared" ref="E684" si="1393">plan_id</f>
        <v>1330</v>
      </c>
      <c r="F684">
        <f t="shared" ca="1" si="1313"/>
        <v>2002</v>
      </c>
      <c r="G684">
        <f t="shared" ref="G684" ca="1" si="1394">VLOOKUP(INDIRECT(CHAR(39)&amp;$A684&amp;CHAR(39)&amp;"!r2c"&amp;$C684,0),variables,2,0)</f>
        <v>10926</v>
      </c>
      <c r="H684" s="68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5">
      <c r="A685" t="s">
        <v>534</v>
      </c>
      <c r="B685">
        <f t="shared" si="1383"/>
        <v>5</v>
      </c>
      <c r="C685">
        <f t="shared" si="1384"/>
        <v>8</v>
      </c>
      <c r="E685">
        <f t="shared" ref="E685" si="1395">plan_id</f>
        <v>1330</v>
      </c>
      <c r="F685">
        <f t="shared" ca="1" si="1313"/>
        <v>2002</v>
      </c>
      <c r="G685">
        <f t="shared" ref="G685" ca="1" si="1396">VLOOKUP(INDIRECT(CHAR(39)&amp;$A685&amp;CHAR(39)&amp;"!r2c"&amp;$C685,0),variables,2,0)</f>
        <v>10704</v>
      </c>
      <c r="H685" s="68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5">
      <c r="A686" t="s">
        <v>534</v>
      </c>
      <c r="B686">
        <f t="shared" si="1383"/>
        <v>5</v>
      </c>
      <c r="C686">
        <f t="shared" si="1384"/>
        <v>9</v>
      </c>
      <c r="E686">
        <f t="shared" ref="E686" si="1397">plan_id</f>
        <v>1330</v>
      </c>
      <c r="F686">
        <f t="shared" ca="1" si="1313"/>
        <v>2002</v>
      </c>
      <c r="G686">
        <f t="shared" ref="G686" ca="1" si="1398">VLOOKUP(INDIRECT(CHAR(39)&amp;$A686&amp;CHAR(39)&amp;"!r2c"&amp;$C686,0),variables,2,0)</f>
        <v>10928</v>
      </c>
      <c r="H686" s="68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4.3999999999999997E-2</v>
      </c>
    </row>
    <row r="687" spans="1:8" x14ac:dyDescent="0.35">
      <c r="A687" t="s">
        <v>534</v>
      </c>
      <c r="B687">
        <f t="shared" si="1383"/>
        <v>5</v>
      </c>
      <c r="C687">
        <f t="shared" si="1384"/>
        <v>10</v>
      </c>
      <c r="E687">
        <f t="shared" ref="E687" si="1399">plan_id</f>
        <v>1330</v>
      </c>
      <c r="F687">
        <f t="shared" ca="1" si="1313"/>
        <v>2002</v>
      </c>
      <c r="G687">
        <f t="shared" ref="G687" ca="1" si="1400">VLOOKUP(INDIRECT(CHAR(39)&amp;$A687&amp;CHAR(39)&amp;"!r2c"&amp;$C687,0),variables,2,0)</f>
        <v>10929</v>
      </c>
      <c r="H687" s="68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5">
      <c r="A688" t="s">
        <v>534</v>
      </c>
      <c r="B688">
        <f t="shared" si="1383"/>
        <v>5</v>
      </c>
      <c r="C688">
        <f t="shared" si="1384"/>
        <v>11</v>
      </c>
      <c r="E688">
        <f t="shared" ref="E688" si="1401">plan_id</f>
        <v>1330</v>
      </c>
      <c r="F688">
        <f t="shared" ca="1" si="1313"/>
        <v>2002</v>
      </c>
      <c r="G688">
        <f t="shared" ref="G688" ca="1" si="1402">VLOOKUP(INDIRECT(CHAR(39)&amp;$A688&amp;CHAR(39)&amp;"!r2c"&amp;$C688,0),variables,2,0)</f>
        <v>10930</v>
      </c>
      <c r="H688" s="68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5">
      <c r="A689" t="s">
        <v>534</v>
      </c>
      <c r="B689">
        <f t="shared" si="1383"/>
        <v>5</v>
      </c>
      <c r="C689">
        <f t="shared" si="1384"/>
        <v>12</v>
      </c>
      <c r="E689">
        <f t="shared" ref="E689" si="1403">plan_id</f>
        <v>1330</v>
      </c>
      <c r="F689">
        <f t="shared" ca="1" si="1313"/>
        <v>2002</v>
      </c>
      <c r="G689">
        <f t="shared" ref="G689" ca="1" si="1404">VLOOKUP(INDIRECT(CHAR(39)&amp;$A689&amp;CHAR(39)&amp;"!r2c"&amp;$C689,0),variables,2,0)</f>
        <v>10931</v>
      </c>
      <c r="H689" s="6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100153392</v>
      </c>
    </row>
    <row r="690" spans="1:8" x14ac:dyDescent="0.35">
      <c r="A690" t="s">
        <v>534</v>
      </c>
      <c r="B690">
        <f t="shared" si="1383"/>
        <v>5</v>
      </c>
      <c r="C690">
        <f t="shared" si="1384"/>
        <v>13</v>
      </c>
      <c r="E690">
        <f t="shared" ref="E690" si="1405">plan_id</f>
        <v>1330</v>
      </c>
      <c r="F690">
        <f t="shared" ca="1" si="1313"/>
        <v>2002</v>
      </c>
      <c r="G690">
        <f t="shared" ref="G690" ca="1" si="1406">VLOOKUP(INDIRECT(CHAR(39)&amp;$A690&amp;CHAR(39)&amp;"!r2c"&amp;$C690,0),variables,2,0)</f>
        <v>10705</v>
      </c>
      <c r="H690" s="68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47872258</v>
      </c>
    </row>
    <row r="691" spans="1:8" x14ac:dyDescent="0.35">
      <c r="A691" t="s">
        <v>534</v>
      </c>
      <c r="B691">
        <f t="shared" si="1383"/>
        <v>5</v>
      </c>
      <c r="C691">
        <f t="shared" si="1384"/>
        <v>14</v>
      </c>
      <c r="E691">
        <f t="shared" ref="E691" si="1407">plan_id</f>
        <v>1330</v>
      </c>
      <c r="F691">
        <f t="shared" ca="1" si="1313"/>
        <v>2002</v>
      </c>
      <c r="G691">
        <f t="shared" ref="G691" ca="1" si="1408">VLOOKUP(INDIRECT(CHAR(39)&amp;$A691&amp;CHAR(39)&amp;"!r2c"&amp;$C691,0),variables,2,0)</f>
        <v>10842</v>
      </c>
      <c r="H691" s="68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51518712</v>
      </c>
    </row>
    <row r="692" spans="1:8" x14ac:dyDescent="0.35">
      <c r="A692" t="s">
        <v>534</v>
      </c>
      <c r="B692">
        <f t="shared" si="1383"/>
        <v>5</v>
      </c>
      <c r="C692">
        <f t="shared" si="1384"/>
        <v>15</v>
      </c>
      <c r="E692">
        <f t="shared" ref="E692" si="1409">plan_id</f>
        <v>1330</v>
      </c>
      <c r="F692">
        <f t="shared" ca="1" si="1313"/>
        <v>2002</v>
      </c>
      <c r="G692">
        <f t="shared" ref="G692" ca="1" si="1410">VLOOKUP(INDIRECT(CHAR(39)&amp;$A692&amp;CHAR(39)&amp;"!r2c"&amp;$C692,0),variables,2,0)</f>
        <v>10843</v>
      </c>
      <c r="H692" s="68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7.5800000000000006E-2</v>
      </c>
    </row>
    <row r="693" spans="1:8" x14ac:dyDescent="0.35">
      <c r="A693" t="s">
        <v>534</v>
      </c>
      <c r="B693">
        <f t="shared" si="1383"/>
        <v>5</v>
      </c>
      <c r="C693">
        <f t="shared" si="1384"/>
        <v>16</v>
      </c>
      <c r="E693">
        <f t="shared" ref="E693" si="1411">plan_id</f>
        <v>1330</v>
      </c>
      <c r="F693">
        <f t="shared" ca="1" si="1313"/>
        <v>2002</v>
      </c>
      <c r="G693">
        <f t="shared" ref="G693" ca="1" si="1412">VLOOKUP(INDIRECT(CHAR(39)&amp;$A693&amp;CHAR(39)&amp;"!r2c"&amp;$C693,0),variables,2,0)</f>
        <v>10932</v>
      </c>
      <c r="H693" s="68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5">
      <c r="A694" t="s">
        <v>534</v>
      </c>
      <c r="B694">
        <f t="shared" si="1383"/>
        <v>5</v>
      </c>
      <c r="C694">
        <f t="shared" si="1384"/>
        <v>17</v>
      </c>
      <c r="E694">
        <f t="shared" ref="E694" si="1413">plan_id</f>
        <v>1330</v>
      </c>
      <c r="F694">
        <f t="shared" ca="1" si="1313"/>
        <v>2002</v>
      </c>
      <c r="G694">
        <f t="shared" ref="G694" ca="1" si="1414">VLOOKUP(INDIRECT(CHAR(39)&amp;$A694&amp;CHAR(39)&amp;"!r2c"&amp;$C694,0),variables,2,0)</f>
        <v>10933</v>
      </c>
      <c r="H694" s="68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5">
      <c r="A695" t="s">
        <v>534</v>
      </c>
      <c r="B695">
        <f t="shared" si="1383"/>
        <v>5</v>
      </c>
      <c r="C695">
        <f t="shared" si="1384"/>
        <v>18</v>
      </c>
      <c r="E695">
        <f t="shared" ref="E695" si="1415">plan_id</f>
        <v>1330</v>
      </c>
      <c r="F695">
        <f t="shared" ca="1" si="1313"/>
        <v>2002</v>
      </c>
      <c r="G695">
        <f t="shared" ref="G695" ca="1" si="1416">VLOOKUP(INDIRECT(CHAR(39)&amp;$A695&amp;CHAR(39)&amp;"!r2c"&amp;$C695,0),variables,2,0)</f>
        <v>10934</v>
      </c>
      <c r="H695" s="68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5">
      <c r="A696" t="s">
        <v>534</v>
      </c>
      <c r="B696">
        <f t="shared" si="1383"/>
        <v>5</v>
      </c>
      <c r="C696">
        <f t="shared" si="1384"/>
        <v>19</v>
      </c>
      <c r="E696">
        <f t="shared" ref="E696" si="1417">plan_id</f>
        <v>1330</v>
      </c>
      <c r="F696">
        <f t="shared" ca="1" si="1313"/>
        <v>2002</v>
      </c>
      <c r="G696">
        <f t="shared" ref="G696" ca="1" si="1418">VLOOKUP(INDIRECT(CHAR(39)&amp;$A696&amp;CHAR(39)&amp;"!r2c"&amp;$C696,0),variables,2,0)</f>
        <v>10935</v>
      </c>
      <c r="H696" s="68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7.1499999999999994E-2</v>
      </c>
    </row>
    <row r="697" spans="1:8" x14ac:dyDescent="0.35">
      <c r="A697" t="s">
        <v>534</v>
      </c>
      <c r="B697">
        <f t="shared" si="1383"/>
        <v>5</v>
      </c>
      <c r="C697">
        <f t="shared" si="1384"/>
        <v>20</v>
      </c>
      <c r="E697">
        <f t="shared" ref="E697" si="1419">plan_id</f>
        <v>1330</v>
      </c>
      <c r="F697">
        <f t="shared" ca="1" si="1313"/>
        <v>2002</v>
      </c>
      <c r="G697">
        <f t="shared" ref="G697" ca="1" si="1420">VLOOKUP(INDIRECT(CHAR(39)&amp;$A697&amp;CHAR(39)&amp;"!r2c"&amp;$C697,0),variables,2,0)</f>
        <v>10936</v>
      </c>
      <c r="H697" s="68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Single</v>
      </c>
    </row>
    <row r="698" spans="1:8" x14ac:dyDescent="0.35">
      <c r="A698" t="s">
        <v>534</v>
      </c>
      <c r="B698">
        <f t="shared" si="1383"/>
        <v>5</v>
      </c>
      <c r="C698">
        <f t="shared" si="1384"/>
        <v>21</v>
      </c>
      <c r="E698">
        <f t="shared" ref="E698" si="1421">plan_id</f>
        <v>1330</v>
      </c>
      <c r="F698">
        <f t="shared" ca="1" si="1313"/>
        <v>2002</v>
      </c>
      <c r="G698">
        <f t="shared" ref="G698" ca="1" si="1422">VLOOKUP(INDIRECT(CHAR(39)&amp;$A698&amp;CHAR(39)&amp;"!r2c"&amp;$C698,0),variables,2,0)</f>
        <v>10938</v>
      </c>
      <c r="H698" s="68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5">
      <c r="A699" t="s">
        <v>534</v>
      </c>
      <c r="B699">
        <f t="shared" si="1383"/>
        <v>5</v>
      </c>
      <c r="C699">
        <f t="shared" si="1384"/>
        <v>22</v>
      </c>
      <c r="E699">
        <f t="shared" ref="E699" si="1423">plan_id</f>
        <v>1330</v>
      </c>
      <c r="F699">
        <f t="shared" ca="1" si="1313"/>
        <v>2002</v>
      </c>
      <c r="G699">
        <f t="shared" ref="G699" ca="1" si="1424">VLOOKUP(INDIRECT(CHAR(39)&amp;$A699&amp;CHAR(39)&amp;"!r2c"&amp;$C699,0),variables,2,0)</f>
        <v>10939</v>
      </c>
      <c r="H699" s="68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5">
      <c r="A700" t="s">
        <v>534</v>
      </c>
      <c r="B700">
        <f t="shared" si="1383"/>
        <v>5</v>
      </c>
      <c r="C700">
        <f t="shared" si="1384"/>
        <v>23</v>
      </c>
      <c r="E700">
        <f t="shared" ref="E700" si="1425">plan_id</f>
        <v>1330</v>
      </c>
      <c r="F700">
        <f t="shared" ca="1" si="1313"/>
        <v>2002</v>
      </c>
      <c r="G700">
        <f t="shared" ref="G700" ca="1" si="1426">VLOOKUP(INDIRECT(CHAR(39)&amp;$A700&amp;CHAR(39)&amp;"!r2c"&amp;$C700,0),variables,2,0)</f>
        <v>11008</v>
      </c>
      <c r="H700" s="68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1/60 of final compensation for each yr of service.</v>
      </c>
    </row>
    <row r="701" spans="1:8" x14ac:dyDescent="0.35">
      <c r="A701" t="s">
        <v>534</v>
      </c>
      <c r="B701">
        <f t="shared" si="1383"/>
        <v>5</v>
      </c>
      <c r="C701">
        <f t="shared" si="1384"/>
        <v>24</v>
      </c>
      <c r="E701">
        <f t="shared" ref="E701" si="1427">plan_id</f>
        <v>1330</v>
      </c>
      <c r="F701">
        <f t="shared" ca="1" si="1313"/>
        <v>2002</v>
      </c>
      <c r="G701">
        <f t="shared" ref="G701" ca="1" si="1428">VLOOKUP(INDIRECT(CHAR(39)&amp;$A701&amp;CHAR(39)&amp;"!r2c"&amp;$C701,0),variables,2,0)</f>
        <v>10942</v>
      </c>
      <c r="H701" s="68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5">
      <c r="A702" t="s">
        <v>534</v>
      </c>
      <c r="B702">
        <f t="shared" si="1383"/>
        <v>5</v>
      </c>
      <c r="C702">
        <f t="shared" si="1384"/>
        <v>25</v>
      </c>
      <c r="E702">
        <f t="shared" ref="E702" si="1429">plan_id</f>
        <v>1330</v>
      </c>
      <c r="F702">
        <f t="shared" ca="1" si="1313"/>
        <v>2002</v>
      </c>
      <c r="G702">
        <f t="shared" ref="G702" ca="1" si="1430">VLOOKUP(INDIRECT(CHAR(39)&amp;$A702&amp;CHAR(39)&amp;"!r2c"&amp;$C702,0),variables,2,0)</f>
        <v>10943</v>
      </c>
      <c r="H702" s="68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5">
      <c r="A703" t="s">
        <v>534</v>
      </c>
      <c r="B703">
        <f t="shared" si="1383"/>
        <v>5</v>
      </c>
      <c r="C703">
        <f t="shared" si="1384"/>
        <v>26</v>
      </c>
      <c r="E703">
        <f t="shared" ref="E703" si="1431">plan_id</f>
        <v>1330</v>
      </c>
      <c r="F703">
        <f t="shared" ca="1" si="1313"/>
        <v>2002</v>
      </c>
      <c r="G703">
        <f t="shared" ref="G703" ca="1" si="1432">VLOOKUP(INDIRECT(CHAR(39)&amp;$A703&amp;CHAR(39)&amp;"!r2c"&amp;$C703,0),variables,2,0)</f>
        <v>10701</v>
      </c>
      <c r="H703" s="68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1.4999999999999999E-2</v>
      </c>
    </row>
    <row r="704" spans="1:8" x14ac:dyDescent="0.35">
      <c r="A704" t="s">
        <v>534</v>
      </c>
      <c r="B704">
        <f t="shared" si="1383"/>
        <v>5</v>
      </c>
      <c r="C704">
        <f t="shared" si="1384"/>
        <v>27</v>
      </c>
      <c r="E704">
        <f t="shared" ref="E704" si="1433">plan_id</f>
        <v>1330</v>
      </c>
      <c r="F704">
        <f t="shared" ca="1" si="1313"/>
        <v>2002</v>
      </c>
      <c r="G704">
        <f t="shared" ref="G704" ca="1" si="1434">VLOOKUP(INDIRECT(CHAR(39)&amp;$A704&amp;CHAR(39)&amp;"!r2c"&amp;$C704,0),variables,2,0)</f>
        <v>10702</v>
      </c>
      <c r="H704" s="68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t="s">
        <v>534</v>
      </c>
      <c r="B705">
        <f t="shared" si="1383"/>
        <v>5</v>
      </c>
      <c r="C705">
        <f t="shared" si="1384"/>
        <v>28</v>
      </c>
      <c r="E705">
        <f t="shared" ref="E705" si="1435">plan_id</f>
        <v>1330</v>
      </c>
      <c r="F705">
        <f t="shared" ca="1" si="1313"/>
        <v>2002</v>
      </c>
      <c r="G705">
        <f t="shared" ref="G705" ca="1" si="1436">VLOOKUP(INDIRECT(CHAR(39)&amp;$A705&amp;CHAR(39)&amp;"!r2c"&amp;$C705,0),variables,2,0)</f>
        <v>10944</v>
      </c>
      <c r="H705" s="68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t="s">
        <v>534</v>
      </c>
      <c r="B706">
        <f t="shared" si="1383"/>
        <v>5</v>
      </c>
      <c r="C706">
        <f t="shared" si="1384"/>
        <v>29</v>
      </c>
      <c r="E706">
        <f t="shared" ref="E706" si="1437">plan_id</f>
        <v>1330</v>
      </c>
      <c r="F706">
        <f t="shared" ca="1" si="1313"/>
        <v>2002</v>
      </c>
      <c r="G706">
        <f t="shared" ref="G706" ca="1" si="1438">VLOOKUP(INDIRECT(CHAR(39)&amp;$A706&amp;CHAR(39)&amp;"!r2c"&amp;$C706,0),variables,2,0)</f>
        <v>10945</v>
      </c>
      <c r="H706" s="68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5">
      <c r="A707" t="s">
        <v>534</v>
      </c>
      <c r="B707">
        <f t="shared" si="1383"/>
        <v>5</v>
      </c>
      <c r="C707">
        <f t="shared" si="1384"/>
        <v>30</v>
      </c>
      <c r="E707">
        <f t="shared" ref="E707" si="1439">plan_id</f>
        <v>1330</v>
      </c>
      <c r="F707">
        <f t="shared" ca="1" si="1313"/>
        <v>2002</v>
      </c>
      <c r="G707">
        <f t="shared" ref="G707" ca="1" si="1440">VLOOKUP(INDIRECT(CHAR(39)&amp;$A707&amp;CHAR(39)&amp;"!r2c"&amp;$C707,0),variables,2,0)</f>
        <v>10946</v>
      </c>
      <c r="H707" s="68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5">
      <c r="A708" t="s">
        <v>534</v>
      </c>
      <c r="B708">
        <f t="shared" si="1383"/>
        <v>5</v>
      </c>
      <c r="C708">
        <f t="shared" si="1384"/>
        <v>31</v>
      </c>
      <c r="E708">
        <f t="shared" ref="E708" si="1441">plan_id</f>
        <v>1330</v>
      </c>
      <c r="F708">
        <f t="shared" ca="1" si="1313"/>
        <v>2002</v>
      </c>
      <c r="G708">
        <f t="shared" ref="G708" ca="1" si="1442">VLOOKUP(INDIRECT(CHAR(39)&amp;$A708&amp;CHAR(39)&amp;"!r2c"&amp;$C708,0),variables,2,0)</f>
        <v>10948</v>
      </c>
      <c r="H708" s="68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5">
      <c r="A709" t="s">
        <v>534</v>
      </c>
      <c r="B709">
        <f t="shared" si="1383"/>
        <v>5</v>
      </c>
      <c r="C709">
        <f t="shared" si="1384"/>
        <v>32</v>
      </c>
      <c r="E709">
        <f t="shared" ref="E709" si="1443">plan_id</f>
        <v>1330</v>
      </c>
      <c r="F709">
        <f t="shared" ca="1" si="1313"/>
        <v>2002</v>
      </c>
      <c r="G709">
        <f t="shared" ref="G709" ca="1" si="1444">VLOOKUP(INDIRECT(CHAR(39)&amp;$A709&amp;CHAR(39)&amp;"!r2c"&amp;$C709,0),variables,2,0)</f>
        <v>10949</v>
      </c>
      <c r="H709" s="68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5">
      <c r="A710" t="s">
        <v>534</v>
      </c>
      <c r="B710">
        <f t="shared" si="1383"/>
        <v>5</v>
      </c>
      <c r="C710">
        <f t="shared" si="1384"/>
        <v>33</v>
      </c>
      <c r="E710">
        <f t="shared" ref="E710" si="1445">plan_id</f>
        <v>1330</v>
      </c>
      <c r="F710">
        <f t="shared" ca="1" si="1313"/>
        <v>2002</v>
      </c>
      <c r="G710">
        <f t="shared" ref="G710" ca="1" si="1446">VLOOKUP(INDIRECT(CHAR(39)&amp;$A710&amp;CHAR(39)&amp;"!r2c"&amp;$C710,0),variables,2,0)</f>
        <v>10950</v>
      </c>
      <c r="H710" s="68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5">
      <c r="A711" t="s">
        <v>534</v>
      </c>
      <c r="B711">
        <f t="shared" si="1383"/>
        <v>5</v>
      </c>
      <c r="C711">
        <f t="shared" si="1384"/>
        <v>34</v>
      </c>
      <c r="E711">
        <f t="shared" ref="E711" si="1447">plan_id</f>
        <v>1330</v>
      </c>
      <c r="F711">
        <f t="shared" ca="1" si="1313"/>
        <v>2002</v>
      </c>
      <c r="G711">
        <f t="shared" ref="G711" ca="1" si="1448">VLOOKUP(INDIRECT(CHAR(39)&amp;$A711&amp;CHAR(39)&amp;"!r2c"&amp;$C711,0),variables,2,0)</f>
        <v>10952</v>
      </c>
      <c r="H711" s="68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5">
      <c r="A712" t="s">
        <v>534</v>
      </c>
      <c r="B712">
        <f t="shared" si="1383"/>
        <v>5</v>
      </c>
      <c r="C712">
        <f t="shared" si="1384"/>
        <v>35</v>
      </c>
      <c r="E712">
        <f t="shared" ref="E712" si="1449">plan_id</f>
        <v>1330</v>
      </c>
      <c r="F712">
        <f t="shared" ca="1" si="1313"/>
        <v>2002</v>
      </c>
      <c r="G712">
        <f t="shared" ref="G712" ca="1" si="1450">VLOOKUP(INDIRECT(CHAR(39)&amp;$A712&amp;CHAR(39)&amp;"!r2c"&amp;$C712,0),variables,2,0)</f>
        <v>10951</v>
      </c>
      <c r="H712" s="68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5">
      <c r="A713" t="s">
        <v>534</v>
      </c>
      <c r="B713">
        <f t="shared" si="1383"/>
        <v>5</v>
      </c>
      <c r="C713">
        <f t="shared" si="1384"/>
        <v>36</v>
      </c>
      <c r="E713">
        <f t="shared" ref="E713" si="1451">plan_id</f>
        <v>1330</v>
      </c>
      <c r="F713">
        <f t="shared" ca="1" si="1313"/>
        <v>2002</v>
      </c>
      <c r="G713">
        <f t="shared" ref="G713" ca="1" si="1452">VLOOKUP(INDIRECT(CHAR(39)&amp;$A713&amp;CHAR(39)&amp;"!r2c"&amp;$C713,0),variables,2,0)</f>
        <v>10955</v>
      </c>
      <c r="H713" s="6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0.04</v>
      </c>
    </row>
    <row r="714" spans="1:8" x14ac:dyDescent="0.35">
      <c r="A714" t="s">
        <v>534</v>
      </c>
      <c r="B714">
        <f t="shared" si="1383"/>
        <v>5</v>
      </c>
      <c r="C714">
        <f t="shared" si="1384"/>
        <v>37</v>
      </c>
      <c r="E714">
        <f t="shared" ref="E714" si="1453">plan_id</f>
        <v>1330</v>
      </c>
      <c r="F714">
        <f t="shared" ca="1" si="1313"/>
        <v>2002</v>
      </c>
      <c r="G714">
        <f t="shared" ref="G714" ca="1" si="1454">VLOOKUP(INDIRECT(CHAR(39)&amp;$A714&amp;CHAR(39)&amp;"!r2c"&amp;$C714,0),variables,2,0)</f>
        <v>10956</v>
      </c>
      <c r="H714" s="68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5">
      <c r="A715" t="s">
        <v>534</v>
      </c>
      <c r="B715">
        <f t="shared" si="1383"/>
        <v>5</v>
      </c>
      <c r="C715">
        <f t="shared" si="1384"/>
        <v>38</v>
      </c>
      <c r="E715">
        <f t="shared" ref="E715" si="1455">plan_id</f>
        <v>1330</v>
      </c>
      <c r="F715">
        <f t="shared" ca="1" si="1313"/>
        <v>2002</v>
      </c>
      <c r="G715">
        <f t="shared" ref="G715" ca="1" si="1456">VLOOKUP(INDIRECT(CHAR(39)&amp;$A715&amp;CHAR(39)&amp;"!r2c"&amp;$C715,0),variables,2,0)</f>
        <v>10957</v>
      </c>
      <c r="H715" s="6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0.05</v>
      </c>
    </row>
    <row r="716" spans="1:8" x14ac:dyDescent="0.35">
      <c r="A716" t="s">
        <v>534</v>
      </c>
      <c r="B716">
        <f t="shared" si="1383"/>
        <v>5</v>
      </c>
      <c r="C716">
        <f t="shared" si="1384"/>
        <v>39</v>
      </c>
      <c r="E716">
        <f t="shared" ref="E716" si="1457">plan_id</f>
        <v>1330</v>
      </c>
      <c r="F716">
        <f t="shared" ca="1" si="1313"/>
        <v>2002</v>
      </c>
      <c r="G716">
        <f t="shared" ref="G716" ca="1" si="1458">VLOOKUP(INDIRECT(CHAR(39)&amp;$A716&amp;CHAR(39)&amp;"!r2c"&amp;$C716,0),variables,2,0)</f>
        <v>10960</v>
      </c>
      <c r="H716" s="68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General Members - 5.00% - 9.51%; University Members - 6.00%</v>
      </c>
    </row>
    <row r="717" spans="1:8" x14ac:dyDescent="0.35">
      <c r="A717" t="s">
        <v>534</v>
      </c>
      <c r="B717">
        <f t="shared" si="1383"/>
        <v>5</v>
      </c>
      <c r="C717">
        <f t="shared" si="1384"/>
        <v>40</v>
      </c>
      <c r="E717">
        <f t="shared" ref="E717" si="1459">plan_id</f>
        <v>1330</v>
      </c>
      <c r="F717">
        <f t="shared" ca="1" si="1313"/>
        <v>2002</v>
      </c>
      <c r="G717">
        <f t="shared" ref="G717" ca="1" si="1460">VLOOKUP(INDIRECT(CHAR(39)&amp;$A717&amp;CHAR(39)&amp;"!r2c"&amp;$C717,0),variables,2,0)</f>
        <v>10963</v>
      </c>
      <c r="H717" s="68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Pg.No 31</v>
      </c>
    </row>
    <row r="718" spans="1:8" x14ac:dyDescent="0.35">
      <c r="A718" t="s">
        <v>534</v>
      </c>
      <c r="B718">
        <f t="shared" si="1383"/>
        <v>5</v>
      </c>
      <c r="C718">
        <f t="shared" si="1384"/>
        <v>41</v>
      </c>
      <c r="E718">
        <f t="shared" ref="E718" si="1461">plan_id</f>
        <v>1330</v>
      </c>
      <c r="F718">
        <f t="shared" ca="1" si="1313"/>
        <v>2002</v>
      </c>
      <c r="G718">
        <f t="shared" ref="G718" ca="1" si="1462">VLOOKUP(INDIRECT(CHAR(39)&amp;$A718&amp;CHAR(39)&amp;"!r2c"&amp;$C718,0),variables,2,0)</f>
        <v>10965</v>
      </c>
      <c r="H718" s="68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Pg.No 28</v>
      </c>
    </row>
    <row r="719" spans="1:8" x14ac:dyDescent="0.35">
      <c r="A719" t="s">
        <v>534</v>
      </c>
      <c r="B719">
        <f t="shared" si="1383"/>
        <v>5</v>
      </c>
      <c r="C719">
        <f t="shared" si="1384"/>
        <v>42</v>
      </c>
      <c r="E719">
        <f t="shared" ref="E719" si="1463">plan_id</f>
        <v>1330</v>
      </c>
      <c r="F719">
        <f t="shared" ca="1" si="1313"/>
        <v>2002</v>
      </c>
      <c r="G719">
        <f t="shared" ref="G719" ca="1" si="1464">VLOOKUP(INDIRECT(CHAR(39)&amp;$A719&amp;CHAR(39)&amp;"!r2c"&amp;$C719,0),variables,2,0)</f>
        <v>10968</v>
      </c>
      <c r="H719" s="68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GAM</v>
      </c>
    </row>
    <row r="720" spans="1:8" x14ac:dyDescent="0.35">
      <c r="A720" t="s">
        <v>534</v>
      </c>
      <c r="B720">
        <f t="shared" si="1383"/>
        <v>5</v>
      </c>
      <c r="C720">
        <f t="shared" si="1384"/>
        <v>43</v>
      </c>
      <c r="E720">
        <f t="shared" ref="E720" si="1465">plan_id</f>
        <v>1330</v>
      </c>
      <c r="F720">
        <f t="shared" ca="1" si="1313"/>
        <v>2002</v>
      </c>
      <c r="G720">
        <f t="shared" ref="G720" ca="1" si="1466">VLOOKUP(INDIRECT(CHAR(39)&amp;$A720&amp;CHAR(39)&amp;"!r2c"&amp;$C720,0),variables,2,0)</f>
        <v>10969</v>
      </c>
      <c r="H720" s="68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1994</v>
      </c>
    </row>
    <row r="721" spans="1:8" x14ac:dyDescent="0.35">
      <c r="A721" t="s">
        <v>534</v>
      </c>
      <c r="B721">
        <f t="shared" si="1383"/>
        <v>5</v>
      </c>
      <c r="C721">
        <f t="shared" si="1384"/>
        <v>44</v>
      </c>
      <c r="E721">
        <f t="shared" ref="E721" si="1467">plan_id</f>
        <v>1330</v>
      </c>
      <c r="F721">
        <f t="shared" ca="1" si="1313"/>
        <v>2002</v>
      </c>
      <c r="G721">
        <f t="shared" ref="G721" ca="1" si="1468">VLOOKUP(INDIRECT(CHAR(39)&amp;$A721&amp;CHAR(39)&amp;"!r2c"&amp;$C721,0),variables,2,0)</f>
        <v>10970</v>
      </c>
      <c r="H721" s="6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t="s">
        <v>534</v>
      </c>
      <c r="B722">
        <f t="shared" si="1383"/>
        <v>5</v>
      </c>
      <c r="C722">
        <f t="shared" si="1384"/>
        <v>45</v>
      </c>
      <c r="E722">
        <f t="shared" ref="E722" si="1469">plan_id</f>
        <v>1330</v>
      </c>
      <c r="F722">
        <f t="shared" ca="1" si="1313"/>
        <v>2002</v>
      </c>
      <c r="G722">
        <f t="shared" ref="G722" ca="1" si="1470">VLOOKUP(INDIRECT(CHAR(39)&amp;$A722&amp;CHAR(39)&amp;"!r2c"&amp;$C722,0),variables,2,0)</f>
        <v>10971</v>
      </c>
      <c r="H722" s="68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3 years for males and 1 year for females</v>
      </c>
    </row>
    <row r="723" spans="1:8" x14ac:dyDescent="0.35">
      <c r="A723" t="s">
        <v>534</v>
      </c>
      <c r="B723">
        <f t="shared" si="1383"/>
        <v>5</v>
      </c>
      <c r="C723">
        <f t="shared" si="1384"/>
        <v>46</v>
      </c>
      <c r="E723">
        <f t="shared" ref="E723" si="1471">plan_id</f>
        <v>1330</v>
      </c>
      <c r="F723">
        <f t="shared" ca="1" si="1313"/>
        <v>2002</v>
      </c>
      <c r="G723">
        <f t="shared" ref="G723" ca="1" si="1472">VLOOKUP(INDIRECT(CHAR(39)&amp;$A723&amp;CHAR(39)&amp;"!r2c"&amp;$C723,0),variables,2,0)</f>
        <v>10972</v>
      </c>
      <c r="H723" s="6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t="s">
        <v>534</v>
      </c>
      <c r="B724">
        <f t="shared" si="1383"/>
        <v>5</v>
      </c>
      <c r="C724">
        <f t="shared" si="1384"/>
        <v>47</v>
      </c>
      <c r="E724">
        <f t="shared" ref="E724" si="1473">plan_id</f>
        <v>1330</v>
      </c>
      <c r="F724">
        <f t="shared" ca="1" si="1313"/>
        <v>2002</v>
      </c>
      <c r="G724">
        <f t="shared" ref="G724" ca="1" si="1474">VLOOKUP(INDIRECT(CHAR(39)&amp;$A724&amp;CHAR(39)&amp;"!r2c"&amp;$C724,0),variables,2,0)</f>
        <v>10973</v>
      </c>
      <c r="H724" s="68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</v>
      </c>
    </row>
    <row r="725" spans="1:8" x14ac:dyDescent="0.35">
      <c r="A725" t="s">
        <v>534</v>
      </c>
      <c r="B725">
        <f t="shared" si="1383"/>
        <v>5</v>
      </c>
      <c r="C725">
        <f t="shared" si="1384"/>
        <v>48</v>
      </c>
      <c r="E725">
        <f t="shared" ref="E725" si="1475">plan_id</f>
        <v>1330</v>
      </c>
      <c r="F725">
        <f t="shared" ca="1" si="1313"/>
        <v>2002</v>
      </c>
      <c r="G725">
        <f t="shared" ref="G725" ca="1" si="1476">VLOOKUP(INDIRECT(CHAR(39)&amp;$A725&amp;CHAR(39)&amp;"!r2c"&amp;$C725,0),variables,2,0)</f>
        <v>10974</v>
      </c>
      <c r="H725" s="68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23.4 Years</v>
      </c>
    </row>
    <row r="726" spans="1:8" x14ac:dyDescent="0.35">
      <c r="A726" t="s">
        <v>534</v>
      </c>
      <c r="B726">
        <f t="shared" si="1383"/>
        <v>5</v>
      </c>
      <c r="C726">
        <f t="shared" si="1384"/>
        <v>49</v>
      </c>
      <c r="E726">
        <f t="shared" ref="E726" si="1477">plan_id</f>
        <v>1330</v>
      </c>
      <c r="F726">
        <f t="shared" ca="1" si="1313"/>
        <v>2002</v>
      </c>
      <c r="G726">
        <f t="shared" ref="G726" ca="1" si="1478">VLOOKUP(INDIRECT(CHAR(39)&amp;$A726&amp;CHAR(39)&amp;"!r2c"&amp;$C726,0),variables,2,0)</f>
        <v>10976</v>
      </c>
      <c r="H726" s="68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Entry Age</v>
      </c>
    </row>
    <row r="727" spans="1:8" x14ac:dyDescent="0.35">
      <c r="A727" t="s">
        <v>534</v>
      </c>
      <c r="B727">
        <f t="shared" si="1383"/>
        <v>5</v>
      </c>
      <c r="C727">
        <f t="shared" si="1384"/>
        <v>50</v>
      </c>
      <c r="E727">
        <f t="shared" ref="E727" si="1479">plan_id</f>
        <v>1330</v>
      </c>
      <c r="F727">
        <f t="shared" ca="1" si="1313"/>
        <v>2002</v>
      </c>
      <c r="G727">
        <f t="shared" ref="G727" ca="1" si="1480">VLOOKUP(INDIRECT(CHAR(39)&amp;$A727&amp;CHAR(39)&amp;"!r2c"&amp;$C727,0),variables,2,0)</f>
        <v>10977</v>
      </c>
      <c r="H727" s="68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5">
      <c r="A728" t="s">
        <v>534</v>
      </c>
      <c r="B728">
        <f t="shared" si="1383"/>
        <v>5</v>
      </c>
      <c r="C728">
        <f t="shared" si="1384"/>
        <v>51</v>
      </c>
      <c r="E728">
        <f t="shared" ref="E728" si="1481">plan_id</f>
        <v>1330</v>
      </c>
      <c r="F728">
        <f t="shared" ca="1" si="1313"/>
        <v>2002</v>
      </c>
      <c r="G728">
        <f t="shared" ref="G728" ca="1" si="1482">VLOOKUP(INDIRECT(CHAR(39)&amp;$A728&amp;CHAR(39)&amp;"!r2c"&amp;$C728,0),variables,2,0)</f>
        <v>10978</v>
      </c>
      <c r="H728" s="68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5">
      <c r="A729" t="s">
        <v>534</v>
      </c>
      <c r="B729">
        <f t="shared" si="1383"/>
        <v>5</v>
      </c>
      <c r="C729">
        <f t="shared" si="1384"/>
        <v>52</v>
      </c>
      <c r="E729">
        <f t="shared" ref="E729" si="1483">plan_id</f>
        <v>1330</v>
      </c>
      <c r="F729">
        <f t="shared" ca="1" si="1313"/>
        <v>2002</v>
      </c>
      <c r="G729">
        <f t="shared" ref="G729" ca="1" si="1484">VLOOKUP(INDIRECT(CHAR(39)&amp;$A729&amp;CHAR(39)&amp;"!r2c"&amp;$C729,0),variables,2,0)</f>
        <v>10979</v>
      </c>
      <c r="H729" s="6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5">
      <c r="A730" t="s">
        <v>534</v>
      </c>
      <c r="B730">
        <f t="shared" si="1383"/>
        <v>5</v>
      </c>
      <c r="C730">
        <f t="shared" si="1384"/>
        <v>53</v>
      </c>
      <c r="E730">
        <f t="shared" ref="E730" si="1485">plan_id</f>
        <v>1330</v>
      </c>
      <c r="F730">
        <f t="shared" ca="1" si="1313"/>
        <v>2002</v>
      </c>
      <c r="G730">
        <f t="shared" ref="G730" ca="1" si="1486">VLOOKUP(INDIRECT(CHAR(39)&amp;$A730&amp;CHAR(39)&amp;"!r2c"&amp;$C730,0),variables,2,0)</f>
        <v>10980</v>
      </c>
      <c r="H730" s="68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 Years</v>
      </c>
    </row>
    <row r="731" spans="1:8" x14ac:dyDescent="0.35">
      <c r="A731" t="s">
        <v>534</v>
      </c>
      <c r="B731">
        <f t="shared" si="1383"/>
        <v>5</v>
      </c>
      <c r="C731">
        <f t="shared" si="1384"/>
        <v>54</v>
      </c>
      <c r="E731">
        <f t="shared" ref="E731" si="1487">plan_id</f>
        <v>1330</v>
      </c>
      <c r="F731">
        <f t="shared" ca="1" si="1313"/>
        <v>2002</v>
      </c>
      <c r="G731">
        <f t="shared" ref="G731" ca="1" si="1488">VLOOKUP(INDIRECT(CHAR(39)&amp;$A731&amp;CHAR(39)&amp;"!r2c"&amp;$C731,0),variables,2,0)</f>
        <v>10981</v>
      </c>
      <c r="H731" s="68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3.7999999999999999E-2</v>
      </c>
    </row>
    <row r="732" spans="1:8" x14ac:dyDescent="0.35">
      <c r="A732" t="s">
        <v>534</v>
      </c>
      <c r="B732">
        <f t="shared" si="1383"/>
        <v>5</v>
      </c>
      <c r="C732">
        <f t="shared" si="1384"/>
        <v>55</v>
      </c>
      <c r="E732">
        <f t="shared" ref="E732" si="1489">plan_id</f>
        <v>1330</v>
      </c>
      <c r="F732">
        <f t="shared" ca="1" si="1313"/>
        <v>2002</v>
      </c>
      <c r="G732">
        <f t="shared" ref="G732" ca="1" si="1490">VLOOKUP(INDIRECT(CHAR(39)&amp;$A732&amp;CHAR(39)&amp;"!r2c"&amp;$C732,0),variables,2,0)</f>
        <v>10982</v>
      </c>
      <c r="H732" s="68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-7.2999999999999995E-2</v>
      </c>
    </row>
    <row r="733" spans="1:8" x14ac:dyDescent="0.35">
      <c r="A733" t="s">
        <v>534</v>
      </c>
      <c r="B733">
        <f t="shared" si="1383"/>
        <v>5</v>
      </c>
      <c r="C733">
        <f t="shared" si="1384"/>
        <v>56</v>
      </c>
      <c r="E733">
        <f t="shared" ref="E733" si="1491">plan_id</f>
        <v>1330</v>
      </c>
      <c r="F733">
        <f t="shared" ca="1" si="1313"/>
        <v>2002</v>
      </c>
      <c r="G733">
        <f t="shared" ref="G733" ca="1" si="1492">VLOOKUP(INDIRECT(CHAR(39)&amp;$A733&amp;CHAR(39)&amp;"!r2c"&amp;$C733,0),variables,2,0)</f>
        <v>10706</v>
      </c>
      <c r="H733" s="68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7.8696711377046025E-4</v>
      </c>
    </row>
    <row r="734" spans="1:8" x14ac:dyDescent="0.35">
      <c r="A734" t="s">
        <v>534</v>
      </c>
      <c r="B734">
        <f t="shared" si="1383"/>
        <v>5</v>
      </c>
      <c r="C734">
        <f t="shared" si="1384"/>
        <v>57</v>
      </c>
      <c r="E734">
        <f t="shared" ref="E734" si="1493">plan_id</f>
        <v>1330</v>
      </c>
      <c r="F734">
        <f t="shared" ca="1" si="1313"/>
        <v>2002</v>
      </c>
      <c r="G734">
        <f t="shared" ref="G734" ca="1" si="1494">VLOOKUP(INDIRECT(CHAR(39)&amp;$A734&amp;CHAR(39)&amp;"!r2c"&amp;$C734,0),variables,2,0)</f>
        <v>10984</v>
      </c>
      <c r="H734" s="68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5">
      <c r="A735" t="s">
        <v>534</v>
      </c>
      <c r="B735">
        <f t="shared" si="1383"/>
        <v>5</v>
      </c>
      <c r="C735">
        <f t="shared" si="1384"/>
        <v>58</v>
      </c>
      <c r="E735">
        <f t="shared" ref="E735" si="1495">plan_id</f>
        <v>1330</v>
      </c>
      <c r="F735">
        <f t="shared" ca="1" si="1313"/>
        <v>2002</v>
      </c>
      <c r="G735">
        <f t="shared" ref="G735" ca="1" si="1496">VLOOKUP(INDIRECT(CHAR(39)&amp;$A735&amp;CHAR(39)&amp;"!r2c"&amp;$C735,0),variables,2,0)</f>
        <v>10990</v>
      </c>
      <c r="H735" s="68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2596600000.0000005</v>
      </c>
    </row>
    <row r="736" spans="1:8" x14ac:dyDescent="0.35">
      <c r="A736" t="s">
        <v>534</v>
      </c>
      <c r="B736">
        <f t="shared" si="1383"/>
        <v>5</v>
      </c>
      <c r="C736">
        <f t="shared" si="1384"/>
        <v>59</v>
      </c>
      <c r="E736">
        <f t="shared" ref="E736" si="1497">plan_id</f>
        <v>1330</v>
      </c>
      <c r="F736">
        <f t="shared" ca="1" si="1313"/>
        <v>2002</v>
      </c>
      <c r="G736">
        <f t="shared" ref="G736" ca="1" si="1498">VLOOKUP(INDIRECT(CHAR(39)&amp;$A736&amp;CHAR(39)&amp;"!r2c"&amp;$C736,0),variables,2,0)</f>
        <v>10991</v>
      </c>
      <c r="H736" s="68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2980100000</v>
      </c>
    </row>
    <row r="737" spans="1:8" x14ac:dyDescent="0.35">
      <c r="A737" t="s">
        <v>534</v>
      </c>
      <c r="B737">
        <f t="shared" si="1383"/>
        <v>5</v>
      </c>
      <c r="C737">
        <f t="shared" si="1384"/>
        <v>60</v>
      </c>
      <c r="E737">
        <f t="shared" ref="E737" si="1499">plan_id</f>
        <v>1330</v>
      </c>
      <c r="F737">
        <f t="shared" ca="1" si="1313"/>
        <v>2002</v>
      </c>
      <c r="G737">
        <f t="shared" ref="G737" ca="1" si="1500">VLOOKUP(INDIRECT(CHAR(39)&amp;$A737&amp;CHAR(39)&amp;"!r2c"&amp;$C737,0),variables,2,0)</f>
        <v>10992</v>
      </c>
      <c r="H737" s="68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383500000</v>
      </c>
    </row>
    <row r="738" spans="1:8" x14ac:dyDescent="0.35">
      <c r="A738" t="s">
        <v>534</v>
      </c>
      <c r="B738">
        <f t="shared" si="1383"/>
        <v>5</v>
      </c>
      <c r="C738">
        <f t="shared" si="1384"/>
        <v>61</v>
      </c>
      <c r="E738">
        <f t="shared" ref="E738" si="1501">plan_id</f>
        <v>1330</v>
      </c>
      <c r="F738">
        <f t="shared" ca="1" si="1313"/>
        <v>2002</v>
      </c>
      <c r="G738">
        <f t="shared" ref="G738" ca="1" si="1502">VLOOKUP(INDIRECT(CHAR(39)&amp;$A738&amp;CHAR(39)&amp;"!r2c"&amp;$C738,0),variables,2,0)</f>
        <v>10993</v>
      </c>
      <c r="H738" s="6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5">
      <c r="A739" t="s">
        <v>534</v>
      </c>
      <c r="B739">
        <f t="shared" si="1383"/>
        <v>5</v>
      </c>
      <c r="C739">
        <f t="shared" si="1384"/>
        <v>62</v>
      </c>
      <c r="E739">
        <f t="shared" ref="E739" si="1503">plan_id</f>
        <v>1330</v>
      </c>
      <c r="F739">
        <f t="shared" ca="1" si="1313"/>
        <v>2002</v>
      </c>
      <c r="G739">
        <f t="shared" ref="G739" ca="1" si="1504">VLOOKUP(INDIRECT(CHAR(39)&amp;$A739&amp;CHAR(39)&amp;"!r2c"&amp;$C739,0),variables,2,0)</f>
        <v>10994</v>
      </c>
      <c r="H739" s="6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538900000</v>
      </c>
    </row>
    <row r="740" spans="1:8" x14ac:dyDescent="0.35">
      <c r="A740" t="s">
        <v>534</v>
      </c>
      <c r="B740">
        <f t="shared" si="1383"/>
        <v>5</v>
      </c>
      <c r="C740">
        <f t="shared" si="1384"/>
        <v>63</v>
      </c>
      <c r="E740">
        <f t="shared" ref="E740" si="1505">plan_id</f>
        <v>1330</v>
      </c>
      <c r="F740">
        <f t="shared" ca="1" si="1313"/>
        <v>2002</v>
      </c>
      <c r="G740">
        <f t="shared" ref="G740" ca="1" si="1506">VLOOKUP(INDIRECT(CHAR(39)&amp;$A740&amp;CHAR(39)&amp;"!r2c"&amp;$C740,0),variables,2,0)</f>
        <v>10801</v>
      </c>
      <c r="H740" s="6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t="s">
        <v>534</v>
      </c>
      <c r="B741">
        <f t="shared" si="1383"/>
        <v>5</v>
      </c>
      <c r="C741">
        <f t="shared" si="1384"/>
        <v>64</v>
      </c>
      <c r="E741">
        <f t="shared" ref="E741" si="1507">plan_id</f>
        <v>1330</v>
      </c>
      <c r="F741">
        <f t="shared" ca="1" si="1313"/>
        <v>2002</v>
      </c>
      <c r="G741">
        <f t="shared" ref="G741" ca="1" si="1508">VLOOKUP(INDIRECT(CHAR(39)&amp;$A741&amp;CHAR(39)&amp;"!r2c"&amp;$C741,0),variables,2,0)</f>
        <v>10802</v>
      </c>
      <c r="H741" s="68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5">
      <c r="A742" t="s">
        <v>534</v>
      </c>
      <c r="B742">
        <f t="shared" si="1383"/>
        <v>5</v>
      </c>
      <c r="C742">
        <f t="shared" si="1384"/>
        <v>65</v>
      </c>
      <c r="E742">
        <f t="shared" ref="E742" si="1509">plan_id</f>
        <v>1330</v>
      </c>
      <c r="F742">
        <f t="shared" ca="1" si="1313"/>
        <v>2002</v>
      </c>
      <c r="G742">
        <f t="shared" ref="G742" ca="1" si="1510">VLOOKUP(INDIRECT(CHAR(39)&amp;$A742&amp;CHAR(39)&amp;"!r2c"&amp;$C742,0),variables,2,0)</f>
        <v>10803</v>
      </c>
      <c r="H742" s="68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t="s">
        <v>534</v>
      </c>
      <c r="B743">
        <f t="shared" si="1383"/>
        <v>5</v>
      </c>
      <c r="C743">
        <f t="shared" si="1384"/>
        <v>66</v>
      </c>
      <c r="E743">
        <f t="shared" ref="E743" si="1511">plan_id</f>
        <v>1330</v>
      </c>
      <c r="F743">
        <f t="shared" ca="1" si="1313"/>
        <v>2002</v>
      </c>
      <c r="G743">
        <f t="shared" ref="G743" ca="1" si="1512">VLOOKUP(INDIRECT(CHAR(39)&amp;$A743&amp;CHAR(39)&amp;"!r2c"&amp;$C743,0),variables,2,0)</f>
        <v>10804</v>
      </c>
      <c r="H743" s="68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5">
      <c r="A744" t="s">
        <v>534</v>
      </c>
      <c r="B744">
        <f t="shared" ref="B744" si="1513">B679+1</f>
        <v>5</v>
      </c>
      <c r="C744">
        <f t="shared" ref="C744:C807" si="1514">C653</f>
        <v>67</v>
      </c>
      <c r="E744">
        <f t="shared" ref="E744" si="1515">plan_id</f>
        <v>1330</v>
      </c>
      <c r="F744">
        <f t="shared" ca="1" si="1313"/>
        <v>2002</v>
      </c>
      <c r="G744">
        <f t="shared" ref="G744" ca="1" si="1516">VLOOKUP(INDIRECT(CHAR(39)&amp;$A744&amp;CHAR(39)&amp;"!r2c"&amp;$C744,0),variables,2,0)</f>
        <v>10805</v>
      </c>
      <c r="H744" s="68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t="s">
        <v>534</v>
      </c>
      <c r="B745">
        <f>B744</f>
        <v>5</v>
      </c>
      <c r="C745">
        <f t="shared" si="1514"/>
        <v>68</v>
      </c>
      <c r="E745">
        <f t="shared" ref="E745" si="1517">plan_id</f>
        <v>1330</v>
      </c>
      <c r="F745">
        <f t="shared" ca="1" si="1313"/>
        <v>2002</v>
      </c>
      <c r="G745">
        <f t="shared" ref="G745" ca="1" si="1518">VLOOKUP(INDIRECT(CHAR(39)&amp;$A745&amp;CHAR(39)&amp;"!r2c"&amp;$C745,0),variables,2,0)</f>
        <v>10806</v>
      </c>
      <c r="H745" s="6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5">
      <c r="A746" t="s">
        <v>534</v>
      </c>
      <c r="B746">
        <f t="shared" ref="B746:B770" si="1519">B745</f>
        <v>5</v>
      </c>
      <c r="C746">
        <f t="shared" si="1514"/>
        <v>69</v>
      </c>
      <c r="E746">
        <f t="shared" ref="E746" si="1520">plan_id</f>
        <v>1330</v>
      </c>
      <c r="F746">
        <f t="shared" ca="1" si="1313"/>
        <v>2002</v>
      </c>
      <c r="G746">
        <f t="shared" ref="G746" ca="1" si="1521">VLOOKUP(INDIRECT(CHAR(39)&amp;$A746&amp;CHAR(39)&amp;"!r2c"&amp;$C746,0),variables,2,0)</f>
        <v>10807</v>
      </c>
      <c r="H746" s="68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5">
      <c r="A747" t="s">
        <v>534</v>
      </c>
      <c r="B747">
        <f t="shared" si="1519"/>
        <v>5</v>
      </c>
      <c r="C747">
        <f t="shared" si="1514"/>
        <v>70</v>
      </c>
      <c r="E747">
        <f t="shared" ref="E747" si="1522">plan_id</f>
        <v>1330</v>
      </c>
      <c r="F747">
        <f t="shared" ca="1" si="1313"/>
        <v>2002</v>
      </c>
      <c r="G747">
        <f t="shared" ref="G747" ca="1" si="1523">VLOOKUP(INDIRECT(CHAR(39)&amp;$A747&amp;CHAR(39)&amp;"!r2c"&amp;$C747,0),variables,2,0)</f>
        <v>10808</v>
      </c>
      <c r="H747" s="68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5">
      <c r="A748" t="s">
        <v>534</v>
      </c>
      <c r="B748">
        <f t="shared" si="1519"/>
        <v>5</v>
      </c>
      <c r="C748">
        <f t="shared" si="1514"/>
        <v>71</v>
      </c>
      <c r="E748">
        <f t="shared" ref="E748" si="1524">plan_id</f>
        <v>1330</v>
      </c>
      <c r="F748">
        <f t="shared" ca="1" si="1313"/>
        <v>2002</v>
      </c>
      <c r="G748">
        <f t="shared" ref="G748" ca="1" si="1525">VLOOKUP(INDIRECT(CHAR(39)&amp;$A748&amp;CHAR(39)&amp;"!r2c"&amp;$C748,0),variables,2,0)</f>
        <v>10809</v>
      </c>
      <c r="H748" s="68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5">
      <c r="A749" t="s">
        <v>534</v>
      </c>
      <c r="B749">
        <f t="shared" si="1519"/>
        <v>5</v>
      </c>
      <c r="C749">
        <f t="shared" si="1514"/>
        <v>72</v>
      </c>
      <c r="E749">
        <f t="shared" ref="E749" si="1526">plan_id</f>
        <v>1330</v>
      </c>
      <c r="F749">
        <f t="shared" ca="1" si="1313"/>
        <v>2002</v>
      </c>
      <c r="G749">
        <f t="shared" ref="G749" ca="1" si="1527">VLOOKUP(INDIRECT(CHAR(39)&amp;$A749&amp;CHAR(39)&amp;"!r2c"&amp;$C749,0),variables,2,0)</f>
        <v>10810</v>
      </c>
      <c r="H749" s="68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5">
      <c r="A750" t="s">
        <v>534</v>
      </c>
      <c r="B750">
        <f t="shared" si="1519"/>
        <v>5</v>
      </c>
      <c r="C750">
        <f t="shared" si="1514"/>
        <v>73</v>
      </c>
      <c r="E750">
        <f t="shared" ref="E750" si="1528">plan_id</f>
        <v>1330</v>
      </c>
      <c r="F750">
        <f t="shared" ca="1" si="1313"/>
        <v>2002</v>
      </c>
      <c r="G750">
        <f t="shared" ref="G750" ca="1" si="1529">VLOOKUP(INDIRECT(CHAR(39)&amp;$A750&amp;CHAR(39)&amp;"!r2c"&amp;$C750,0),variables,2,0)</f>
        <v>10811</v>
      </c>
      <c r="H750" s="68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t="s">
        <v>534</v>
      </c>
      <c r="B751">
        <f t="shared" si="1519"/>
        <v>5</v>
      </c>
      <c r="C751">
        <f t="shared" si="1514"/>
        <v>74</v>
      </c>
      <c r="E751">
        <f t="shared" ref="E751" si="1530">plan_id</f>
        <v>1330</v>
      </c>
      <c r="F751">
        <f t="shared" ca="1" si="1313"/>
        <v>2002</v>
      </c>
      <c r="G751">
        <f t="shared" ref="G751" ca="1" si="1531">VLOOKUP(INDIRECT(CHAR(39)&amp;$A751&amp;CHAR(39)&amp;"!r2c"&amp;$C751,0),variables,2,0)</f>
        <v>10812</v>
      </c>
      <c r="H751" s="68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5">
      <c r="A752" t="s">
        <v>534</v>
      </c>
      <c r="B752">
        <f t="shared" si="1519"/>
        <v>5</v>
      </c>
      <c r="C752">
        <f t="shared" si="1514"/>
        <v>75</v>
      </c>
      <c r="E752">
        <f t="shared" ref="E752" si="1532">plan_id</f>
        <v>1330</v>
      </c>
      <c r="F752">
        <f t="shared" ca="1" si="1313"/>
        <v>2002</v>
      </c>
      <c r="G752">
        <f t="shared" ref="G752" ca="1" si="1533">VLOOKUP(INDIRECT(CHAR(39)&amp;$A752&amp;CHAR(39)&amp;"!r2c"&amp;$C752,0),variables,2,0)</f>
        <v>10813</v>
      </c>
      <c r="H752" s="68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5">
      <c r="A753" t="s">
        <v>534</v>
      </c>
      <c r="B753">
        <f t="shared" si="1519"/>
        <v>5</v>
      </c>
      <c r="C753">
        <f t="shared" si="1514"/>
        <v>76</v>
      </c>
      <c r="E753">
        <f t="shared" ref="E753" si="1534">plan_id</f>
        <v>1330</v>
      </c>
      <c r="F753">
        <f t="shared" ca="1" si="1313"/>
        <v>2002</v>
      </c>
      <c r="G753">
        <f t="shared" ref="G753" ca="1" si="1535">VLOOKUP(INDIRECT(CHAR(39)&amp;$A753&amp;CHAR(39)&amp;"!r2c"&amp;$C753,0),variables,2,0)</f>
        <v>10814</v>
      </c>
      <c r="H753" s="68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t="s">
        <v>534</v>
      </c>
      <c r="B754">
        <f t="shared" si="1519"/>
        <v>5</v>
      </c>
      <c r="C754">
        <f t="shared" si="1514"/>
        <v>77</v>
      </c>
      <c r="E754">
        <f t="shared" ref="E754" si="1536">plan_id</f>
        <v>1330</v>
      </c>
      <c r="F754">
        <f t="shared" ca="1" si="1313"/>
        <v>2002</v>
      </c>
      <c r="G754">
        <f t="shared" ref="G754" ca="1" si="1537">VLOOKUP(INDIRECT(CHAR(39)&amp;$A754&amp;CHAR(39)&amp;"!r2c"&amp;$C754,0),variables,2,0)</f>
        <v>10815</v>
      </c>
      <c r="H754" s="6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5">
      <c r="A755" t="s">
        <v>534</v>
      </c>
      <c r="B755">
        <f t="shared" si="1519"/>
        <v>5</v>
      </c>
      <c r="C755">
        <f t="shared" si="1514"/>
        <v>78</v>
      </c>
      <c r="E755">
        <f t="shared" ref="E755" si="1538">plan_id</f>
        <v>1330</v>
      </c>
      <c r="F755">
        <f t="shared" ca="1" si="1313"/>
        <v>2002</v>
      </c>
      <c r="G755">
        <f t="shared" ref="G755" ca="1" si="1539">VLOOKUP(INDIRECT(CHAR(39)&amp;$A755&amp;CHAR(39)&amp;"!r2c"&amp;$C755,0),variables,2,0)</f>
        <v>10816</v>
      </c>
      <c r="H755" s="68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5">
      <c r="A756" t="s">
        <v>534</v>
      </c>
      <c r="B756">
        <f t="shared" si="1519"/>
        <v>5</v>
      </c>
      <c r="C756">
        <f t="shared" si="1514"/>
        <v>79</v>
      </c>
      <c r="E756">
        <f t="shared" ref="E756" si="1540">plan_id</f>
        <v>1330</v>
      </c>
      <c r="F756">
        <f t="shared" ca="1" si="1313"/>
        <v>2002</v>
      </c>
      <c r="G756">
        <f t="shared" ref="G756" ca="1" si="1541">VLOOKUP(INDIRECT(CHAR(39)&amp;$A756&amp;CHAR(39)&amp;"!r2c"&amp;$C756,0),variables,2,0)</f>
        <v>10817</v>
      </c>
      <c r="H756" s="6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t="s">
        <v>534</v>
      </c>
      <c r="B757">
        <f t="shared" si="1519"/>
        <v>5</v>
      </c>
      <c r="C757">
        <f t="shared" si="1514"/>
        <v>80</v>
      </c>
      <c r="E757">
        <f t="shared" ref="E757" si="1542">plan_id</f>
        <v>1330</v>
      </c>
      <c r="F757">
        <f t="shared" ca="1" si="1313"/>
        <v>2002</v>
      </c>
      <c r="G757">
        <f t="shared" ref="G757" ca="1" si="1543">VLOOKUP(INDIRECT(CHAR(39)&amp;$A757&amp;CHAR(39)&amp;"!r2c"&amp;$C757,0),variables,2,0)</f>
        <v>10818</v>
      </c>
      <c r="H757" s="68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5">
      <c r="A758" t="s">
        <v>534</v>
      </c>
      <c r="B758">
        <f t="shared" si="1519"/>
        <v>5</v>
      </c>
      <c r="C758">
        <f t="shared" si="1514"/>
        <v>81</v>
      </c>
      <c r="E758">
        <f t="shared" ref="E758" si="1544">plan_id</f>
        <v>1330</v>
      </c>
      <c r="F758">
        <f t="shared" ca="1" si="1313"/>
        <v>2002</v>
      </c>
      <c r="G758">
        <f t="shared" ref="G758" ca="1" si="1545">VLOOKUP(INDIRECT(CHAR(39)&amp;$A758&amp;CHAR(39)&amp;"!r2c"&amp;$C758,0),variables,2,0)</f>
        <v>10819</v>
      </c>
      <c r="H758" s="68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5">
      <c r="A759" t="s">
        <v>534</v>
      </c>
      <c r="B759">
        <f t="shared" si="1519"/>
        <v>5</v>
      </c>
      <c r="C759">
        <f t="shared" si="1514"/>
        <v>82</v>
      </c>
      <c r="E759">
        <f t="shared" ref="E759" si="1546">plan_id</f>
        <v>1330</v>
      </c>
      <c r="F759">
        <f t="shared" ca="1" si="1313"/>
        <v>2002</v>
      </c>
      <c r="G759">
        <f t="shared" ref="G759" ca="1" si="1547">VLOOKUP(INDIRECT(CHAR(39)&amp;$A759&amp;CHAR(39)&amp;"!r2c"&amp;$C759,0),variables,2,0)</f>
        <v>10820</v>
      </c>
      <c r="H759" s="68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t="s">
        <v>534</v>
      </c>
      <c r="B760">
        <f t="shared" si="1519"/>
        <v>5</v>
      </c>
      <c r="C760">
        <f t="shared" si="1514"/>
        <v>83</v>
      </c>
      <c r="E760">
        <f t="shared" ref="E760" si="1548">plan_id</f>
        <v>1330</v>
      </c>
      <c r="F760">
        <f t="shared" ca="1" si="1313"/>
        <v>2002</v>
      </c>
      <c r="G760">
        <f t="shared" ref="G760" ca="1" si="1549">VLOOKUP(INDIRECT(CHAR(39)&amp;$A760&amp;CHAR(39)&amp;"!r2c"&amp;$C760,0),variables,2,0)</f>
        <v>10821</v>
      </c>
      <c r="H760" s="68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5">
      <c r="A761" t="s">
        <v>534</v>
      </c>
      <c r="B761">
        <f t="shared" si="1519"/>
        <v>5</v>
      </c>
      <c r="C761">
        <f t="shared" si="1514"/>
        <v>84</v>
      </c>
      <c r="E761">
        <f t="shared" ref="E761" si="1550">plan_id</f>
        <v>1330</v>
      </c>
      <c r="F761">
        <f t="shared" ca="1" si="1313"/>
        <v>2002</v>
      </c>
      <c r="G761">
        <f t="shared" ref="G761" ca="1" si="1551">VLOOKUP(INDIRECT(CHAR(39)&amp;$A761&amp;CHAR(39)&amp;"!r2c"&amp;$C761,0),variables,2,0)</f>
        <v>10822</v>
      </c>
      <c r="H761" s="68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5">
      <c r="A762" t="s">
        <v>534</v>
      </c>
      <c r="B762">
        <f t="shared" si="1519"/>
        <v>5</v>
      </c>
      <c r="C762">
        <f t="shared" si="1514"/>
        <v>85</v>
      </c>
      <c r="E762">
        <f t="shared" ref="E762" si="1552">plan_id</f>
        <v>1330</v>
      </c>
      <c r="F762">
        <f t="shared" ca="1" si="1313"/>
        <v>2002</v>
      </c>
      <c r="G762">
        <f t="shared" ref="G762" ca="1" si="1553">VLOOKUP(INDIRECT(CHAR(39)&amp;$A762&amp;CHAR(39)&amp;"!r2c"&amp;$C762,0),variables,2,0)</f>
        <v>10829</v>
      </c>
      <c r="H762" s="68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5">
      <c r="A763" t="s">
        <v>534</v>
      </c>
      <c r="B763">
        <f t="shared" si="1519"/>
        <v>5</v>
      </c>
      <c r="C763">
        <f t="shared" si="1514"/>
        <v>86</v>
      </c>
      <c r="E763">
        <f t="shared" ref="E763" si="1554">plan_id</f>
        <v>1330</v>
      </c>
      <c r="F763">
        <f t="shared" ca="1" si="1313"/>
        <v>2002</v>
      </c>
      <c r="G763">
        <f t="shared" ref="G763" ca="1" si="1555">VLOOKUP(INDIRECT(CHAR(39)&amp;$A763&amp;CHAR(39)&amp;"!r2c"&amp;$C763,0),variables,2,0)</f>
        <v>10823</v>
      </c>
      <c r="H763" s="68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5">
      <c r="A764" t="s">
        <v>534</v>
      </c>
      <c r="B764">
        <f t="shared" si="1519"/>
        <v>5</v>
      </c>
      <c r="C764">
        <f t="shared" si="1514"/>
        <v>87</v>
      </c>
      <c r="E764">
        <f t="shared" ref="E764" si="1556">plan_id</f>
        <v>1330</v>
      </c>
      <c r="F764">
        <f t="shared" ca="1" si="1313"/>
        <v>2002</v>
      </c>
      <c r="G764">
        <f t="shared" ref="G764" ca="1" si="1557">VLOOKUP(INDIRECT(CHAR(39)&amp;$A764&amp;CHAR(39)&amp;"!r2c"&amp;$C764,0),variables,2,0)</f>
        <v>10798</v>
      </c>
      <c r="H764" s="6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5">
      <c r="A765" t="s">
        <v>534</v>
      </c>
      <c r="B765">
        <f t="shared" si="1519"/>
        <v>5</v>
      </c>
      <c r="C765">
        <f t="shared" si="1514"/>
        <v>88</v>
      </c>
      <c r="E765">
        <f t="shared" ref="E765" si="1558">plan_id</f>
        <v>1330</v>
      </c>
      <c r="F765">
        <f t="shared" ca="1" si="1313"/>
        <v>2002</v>
      </c>
      <c r="G765">
        <f t="shared" ref="G765" ca="1" si="1559">VLOOKUP(INDIRECT(CHAR(39)&amp;$A765&amp;CHAR(39)&amp;"!r2c"&amp;$C765,0),variables,2,0)</f>
        <v>10799</v>
      </c>
      <c r="H765" s="6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5">
      <c r="A766" t="s">
        <v>534</v>
      </c>
      <c r="B766">
        <f t="shared" si="1519"/>
        <v>5</v>
      </c>
      <c r="C766">
        <f t="shared" si="1514"/>
        <v>89</v>
      </c>
      <c r="E766">
        <f t="shared" ref="E766" si="1560">plan_id</f>
        <v>1330</v>
      </c>
      <c r="F766">
        <f t="shared" ca="1" si="1313"/>
        <v>2002</v>
      </c>
      <c r="G766">
        <f t="shared" ref="G766" ca="1" si="1561">VLOOKUP(INDIRECT(CHAR(39)&amp;$A766&amp;CHAR(39)&amp;"!r2c"&amp;$C766,0),variables,2,0)</f>
        <v>10800</v>
      </c>
      <c r="H766" s="6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5">
      <c r="A767" t="s">
        <v>534</v>
      </c>
      <c r="B767">
        <f t="shared" si="1519"/>
        <v>5</v>
      </c>
      <c r="C767">
        <f t="shared" si="1514"/>
        <v>90</v>
      </c>
      <c r="E767">
        <f t="shared" ref="E767" si="1562">plan_id</f>
        <v>1330</v>
      </c>
      <c r="F767">
        <f t="shared" ca="1" si="1313"/>
        <v>2002</v>
      </c>
      <c r="G767">
        <f t="shared" ref="G767" ca="1" si="1563">VLOOKUP(INDIRECT(CHAR(39)&amp;$A767&amp;CHAR(39)&amp;"!r2c"&amp;$C767,0),variables,2,0)</f>
        <v>10824</v>
      </c>
      <c r="H767" s="68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5">
      <c r="A768" t="s">
        <v>534</v>
      </c>
      <c r="B768">
        <f t="shared" si="1519"/>
        <v>5</v>
      </c>
      <c r="C768">
        <f t="shared" si="1514"/>
        <v>91</v>
      </c>
      <c r="E768">
        <f t="shared" ref="E768" si="1564">plan_id</f>
        <v>1330</v>
      </c>
      <c r="F768">
        <f t="shared" ca="1" si="1313"/>
        <v>2002</v>
      </c>
      <c r="G768">
        <f t="shared" ref="G768" ca="1" si="1565">VLOOKUP(INDIRECT(CHAR(39)&amp;$A768&amp;CHAR(39)&amp;"!r2c"&amp;$C768,0),variables,2,0)</f>
        <v>10825</v>
      </c>
      <c r="H768" s="68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5">
      <c r="A769" t="s">
        <v>534</v>
      </c>
      <c r="B769">
        <f t="shared" si="1519"/>
        <v>5</v>
      </c>
      <c r="C769">
        <f t="shared" si="1514"/>
        <v>92</v>
      </c>
      <c r="E769">
        <f t="shared" ref="E769" si="1566">plan_id</f>
        <v>1330</v>
      </c>
      <c r="F769">
        <f t="shared" ca="1" si="1313"/>
        <v>2002</v>
      </c>
      <c r="G769">
        <f t="shared" ref="G769" ca="1" si="1567">VLOOKUP(INDIRECT(CHAR(39)&amp;$A769&amp;CHAR(39)&amp;"!r2c"&amp;$C769,0),variables,2,0)</f>
        <v>10826</v>
      </c>
      <c r="H769" s="68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5">
      <c r="A770" t="s">
        <v>534</v>
      </c>
      <c r="B770">
        <f t="shared" si="1519"/>
        <v>5</v>
      </c>
      <c r="C770">
        <f t="shared" si="1514"/>
        <v>93</v>
      </c>
      <c r="E770">
        <f t="shared" ref="E770" si="1568">plan_id</f>
        <v>1330</v>
      </c>
      <c r="F770">
        <f t="shared" ca="1" si="1313"/>
        <v>2002</v>
      </c>
      <c r="G770">
        <f t="shared" ref="G770" ca="1" si="1569">VLOOKUP(INDIRECT(CHAR(39)&amp;$A770&amp;CHAR(39)&amp;"!r2c"&amp;$C770,0),variables,2,0)</f>
        <v>10828</v>
      </c>
      <c r="H770" s="68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5">
      <c r="A771" t="s">
        <v>534</v>
      </c>
      <c r="B771">
        <f t="shared" ref="B771:B834" si="1570">B706+1</f>
        <v>6</v>
      </c>
      <c r="C771">
        <f t="shared" si="1514"/>
        <v>3</v>
      </c>
      <c r="E771">
        <f t="shared" ref="E771" si="1571">plan_id</f>
        <v>1330</v>
      </c>
      <c r="F771">
        <f t="shared" ca="1" si="1313"/>
        <v>2003</v>
      </c>
      <c r="G771">
        <f t="shared" ref="G771" ca="1" si="1572">VLOOKUP(INDIRECT(CHAR(39)&amp;$A771&amp;CHAR(39)&amp;"!r2c"&amp;$C771,0),variables,2,0)</f>
        <v>10703</v>
      </c>
      <c r="H771" s="68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5">
      <c r="A772" t="s">
        <v>534</v>
      </c>
      <c r="B772">
        <f t="shared" si="1570"/>
        <v>6</v>
      </c>
      <c r="C772">
        <f t="shared" si="1514"/>
        <v>4</v>
      </c>
      <c r="E772">
        <f t="shared" ref="E772" si="1573">plan_id</f>
        <v>1330</v>
      </c>
      <c r="F772">
        <f t="shared" ca="1" si="1313"/>
        <v>2003</v>
      </c>
      <c r="G772">
        <f t="shared" ref="G772" ca="1" si="1574">VLOOKUP(INDIRECT(CHAR(39)&amp;$A772&amp;CHAR(39)&amp;"!r2c"&amp;$C772,0),variables,2,0)</f>
        <v>10845</v>
      </c>
      <c r="H772" s="68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5">
      <c r="A773" t="s">
        <v>534</v>
      </c>
      <c r="B773">
        <f t="shared" si="1570"/>
        <v>6</v>
      </c>
      <c r="C773">
        <f t="shared" si="1514"/>
        <v>5</v>
      </c>
      <c r="E773">
        <f t="shared" ref="E773" si="1575">plan_id</f>
        <v>1330</v>
      </c>
      <c r="F773">
        <f t="shared" ca="1" si="1313"/>
        <v>2003</v>
      </c>
      <c r="G773">
        <f t="shared" ref="G773" ca="1" si="1576">VLOOKUP(INDIRECT(CHAR(39)&amp;$A773&amp;CHAR(39)&amp;"!r2c"&amp;$C773,0),variables,2,0)</f>
        <v>10924</v>
      </c>
      <c r="H773" s="68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5">
      <c r="A774" t="s">
        <v>534</v>
      </c>
      <c r="B774">
        <f t="shared" si="1570"/>
        <v>6</v>
      </c>
      <c r="C774">
        <f t="shared" si="1514"/>
        <v>6</v>
      </c>
      <c r="E774">
        <f t="shared" ref="E774" si="1577">plan_id</f>
        <v>1330</v>
      </c>
      <c r="F774">
        <f t="shared" ca="1" si="1313"/>
        <v>2003</v>
      </c>
      <c r="G774">
        <f t="shared" ref="G774" ca="1" si="1578">VLOOKUP(INDIRECT(CHAR(39)&amp;$A774&amp;CHAR(39)&amp;"!r2c"&amp;$C774,0),variables,2,0)</f>
        <v>10925</v>
      </c>
      <c r="H774" s="68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5">
      <c r="A775" t="s">
        <v>534</v>
      </c>
      <c r="B775">
        <f t="shared" si="1570"/>
        <v>6</v>
      </c>
      <c r="C775">
        <f t="shared" si="1514"/>
        <v>7</v>
      </c>
      <c r="E775">
        <f t="shared" ref="E775" si="1579">plan_id</f>
        <v>1330</v>
      </c>
      <c r="F775">
        <f t="shared" ca="1" si="1313"/>
        <v>2003</v>
      </c>
      <c r="G775">
        <f t="shared" ref="G775" ca="1" si="1580">VLOOKUP(INDIRECT(CHAR(39)&amp;$A775&amp;CHAR(39)&amp;"!r2c"&amp;$C775,0),variables,2,0)</f>
        <v>10926</v>
      </c>
      <c r="H775" s="68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5">
      <c r="A776" t="s">
        <v>534</v>
      </c>
      <c r="B776">
        <f t="shared" si="1570"/>
        <v>6</v>
      </c>
      <c r="C776">
        <f t="shared" si="1514"/>
        <v>8</v>
      </c>
      <c r="E776">
        <f t="shared" ref="E776" si="1581">plan_id</f>
        <v>1330</v>
      </c>
      <c r="F776">
        <f t="shared" ca="1" si="1313"/>
        <v>2003</v>
      </c>
      <c r="G776">
        <f t="shared" ref="G776" ca="1" si="1582">VLOOKUP(INDIRECT(CHAR(39)&amp;$A776&amp;CHAR(39)&amp;"!r2c"&amp;$C776,0),variables,2,0)</f>
        <v>10704</v>
      </c>
      <c r="H776" s="68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5">
      <c r="A777" t="s">
        <v>534</v>
      </c>
      <c r="B777">
        <f t="shared" si="1570"/>
        <v>6</v>
      </c>
      <c r="C777">
        <f t="shared" si="1514"/>
        <v>9</v>
      </c>
      <c r="E777">
        <f t="shared" ref="E777" si="1583">plan_id</f>
        <v>1330</v>
      </c>
      <c r="F777">
        <f t="shared" ca="1" si="1313"/>
        <v>2003</v>
      </c>
      <c r="G777">
        <f t="shared" ref="G777" ca="1" si="1584">VLOOKUP(INDIRECT(CHAR(39)&amp;$A777&amp;CHAR(39)&amp;"!r2c"&amp;$C777,0),variables,2,0)</f>
        <v>10928</v>
      </c>
      <c r="H777" s="68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5">
      <c r="A778" t="s">
        <v>534</v>
      </c>
      <c r="B778">
        <f t="shared" si="1570"/>
        <v>6</v>
      </c>
      <c r="C778">
        <f t="shared" si="1514"/>
        <v>10</v>
      </c>
      <c r="E778">
        <f t="shared" ref="E778" si="1585">plan_id</f>
        <v>1330</v>
      </c>
      <c r="F778">
        <f t="shared" ca="1" si="1313"/>
        <v>2003</v>
      </c>
      <c r="G778">
        <f t="shared" ref="G778" ca="1" si="1586">VLOOKUP(INDIRECT(CHAR(39)&amp;$A778&amp;CHAR(39)&amp;"!r2c"&amp;$C778,0),variables,2,0)</f>
        <v>10929</v>
      </c>
      <c r="H778" s="68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5">
      <c r="A779" t="s">
        <v>534</v>
      </c>
      <c r="B779">
        <f t="shared" si="1570"/>
        <v>6</v>
      </c>
      <c r="C779">
        <f t="shared" si="1514"/>
        <v>11</v>
      </c>
      <c r="E779">
        <f t="shared" ref="E779" si="1587">plan_id</f>
        <v>1330</v>
      </c>
      <c r="F779">
        <f t="shared" ca="1" si="1313"/>
        <v>2003</v>
      </c>
      <c r="G779">
        <f t="shared" ref="G779" ca="1" si="1588">VLOOKUP(INDIRECT(CHAR(39)&amp;$A779&amp;CHAR(39)&amp;"!r2c"&amp;$C779,0),variables,2,0)</f>
        <v>10930</v>
      </c>
      <c r="H779" s="68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5">
      <c r="A780" t="s">
        <v>534</v>
      </c>
      <c r="B780">
        <f t="shared" si="1570"/>
        <v>6</v>
      </c>
      <c r="C780">
        <f t="shared" si="1514"/>
        <v>12</v>
      </c>
      <c r="E780">
        <f t="shared" ref="E780" si="1589">plan_id</f>
        <v>1330</v>
      </c>
      <c r="F780">
        <f t="shared" ca="1" si="1313"/>
        <v>2003</v>
      </c>
      <c r="G780">
        <f t="shared" ref="G780" ca="1" si="1590">VLOOKUP(INDIRECT(CHAR(39)&amp;$A780&amp;CHAR(39)&amp;"!r2c"&amp;$C780,0),variables,2,0)</f>
        <v>10931</v>
      </c>
      <c r="H780" s="6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104252279</v>
      </c>
    </row>
    <row r="781" spans="1:8" x14ac:dyDescent="0.35">
      <c r="A781" t="s">
        <v>534</v>
      </c>
      <c r="B781">
        <f t="shared" si="1570"/>
        <v>6</v>
      </c>
      <c r="C781">
        <f t="shared" si="1514"/>
        <v>13</v>
      </c>
      <c r="E781">
        <f t="shared" ref="E781" si="1591">plan_id</f>
        <v>1330</v>
      </c>
      <c r="F781">
        <f t="shared" ca="1" si="1313"/>
        <v>2003</v>
      </c>
      <c r="G781">
        <f t="shared" ref="G781" ca="1" si="1592">VLOOKUP(INDIRECT(CHAR(39)&amp;$A781&amp;CHAR(39)&amp;"!r2c"&amp;$C781,0),variables,2,0)</f>
        <v>10705</v>
      </c>
      <c r="H781" s="68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50221491</v>
      </c>
    </row>
    <row r="782" spans="1:8" x14ac:dyDescent="0.35">
      <c r="A782" t="s">
        <v>534</v>
      </c>
      <c r="B782">
        <f t="shared" si="1570"/>
        <v>6</v>
      </c>
      <c r="C782">
        <f t="shared" si="1514"/>
        <v>14</v>
      </c>
      <c r="E782">
        <f t="shared" ref="E782" si="1593">plan_id</f>
        <v>1330</v>
      </c>
      <c r="F782">
        <f t="shared" ca="1" si="1313"/>
        <v>2003</v>
      </c>
      <c r="G782">
        <f t="shared" ref="G782" ca="1" si="1594">VLOOKUP(INDIRECT(CHAR(39)&amp;$A782&amp;CHAR(39)&amp;"!r2c"&amp;$C782,0),variables,2,0)</f>
        <v>10842</v>
      </c>
      <c r="H782" s="68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53276950</v>
      </c>
    </row>
    <row r="783" spans="1:8" x14ac:dyDescent="0.35">
      <c r="A783" t="s">
        <v>534</v>
      </c>
      <c r="B783">
        <f t="shared" si="1570"/>
        <v>6</v>
      </c>
      <c r="C783">
        <f t="shared" si="1514"/>
        <v>15</v>
      </c>
      <c r="E783">
        <f t="shared" ref="E783" si="1595">plan_id</f>
        <v>1330</v>
      </c>
      <c r="F783">
        <f t="shared" ca="1" si="1313"/>
        <v>2003</v>
      </c>
      <c r="G783">
        <f t="shared" ref="G783" ca="1" si="1596">VLOOKUP(INDIRECT(CHAR(39)&amp;$A783&amp;CHAR(39)&amp;"!r2c"&amp;$C783,0),variables,2,0)</f>
        <v>10843</v>
      </c>
      <c r="H783" s="68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5">
      <c r="A784" t="s">
        <v>534</v>
      </c>
      <c r="B784">
        <f t="shared" si="1570"/>
        <v>6</v>
      </c>
      <c r="C784">
        <f t="shared" si="1514"/>
        <v>16</v>
      </c>
      <c r="E784">
        <f t="shared" ref="E784" si="1597">plan_id</f>
        <v>1330</v>
      </c>
      <c r="F784">
        <f t="shared" ca="1" si="1313"/>
        <v>2003</v>
      </c>
      <c r="G784">
        <f t="shared" ref="G784" ca="1" si="1598">VLOOKUP(INDIRECT(CHAR(39)&amp;$A784&amp;CHAR(39)&amp;"!r2c"&amp;$C784,0),variables,2,0)</f>
        <v>10932</v>
      </c>
      <c r="H784" s="68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5">
      <c r="A785" t="s">
        <v>534</v>
      </c>
      <c r="B785">
        <f t="shared" si="1570"/>
        <v>6</v>
      </c>
      <c r="C785">
        <f t="shared" si="1514"/>
        <v>17</v>
      </c>
      <c r="E785">
        <f t="shared" ref="E785" si="1599">plan_id</f>
        <v>1330</v>
      </c>
      <c r="F785">
        <f t="shared" ca="1" si="1313"/>
        <v>2003</v>
      </c>
      <c r="G785">
        <f t="shared" ref="G785" ca="1" si="1600">VLOOKUP(INDIRECT(CHAR(39)&amp;$A785&amp;CHAR(39)&amp;"!r2c"&amp;$C785,0),variables,2,0)</f>
        <v>10933</v>
      </c>
      <c r="H785" s="68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5">
      <c r="A786" t="s">
        <v>534</v>
      </c>
      <c r="B786">
        <f t="shared" si="1570"/>
        <v>6</v>
      </c>
      <c r="C786">
        <f t="shared" si="1514"/>
        <v>18</v>
      </c>
      <c r="E786">
        <f t="shared" ref="E786" si="1601">plan_id</f>
        <v>1330</v>
      </c>
      <c r="F786">
        <f t="shared" ca="1" si="1313"/>
        <v>2003</v>
      </c>
      <c r="G786">
        <f t="shared" ref="G786" ca="1" si="1602">VLOOKUP(INDIRECT(CHAR(39)&amp;$A786&amp;CHAR(39)&amp;"!r2c"&amp;$C786,0),variables,2,0)</f>
        <v>10934</v>
      </c>
      <c r="H786" s="68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5">
      <c r="A787" t="s">
        <v>534</v>
      </c>
      <c r="B787">
        <f t="shared" si="1570"/>
        <v>6</v>
      </c>
      <c r="C787">
        <f t="shared" si="1514"/>
        <v>19</v>
      </c>
      <c r="E787">
        <f t="shared" ref="E787" si="1603">plan_id</f>
        <v>1330</v>
      </c>
      <c r="F787">
        <f t="shared" ca="1" si="1313"/>
        <v>2003</v>
      </c>
      <c r="G787">
        <f t="shared" ref="G787" ca="1" si="1604">VLOOKUP(INDIRECT(CHAR(39)&amp;$A787&amp;CHAR(39)&amp;"!r2c"&amp;$C787,0),variables,2,0)</f>
        <v>10935</v>
      </c>
      <c r="H787" s="68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5">
      <c r="A788" t="s">
        <v>534</v>
      </c>
      <c r="B788">
        <f t="shared" si="1570"/>
        <v>6</v>
      </c>
      <c r="C788">
        <f t="shared" si="1514"/>
        <v>20</v>
      </c>
      <c r="E788">
        <f t="shared" ref="E788" si="1605">plan_id</f>
        <v>1330</v>
      </c>
      <c r="F788">
        <f t="shared" ca="1" si="1313"/>
        <v>2003</v>
      </c>
      <c r="G788">
        <f t="shared" ref="G788" ca="1" si="1606">VLOOKUP(INDIRECT(CHAR(39)&amp;$A788&amp;CHAR(39)&amp;"!r2c"&amp;$C788,0),variables,2,0)</f>
        <v>10936</v>
      </c>
      <c r="H788" s="68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5">
      <c r="A789" t="s">
        <v>534</v>
      </c>
      <c r="B789">
        <f t="shared" si="1570"/>
        <v>6</v>
      </c>
      <c r="C789">
        <f t="shared" si="1514"/>
        <v>21</v>
      </c>
      <c r="E789">
        <f t="shared" ref="E789" si="1607">plan_id</f>
        <v>1330</v>
      </c>
      <c r="F789">
        <f t="shared" ca="1" si="1313"/>
        <v>2003</v>
      </c>
      <c r="G789">
        <f t="shared" ref="G789" ca="1" si="1608">VLOOKUP(INDIRECT(CHAR(39)&amp;$A789&amp;CHAR(39)&amp;"!r2c"&amp;$C789,0),variables,2,0)</f>
        <v>10938</v>
      </c>
      <c r="H789" s="68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5">
      <c r="A790" t="s">
        <v>534</v>
      </c>
      <c r="B790">
        <f t="shared" si="1570"/>
        <v>6</v>
      </c>
      <c r="C790">
        <f t="shared" si="1514"/>
        <v>22</v>
      </c>
      <c r="E790">
        <f t="shared" ref="E790" si="1609">plan_id</f>
        <v>1330</v>
      </c>
      <c r="F790">
        <f t="shared" ca="1" si="1313"/>
        <v>2003</v>
      </c>
      <c r="G790">
        <f t="shared" ref="G790" ca="1" si="1610">VLOOKUP(INDIRECT(CHAR(39)&amp;$A790&amp;CHAR(39)&amp;"!r2c"&amp;$C790,0),variables,2,0)</f>
        <v>10939</v>
      </c>
      <c r="H790" s="68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5">
      <c r="A791" t="s">
        <v>534</v>
      </c>
      <c r="B791">
        <f t="shared" si="1570"/>
        <v>6</v>
      </c>
      <c r="C791">
        <f t="shared" si="1514"/>
        <v>23</v>
      </c>
      <c r="E791">
        <f t="shared" ref="E791" si="1611">plan_id</f>
        <v>1330</v>
      </c>
      <c r="F791">
        <f t="shared" ca="1" si="1313"/>
        <v>2003</v>
      </c>
      <c r="G791">
        <f t="shared" ref="G791" ca="1" si="1612">VLOOKUP(INDIRECT(CHAR(39)&amp;$A791&amp;CHAR(39)&amp;"!r2c"&amp;$C791,0),variables,2,0)</f>
        <v>11008</v>
      </c>
      <c r="H791" s="68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5">
      <c r="A792" t="s">
        <v>534</v>
      </c>
      <c r="B792">
        <f t="shared" si="1570"/>
        <v>6</v>
      </c>
      <c r="C792">
        <f t="shared" si="1514"/>
        <v>24</v>
      </c>
      <c r="E792">
        <f t="shared" ref="E792" si="1613">plan_id</f>
        <v>1330</v>
      </c>
      <c r="F792">
        <f t="shared" ca="1" si="1313"/>
        <v>2003</v>
      </c>
      <c r="G792">
        <f t="shared" ref="G792" ca="1" si="1614">VLOOKUP(INDIRECT(CHAR(39)&amp;$A792&amp;CHAR(39)&amp;"!r2c"&amp;$C792,0),variables,2,0)</f>
        <v>10942</v>
      </c>
      <c r="H792" s="68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5">
      <c r="A793" t="s">
        <v>534</v>
      </c>
      <c r="B793">
        <f t="shared" si="1570"/>
        <v>6</v>
      </c>
      <c r="C793">
        <f t="shared" si="1514"/>
        <v>25</v>
      </c>
      <c r="E793">
        <f t="shared" ref="E793" si="1615">plan_id</f>
        <v>1330</v>
      </c>
      <c r="F793">
        <f t="shared" ca="1" si="1313"/>
        <v>2003</v>
      </c>
      <c r="G793">
        <f t="shared" ref="G793" ca="1" si="1616">VLOOKUP(INDIRECT(CHAR(39)&amp;$A793&amp;CHAR(39)&amp;"!r2c"&amp;$C793,0),variables,2,0)</f>
        <v>10943</v>
      </c>
      <c r="H793" s="68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5">
      <c r="A794" t="s">
        <v>534</v>
      </c>
      <c r="B794">
        <f t="shared" si="1570"/>
        <v>6</v>
      </c>
      <c r="C794">
        <f t="shared" si="1514"/>
        <v>26</v>
      </c>
      <c r="E794">
        <f t="shared" ref="E794" si="1617">plan_id</f>
        <v>1330</v>
      </c>
      <c r="F794">
        <f t="shared" ca="1" si="1313"/>
        <v>2003</v>
      </c>
      <c r="G794">
        <f t="shared" ref="G794" ca="1" si="1618">VLOOKUP(INDIRECT(CHAR(39)&amp;$A794&amp;CHAR(39)&amp;"!r2c"&amp;$C794,0),variables,2,0)</f>
        <v>10701</v>
      </c>
      <c r="H794" s="68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5">
      <c r="A795" t="s">
        <v>534</v>
      </c>
      <c r="B795">
        <f t="shared" si="1570"/>
        <v>6</v>
      </c>
      <c r="C795">
        <f t="shared" si="1514"/>
        <v>27</v>
      </c>
      <c r="E795">
        <f t="shared" ref="E795" si="1619">plan_id</f>
        <v>1330</v>
      </c>
      <c r="F795">
        <f t="shared" ca="1" si="1313"/>
        <v>2003</v>
      </c>
      <c r="G795">
        <f t="shared" ref="G795" ca="1" si="1620">VLOOKUP(INDIRECT(CHAR(39)&amp;$A795&amp;CHAR(39)&amp;"!r2c"&amp;$C795,0),variables,2,0)</f>
        <v>10702</v>
      </c>
      <c r="H795" s="68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t="s">
        <v>534</v>
      </c>
      <c r="B796">
        <f t="shared" si="1570"/>
        <v>6</v>
      </c>
      <c r="C796">
        <f t="shared" si="1514"/>
        <v>28</v>
      </c>
      <c r="E796">
        <f t="shared" ref="E796" si="1621">plan_id</f>
        <v>1330</v>
      </c>
      <c r="F796">
        <f t="shared" ca="1" si="1313"/>
        <v>2003</v>
      </c>
      <c r="G796">
        <f t="shared" ref="G796" ca="1" si="1622">VLOOKUP(INDIRECT(CHAR(39)&amp;$A796&amp;CHAR(39)&amp;"!r2c"&amp;$C796,0),variables,2,0)</f>
        <v>10944</v>
      </c>
      <c r="H796" s="68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t="s">
        <v>534</v>
      </c>
      <c r="B797">
        <f t="shared" si="1570"/>
        <v>6</v>
      </c>
      <c r="C797">
        <f t="shared" si="1514"/>
        <v>29</v>
      </c>
      <c r="E797">
        <f t="shared" ref="E797" si="1623">plan_id</f>
        <v>1330</v>
      </c>
      <c r="F797">
        <f t="shared" ca="1" si="1313"/>
        <v>2003</v>
      </c>
      <c r="G797">
        <f t="shared" ref="G797" ca="1" si="1624">VLOOKUP(INDIRECT(CHAR(39)&amp;$A797&amp;CHAR(39)&amp;"!r2c"&amp;$C797,0),variables,2,0)</f>
        <v>10945</v>
      </c>
      <c r="H797" s="68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5">
      <c r="A798" t="s">
        <v>534</v>
      </c>
      <c r="B798">
        <f t="shared" si="1570"/>
        <v>6</v>
      </c>
      <c r="C798">
        <f t="shared" si="1514"/>
        <v>30</v>
      </c>
      <c r="E798">
        <f t="shared" ref="E798" si="1625">plan_id</f>
        <v>1330</v>
      </c>
      <c r="F798">
        <f t="shared" ca="1" si="1313"/>
        <v>2003</v>
      </c>
      <c r="G798">
        <f t="shared" ref="G798" ca="1" si="1626">VLOOKUP(INDIRECT(CHAR(39)&amp;$A798&amp;CHAR(39)&amp;"!r2c"&amp;$C798,0),variables,2,0)</f>
        <v>10946</v>
      </c>
      <c r="H798" s="68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5">
      <c r="A799" t="s">
        <v>534</v>
      </c>
      <c r="B799">
        <f t="shared" si="1570"/>
        <v>6</v>
      </c>
      <c r="C799">
        <f t="shared" si="1514"/>
        <v>31</v>
      </c>
      <c r="E799">
        <f t="shared" ref="E799" si="1627">plan_id</f>
        <v>1330</v>
      </c>
      <c r="F799">
        <f t="shared" ca="1" si="1313"/>
        <v>2003</v>
      </c>
      <c r="G799">
        <f t="shared" ref="G799" ca="1" si="1628">VLOOKUP(INDIRECT(CHAR(39)&amp;$A799&amp;CHAR(39)&amp;"!r2c"&amp;$C799,0),variables,2,0)</f>
        <v>10948</v>
      </c>
      <c r="H799" s="68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5">
      <c r="A800" t="s">
        <v>534</v>
      </c>
      <c r="B800">
        <f t="shared" si="1570"/>
        <v>6</v>
      </c>
      <c r="C800">
        <f t="shared" si="1514"/>
        <v>32</v>
      </c>
      <c r="E800">
        <f t="shared" ref="E800" si="1629">plan_id</f>
        <v>1330</v>
      </c>
      <c r="F800">
        <f t="shared" ca="1" si="1313"/>
        <v>2003</v>
      </c>
      <c r="G800">
        <f t="shared" ref="G800" ca="1" si="1630">VLOOKUP(INDIRECT(CHAR(39)&amp;$A800&amp;CHAR(39)&amp;"!r2c"&amp;$C800,0),variables,2,0)</f>
        <v>10949</v>
      </c>
      <c r="H800" s="68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5">
      <c r="A801" t="s">
        <v>534</v>
      </c>
      <c r="B801">
        <f t="shared" si="1570"/>
        <v>6</v>
      </c>
      <c r="C801">
        <f t="shared" si="1514"/>
        <v>33</v>
      </c>
      <c r="E801">
        <f t="shared" ref="E801" si="1631">plan_id</f>
        <v>1330</v>
      </c>
      <c r="F801">
        <f t="shared" ca="1" si="1313"/>
        <v>2003</v>
      </c>
      <c r="G801">
        <f t="shared" ref="G801" ca="1" si="1632">VLOOKUP(INDIRECT(CHAR(39)&amp;$A801&amp;CHAR(39)&amp;"!r2c"&amp;$C801,0),variables,2,0)</f>
        <v>10950</v>
      </c>
      <c r="H801" s="68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5">
      <c r="A802" t="s">
        <v>534</v>
      </c>
      <c r="B802">
        <f t="shared" si="1570"/>
        <v>6</v>
      </c>
      <c r="C802">
        <f t="shared" si="1514"/>
        <v>34</v>
      </c>
      <c r="E802">
        <f t="shared" ref="E802" si="1633">plan_id</f>
        <v>1330</v>
      </c>
      <c r="F802">
        <f t="shared" ca="1" si="1313"/>
        <v>2003</v>
      </c>
      <c r="G802">
        <f t="shared" ref="G802" ca="1" si="1634">VLOOKUP(INDIRECT(CHAR(39)&amp;$A802&amp;CHAR(39)&amp;"!r2c"&amp;$C802,0),variables,2,0)</f>
        <v>10952</v>
      </c>
      <c r="H802" s="68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5">
      <c r="A803" t="s">
        <v>534</v>
      </c>
      <c r="B803">
        <f t="shared" si="1570"/>
        <v>6</v>
      </c>
      <c r="C803">
        <f t="shared" si="1514"/>
        <v>35</v>
      </c>
      <c r="E803">
        <f t="shared" ref="E803" si="1635">plan_id</f>
        <v>1330</v>
      </c>
      <c r="F803">
        <f t="shared" ca="1" si="1313"/>
        <v>2003</v>
      </c>
      <c r="G803">
        <f t="shared" ref="G803" ca="1" si="1636">VLOOKUP(INDIRECT(CHAR(39)&amp;$A803&amp;CHAR(39)&amp;"!r2c"&amp;$C803,0),variables,2,0)</f>
        <v>10951</v>
      </c>
      <c r="H803" s="68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5">
      <c r="A804" t="s">
        <v>534</v>
      </c>
      <c r="B804">
        <f t="shared" si="1570"/>
        <v>6</v>
      </c>
      <c r="C804">
        <f t="shared" si="1514"/>
        <v>36</v>
      </c>
      <c r="E804">
        <f t="shared" ref="E804" si="1637">plan_id</f>
        <v>1330</v>
      </c>
      <c r="F804">
        <f t="shared" ca="1" si="1313"/>
        <v>2003</v>
      </c>
      <c r="G804">
        <f t="shared" ref="G804" ca="1" si="1638">VLOOKUP(INDIRECT(CHAR(39)&amp;$A804&amp;CHAR(39)&amp;"!r2c"&amp;$C804,0),variables,2,0)</f>
        <v>10955</v>
      </c>
      <c r="H804" s="6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5">
      <c r="A805" t="s">
        <v>534</v>
      </c>
      <c r="B805">
        <f t="shared" si="1570"/>
        <v>6</v>
      </c>
      <c r="C805">
        <f t="shared" si="1514"/>
        <v>37</v>
      </c>
      <c r="E805">
        <f t="shared" ref="E805" si="1639">plan_id</f>
        <v>1330</v>
      </c>
      <c r="F805">
        <f t="shared" ca="1" si="1313"/>
        <v>2003</v>
      </c>
      <c r="G805">
        <f t="shared" ref="G805" ca="1" si="1640">VLOOKUP(INDIRECT(CHAR(39)&amp;$A805&amp;CHAR(39)&amp;"!r2c"&amp;$C805,0),variables,2,0)</f>
        <v>10956</v>
      </c>
      <c r="H805" s="68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5">
      <c r="A806" t="s">
        <v>534</v>
      </c>
      <c r="B806">
        <f t="shared" si="1570"/>
        <v>6</v>
      </c>
      <c r="C806">
        <f t="shared" si="1514"/>
        <v>38</v>
      </c>
      <c r="E806">
        <f t="shared" ref="E806" si="1641">plan_id</f>
        <v>1330</v>
      </c>
      <c r="F806">
        <f t="shared" ca="1" si="1313"/>
        <v>2003</v>
      </c>
      <c r="G806">
        <f t="shared" ref="G806" ca="1" si="1642">VLOOKUP(INDIRECT(CHAR(39)&amp;$A806&amp;CHAR(39)&amp;"!r2c"&amp;$C806,0),variables,2,0)</f>
        <v>10957</v>
      </c>
      <c r="H806" s="6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5">
      <c r="A807" t="s">
        <v>534</v>
      </c>
      <c r="B807">
        <f t="shared" si="1570"/>
        <v>6</v>
      </c>
      <c r="C807">
        <f t="shared" si="1514"/>
        <v>39</v>
      </c>
      <c r="E807">
        <f t="shared" ref="E807" si="1643">plan_id</f>
        <v>1330</v>
      </c>
      <c r="F807">
        <f t="shared" ca="1" si="1313"/>
        <v>2003</v>
      </c>
      <c r="G807">
        <f t="shared" ref="G807" ca="1" si="1644">VLOOKUP(INDIRECT(CHAR(39)&amp;$A807&amp;CHAR(39)&amp;"!r2c"&amp;$C807,0),variables,2,0)</f>
        <v>10960</v>
      </c>
      <c r="H807" s="68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t="s">
        <v>534</v>
      </c>
      <c r="B808">
        <f t="shared" si="1570"/>
        <v>6</v>
      </c>
      <c r="C808">
        <f t="shared" ref="C808:C871" si="1645">C717</f>
        <v>40</v>
      </c>
      <c r="E808">
        <f t="shared" ref="E808" si="1646">plan_id</f>
        <v>1330</v>
      </c>
      <c r="F808">
        <f t="shared" ca="1" si="1313"/>
        <v>2003</v>
      </c>
      <c r="G808">
        <f t="shared" ref="G808" ca="1" si="1647">VLOOKUP(INDIRECT(CHAR(39)&amp;$A808&amp;CHAR(39)&amp;"!r2c"&amp;$C808,0),variables,2,0)</f>
        <v>10963</v>
      </c>
      <c r="H808" s="68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t="s">
        <v>534</v>
      </c>
      <c r="B809">
        <f t="shared" si="1570"/>
        <v>6</v>
      </c>
      <c r="C809">
        <f t="shared" si="1645"/>
        <v>41</v>
      </c>
      <c r="E809">
        <f t="shared" ref="E809" si="1648">plan_id</f>
        <v>1330</v>
      </c>
      <c r="F809">
        <f t="shared" ca="1" si="1313"/>
        <v>2003</v>
      </c>
      <c r="G809">
        <f t="shared" ref="G809" ca="1" si="1649">VLOOKUP(INDIRECT(CHAR(39)&amp;$A809&amp;CHAR(39)&amp;"!r2c"&amp;$C809,0),variables,2,0)</f>
        <v>10965</v>
      </c>
      <c r="H809" s="68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t="s">
        <v>534</v>
      </c>
      <c r="B810">
        <f t="shared" si="1570"/>
        <v>6</v>
      </c>
      <c r="C810">
        <f t="shared" si="1645"/>
        <v>42</v>
      </c>
      <c r="E810">
        <f t="shared" ref="E810" si="1650">plan_id</f>
        <v>1330</v>
      </c>
      <c r="F810">
        <f t="shared" ca="1" si="1313"/>
        <v>2003</v>
      </c>
      <c r="G810">
        <f t="shared" ref="G810" ca="1" si="1651">VLOOKUP(INDIRECT(CHAR(39)&amp;$A810&amp;CHAR(39)&amp;"!r2c"&amp;$C810,0),variables,2,0)</f>
        <v>10968</v>
      </c>
      <c r="H810" s="68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t="s">
        <v>534</v>
      </c>
      <c r="B811">
        <f t="shared" si="1570"/>
        <v>6</v>
      </c>
      <c r="C811">
        <f t="shared" si="1645"/>
        <v>43</v>
      </c>
      <c r="E811">
        <f t="shared" ref="E811" si="1652">plan_id</f>
        <v>1330</v>
      </c>
      <c r="F811">
        <f t="shared" ca="1" si="1313"/>
        <v>2003</v>
      </c>
      <c r="G811">
        <f t="shared" ref="G811" ca="1" si="1653">VLOOKUP(INDIRECT(CHAR(39)&amp;$A811&amp;CHAR(39)&amp;"!r2c"&amp;$C811,0),variables,2,0)</f>
        <v>10969</v>
      </c>
      <c r="H811" s="68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5">
      <c r="A812" t="s">
        <v>534</v>
      </c>
      <c r="B812">
        <f t="shared" si="1570"/>
        <v>6</v>
      </c>
      <c r="C812">
        <f t="shared" si="1645"/>
        <v>44</v>
      </c>
      <c r="E812">
        <f t="shared" ref="E812" si="1654">plan_id</f>
        <v>1330</v>
      </c>
      <c r="F812">
        <f t="shared" ca="1" si="1313"/>
        <v>2003</v>
      </c>
      <c r="G812">
        <f t="shared" ref="G812" ca="1" si="1655">VLOOKUP(INDIRECT(CHAR(39)&amp;$A812&amp;CHAR(39)&amp;"!r2c"&amp;$C812,0),variables,2,0)</f>
        <v>10970</v>
      </c>
      <c r="H812" s="6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t="s">
        <v>534</v>
      </c>
      <c r="B813">
        <f t="shared" si="1570"/>
        <v>6</v>
      </c>
      <c r="C813">
        <f t="shared" si="1645"/>
        <v>45</v>
      </c>
      <c r="E813">
        <f t="shared" ref="E813" si="1656">plan_id</f>
        <v>1330</v>
      </c>
      <c r="F813">
        <f t="shared" ca="1" si="1313"/>
        <v>2003</v>
      </c>
      <c r="G813">
        <f t="shared" ref="G813" ca="1" si="1657">VLOOKUP(INDIRECT(CHAR(39)&amp;$A813&amp;CHAR(39)&amp;"!r2c"&amp;$C813,0),variables,2,0)</f>
        <v>10971</v>
      </c>
      <c r="H813" s="68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5">
      <c r="A814" t="s">
        <v>534</v>
      </c>
      <c r="B814">
        <f t="shared" si="1570"/>
        <v>6</v>
      </c>
      <c r="C814">
        <f t="shared" si="1645"/>
        <v>46</v>
      </c>
      <c r="E814">
        <f t="shared" ref="E814" si="1658">plan_id</f>
        <v>1330</v>
      </c>
      <c r="F814">
        <f t="shared" ca="1" si="1313"/>
        <v>2003</v>
      </c>
      <c r="G814">
        <f t="shared" ref="G814" ca="1" si="1659">VLOOKUP(INDIRECT(CHAR(39)&amp;$A814&amp;CHAR(39)&amp;"!r2c"&amp;$C814,0),variables,2,0)</f>
        <v>10972</v>
      </c>
      <c r="H814" s="6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t="s">
        <v>534</v>
      </c>
      <c r="B815">
        <f t="shared" si="1570"/>
        <v>6</v>
      </c>
      <c r="C815">
        <f t="shared" si="1645"/>
        <v>47</v>
      </c>
      <c r="E815">
        <f t="shared" ref="E815" si="1660">plan_id</f>
        <v>1330</v>
      </c>
      <c r="F815">
        <f t="shared" ca="1" si="1313"/>
        <v>2003</v>
      </c>
      <c r="G815">
        <f t="shared" ref="G815" ca="1" si="1661">VLOOKUP(INDIRECT(CHAR(39)&amp;$A815&amp;CHAR(39)&amp;"!r2c"&amp;$C815,0),variables,2,0)</f>
        <v>10973</v>
      </c>
      <c r="H815" s="68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t="s">
        <v>534</v>
      </c>
      <c r="B816">
        <f t="shared" si="1570"/>
        <v>6</v>
      </c>
      <c r="C816">
        <f t="shared" si="1645"/>
        <v>48</v>
      </c>
      <c r="E816">
        <f t="shared" ref="E816" si="1662">plan_id</f>
        <v>1330</v>
      </c>
      <c r="F816">
        <f t="shared" ca="1" si="1313"/>
        <v>2003</v>
      </c>
      <c r="G816">
        <f t="shared" ref="G816" ca="1" si="1663">VLOOKUP(INDIRECT(CHAR(39)&amp;$A816&amp;CHAR(39)&amp;"!r2c"&amp;$C816,0),variables,2,0)</f>
        <v>10974</v>
      </c>
      <c r="H816" s="68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5">
      <c r="A817" t="s">
        <v>534</v>
      </c>
      <c r="B817">
        <f t="shared" si="1570"/>
        <v>6</v>
      </c>
      <c r="C817">
        <f t="shared" si="1645"/>
        <v>49</v>
      </c>
      <c r="E817">
        <f t="shared" ref="E817" si="1664">plan_id</f>
        <v>1330</v>
      </c>
      <c r="F817">
        <f t="shared" ca="1" si="1313"/>
        <v>2003</v>
      </c>
      <c r="G817">
        <f t="shared" ref="G817" ca="1" si="1665">VLOOKUP(INDIRECT(CHAR(39)&amp;$A817&amp;CHAR(39)&amp;"!r2c"&amp;$C817,0),variables,2,0)</f>
        <v>10976</v>
      </c>
      <c r="H817" s="68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5">
      <c r="A818" t="s">
        <v>534</v>
      </c>
      <c r="B818">
        <f t="shared" si="1570"/>
        <v>6</v>
      </c>
      <c r="C818">
        <f t="shared" si="1645"/>
        <v>50</v>
      </c>
      <c r="E818">
        <f t="shared" ref="E818" si="1666">plan_id</f>
        <v>1330</v>
      </c>
      <c r="F818">
        <f t="shared" ca="1" si="1313"/>
        <v>2003</v>
      </c>
      <c r="G818">
        <f t="shared" ref="G818" ca="1" si="1667">VLOOKUP(INDIRECT(CHAR(39)&amp;$A818&amp;CHAR(39)&amp;"!r2c"&amp;$C818,0),variables,2,0)</f>
        <v>10977</v>
      </c>
      <c r="H818" s="68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5">
      <c r="A819" t="s">
        <v>534</v>
      </c>
      <c r="B819">
        <f t="shared" si="1570"/>
        <v>6</v>
      </c>
      <c r="C819">
        <f t="shared" si="1645"/>
        <v>51</v>
      </c>
      <c r="E819">
        <f t="shared" ref="E819" si="1668">plan_id</f>
        <v>1330</v>
      </c>
      <c r="F819">
        <f t="shared" ca="1" si="1313"/>
        <v>2003</v>
      </c>
      <c r="G819">
        <f t="shared" ref="G819" ca="1" si="1669">VLOOKUP(INDIRECT(CHAR(39)&amp;$A819&amp;CHAR(39)&amp;"!r2c"&amp;$C819,0),variables,2,0)</f>
        <v>10978</v>
      </c>
      <c r="H819" s="68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t="s">
        <v>534</v>
      </c>
      <c r="B820">
        <f t="shared" si="1570"/>
        <v>6</v>
      </c>
      <c r="C820">
        <f t="shared" si="1645"/>
        <v>52</v>
      </c>
      <c r="E820">
        <f t="shared" ref="E820" si="1670">plan_id</f>
        <v>1330</v>
      </c>
      <c r="F820">
        <f t="shared" ca="1" si="1313"/>
        <v>2003</v>
      </c>
      <c r="G820">
        <f t="shared" ref="G820" ca="1" si="1671">VLOOKUP(INDIRECT(CHAR(39)&amp;$A820&amp;CHAR(39)&amp;"!r2c"&amp;$C820,0),variables,2,0)</f>
        <v>10979</v>
      </c>
      <c r="H820" s="6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5">
      <c r="A821" t="s">
        <v>534</v>
      </c>
      <c r="B821">
        <f t="shared" si="1570"/>
        <v>6</v>
      </c>
      <c r="C821">
        <f t="shared" si="1645"/>
        <v>53</v>
      </c>
      <c r="E821">
        <f t="shared" ref="E821" si="1672">plan_id</f>
        <v>1330</v>
      </c>
      <c r="F821">
        <f t="shared" ca="1" si="1313"/>
        <v>2003</v>
      </c>
      <c r="G821">
        <f t="shared" ref="G821" ca="1" si="1673">VLOOKUP(INDIRECT(CHAR(39)&amp;$A821&amp;CHAR(39)&amp;"!r2c"&amp;$C821,0),variables,2,0)</f>
        <v>10980</v>
      </c>
      <c r="H821" s="68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t="s">
        <v>534</v>
      </c>
      <c r="B822">
        <f t="shared" si="1570"/>
        <v>6</v>
      </c>
      <c r="C822">
        <f t="shared" si="1645"/>
        <v>54</v>
      </c>
      <c r="E822">
        <f t="shared" ref="E822" si="1674">plan_id</f>
        <v>1330</v>
      </c>
      <c r="F822">
        <f t="shared" ca="1" si="1313"/>
        <v>2003</v>
      </c>
      <c r="G822">
        <f t="shared" ref="G822" ca="1" si="1675">VLOOKUP(INDIRECT(CHAR(39)&amp;$A822&amp;CHAR(39)&amp;"!r2c"&amp;$C822,0),variables,2,0)</f>
        <v>10981</v>
      </c>
      <c r="H822" s="68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1.6E-2</v>
      </c>
    </row>
    <row r="823" spans="1:8" x14ac:dyDescent="0.35">
      <c r="A823" t="s">
        <v>534</v>
      </c>
      <c r="B823">
        <f t="shared" si="1570"/>
        <v>6</v>
      </c>
      <c r="C823">
        <f t="shared" si="1645"/>
        <v>55</v>
      </c>
      <c r="E823">
        <f t="shared" ref="E823" si="1676">plan_id</f>
        <v>1330</v>
      </c>
      <c r="F823">
        <f t="shared" ca="1" si="1313"/>
        <v>2003</v>
      </c>
      <c r="G823">
        <f t="shared" ref="G823" ca="1" si="1677">VLOOKUP(INDIRECT(CHAR(39)&amp;$A823&amp;CHAR(39)&amp;"!r2c"&amp;$C823,0),variables,2,0)</f>
        <v>10982</v>
      </c>
      <c r="H823" s="68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6.2E-2</v>
      </c>
    </row>
    <row r="824" spans="1:8" x14ac:dyDescent="0.35">
      <c r="A824" t="s">
        <v>534</v>
      </c>
      <c r="B824">
        <f t="shared" si="1570"/>
        <v>6</v>
      </c>
      <c r="C824">
        <f t="shared" si="1645"/>
        <v>56</v>
      </c>
      <c r="E824">
        <f t="shared" ref="E824" si="1678">plan_id</f>
        <v>1330</v>
      </c>
      <c r="F824">
        <f t="shared" ca="1" si="1313"/>
        <v>2003</v>
      </c>
      <c r="G824">
        <f t="shared" ref="G824" ca="1" si="1679">VLOOKUP(INDIRECT(CHAR(39)&amp;$A824&amp;CHAR(39)&amp;"!r2c"&amp;$C824,0),variables,2,0)</f>
        <v>10706</v>
      </c>
      <c r="H824" s="68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8.7631238347040037E-4</v>
      </c>
    </row>
    <row r="825" spans="1:8" x14ac:dyDescent="0.35">
      <c r="A825" t="s">
        <v>534</v>
      </c>
      <c r="B825">
        <f t="shared" si="1570"/>
        <v>6</v>
      </c>
      <c r="C825">
        <f t="shared" si="1645"/>
        <v>57</v>
      </c>
      <c r="E825">
        <f t="shared" ref="E825" si="1680">plan_id</f>
        <v>1330</v>
      </c>
      <c r="F825">
        <f t="shared" ca="1" si="1313"/>
        <v>2003</v>
      </c>
      <c r="G825">
        <f t="shared" ref="G825" ca="1" si="1681">VLOOKUP(INDIRECT(CHAR(39)&amp;$A825&amp;CHAR(39)&amp;"!r2c"&amp;$C825,0),variables,2,0)</f>
        <v>10984</v>
      </c>
      <c r="H825" s="68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5">
      <c r="A826" t="s">
        <v>534</v>
      </c>
      <c r="B826">
        <f t="shared" si="1570"/>
        <v>6</v>
      </c>
      <c r="C826">
        <f t="shared" si="1645"/>
        <v>58</v>
      </c>
      <c r="E826">
        <f t="shared" ref="E826" si="1682">plan_id</f>
        <v>1330</v>
      </c>
      <c r="F826">
        <f t="shared" ca="1" si="1313"/>
        <v>2003</v>
      </c>
      <c r="G826">
        <f t="shared" ref="G826" ca="1" si="1683">VLOOKUP(INDIRECT(CHAR(39)&amp;$A826&amp;CHAR(39)&amp;"!r2c"&amp;$C826,0),variables,2,0)</f>
        <v>10990</v>
      </c>
      <c r="H826" s="68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5">
      <c r="A827" t="s">
        <v>534</v>
      </c>
      <c r="B827">
        <f t="shared" si="1570"/>
        <v>6</v>
      </c>
      <c r="C827">
        <f t="shared" si="1645"/>
        <v>59</v>
      </c>
      <c r="E827">
        <f t="shared" ref="E827" si="1684">plan_id</f>
        <v>1330</v>
      </c>
      <c r="F827">
        <f t="shared" ca="1" si="1313"/>
        <v>2003</v>
      </c>
      <c r="G827">
        <f t="shared" ref="G827" ca="1" si="1685">VLOOKUP(INDIRECT(CHAR(39)&amp;$A827&amp;CHAR(39)&amp;"!r2c"&amp;$C827,0),variables,2,0)</f>
        <v>10991</v>
      </c>
      <c r="H827" s="68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5">
      <c r="A828" t="s">
        <v>534</v>
      </c>
      <c r="B828">
        <f t="shared" si="1570"/>
        <v>6</v>
      </c>
      <c r="C828">
        <f t="shared" si="1645"/>
        <v>60</v>
      </c>
      <c r="E828">
        <f t="shared" ref="E828" si="1686">plan_id</f>
        <v>1330</v>
      </c>
      <c r="F828">
        <f t="shared" ca="1" si="1313"/>
        <v>2003</v>
      </c>
      <c r="G828">
        <f t="shared" ref="G828" ca="1" si="1687">VLOOKUP(INDIRECT(CHAR(39)&amp;$A828&amp;CHAR(39)&amp;"!r2c"&amp;$C828,0),variables,2,0)</f>
        <v>10992</v>
      </c>
      <c r="H828" s="68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5">
      <c r="A829" t="s">
        <v>534</v>
      </c>
      <c r="B829">
        <f t="shared" si="1570"/>
        <v>6</v>
      </c>
      <c r="C829">
        <f t="shared" si="1645"/>
        <v>61</v>
      </c>
      <c r="E829">
        <f t="shared" ref="E829" si="1688">plan_id</f>
        <v>1330</v>
      </c>
      <c r="F829">
        <f t="shared" ca="1" si="1313"/>
        <v>2003</v>
      </c>
      <c r="G829">
        <f t="shared" ref="G829" ca="1" si="1689">VLOOKUP(INDIRECT(CHAR(39)&amp;$A829&amp;CHAR(39)&amp;"!r2c"&amp;$C829,0),variables,2,0)</f>
        <v>10993</v>
      </c>
      <c r="H829" s="6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5">
      <c r="A830" t="s">
        <v>534</v>
      </c>
      <c r="B830">
        <f t="shared" si="1570"/>
        <v>6</v>
      </c>
      <c r="C830">
        <f t="shared" si="1645"/>
        <v>62</v>
      </c>
      <c r="E830">
        <f t="shared" ref="E830" si="1690">plan_id</f>
        <v>1330</v>
      </c>
      <c r="F830">
        <f t="shared" ca="1" si="1313"/>
        <v>2003</v>
      </c>
      <c r="G830">
        <f t="shared" ref="G830" ca="1" si="1691">VLOOKUP(INDIRECT(CHAR(39)&amp;$A830&amp;CHAR(39)&amp;"!r2c"&amp;$C830,0),variables,2,0)</f>
        <v>10994</v>
      </c>
      <c r="H830" s="6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5">
      <c r="A831" t="s">
        <v>534</v>
      </c>
      <c r="B831">
        <f t="shared" si="1570"/>
        <v>6</v>
      </c>
      <c r="C831">
        <f t="shared" si="1645"/>
        <v>63</v>
      </c>
      <c r="E831">
        <f t="shared" ref="E831" si="1692">plan_id</f>
        <v>1330</v>
      </c>
      <c r="F831">
        <f t="shared" ca="1" si="1313"/>
        <v>2003</v>
      </c>
      <c r="G831">
        <f t="shared" ref="G831" ca="1" si="1693">VLOOKUP(INDIRECT(CHAR(39)&amp;$A831&amp;CHAR(39)&amp;"!r2c"&amp;$C831,0),variables,2,0)</f>
        <v>10801</v>
      </c>
      <c r="H831" s="6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t="s">
        <v>534</v>
      </c>
      <c r="B832">
        <f t="shared" si="1570"/>
        <v>6</v>
      </c>
      <c r="C832">
        <f t="shared" si="1645"/>
        <v>64</v>
      </c>
      <c r="E832">
        <f t="shared" ref="E832" si="1694">plan_id</f>
        <v>1330</v>
      </c>
      <c r="F832">
        <f t="shared" ca="1" si="1313"/>
        <v>2003</v>
      </c>
      <c r="G832">
        <f t="shared" ref="G832" ca="1" si="1695">VLOOKUP(INDIRECT(CHAR(39)&amp;$A832&amp;CHAR(39)&amp;"!r2c"&amp;$C832,0),variables,2,0)</f>
        <v>10802</v>
      </c>
      <c r="H832" s="68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5">
      <c r="A833" t="s">
        <v>534</v>
      </c>
      <c r="B833">
        <f t="shared" si="1570"/>
        <v>6</v>
      </c>
      <c r="C833">
        <f t="shared" si="1645"/>
        <v>65</v>
      </c>
      <c r="E833">
        <f t="shared" ref="E833" si="1696">plan_id</f>
        <v>1330</v>
      </c>
      <c r="F833">
        <f t="shared" ca="1" si="1313"/>
        <v>2003</v>
      </c>
      <c r="G833">
        <f t="shared" ref="G833" ca="1" si="1697">VLOOKUP(INDIRECT(CHAR(39)&amp;$A833&amp;CHAR(39)&amp;"!r2c"&amp;$C833,0),variables,2,0)</f>
        <v>10803</v>
      </c>
      <c r="H833" s="68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5">
      <c r="A834" t="s">
        <v>534</v>
      </c>
      <c r="B834">
        <f t="shared" si="1570"/>
        <v>6</v>
      </c>
      <c r="C834">
        <f t="shared" si="1645"/>
        <v>66</v>
      </c>
      <c r="E834">
        <f t="shared" ref="E834" si="1698">plan_id</f>
        <v>1330</v>
      </c>
      <c r="F834">
        <f t="shared" ca="1" si="1313"/>
        <v>2003</v>
      </c>
      <c r="G834">
        <f t="shared" ref="G834" ca="1" si="1699">VLOOKUP(INDIRECT(CHAR(39)&amp;$A834&amp;CHAR(39)&amp;"!r2c"&amp;$C834,0),variables,2,0)</f>
        <v>10804</v>
      </c>
      <c r="H834" s="68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5">
      <c r="A835" t="s">
        <v>534</v>
      </c>
      <c r="B835">
        <f t="shared" ref="B835" si="1700">B770+1</f>
        <v>6</v>
      </c>
      <c r="C835">
        <f t="shared" si="1645"/>
        <v>67</v>
      </c>
      <c r="E835">
        <f t="shared" ref="E835" si="1701">plan_id</f>
        <v>1330</v>
      </c>
      <c r="F835">
        <f t="shared" ca="1" si="1313"/>
        <v>2003</v>
      </c>
      <c r="G835">
        <f t="shared" ref="G835" ca="1" si="1702">VLOOKUP(INDIRECT(CHAR(39)&amp;$A835&amp;CHAR(39)&amp;"!r2c"&amp;$C835,0),variables,2,0)</f>
        <v>10805</v>
      </c>
      <c r="H835" s="68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t="s">
        <v>534</v>
      </c>
      <c r="B836">
        <f>B835</f>
        <v>6</v>
      </c>
      <c r="C836">
        <f t="shared" si="1645"/>
        <v>68</v>
      </c>
      <c r="E836">
        <f t="shared" ref="E836" si="1703">plan_id</f>
        <v>1330</v>
      </c>
      <c r="F836">
        <f t="shared" ca="1" si="1313"/>
        <v>2003</v>
      </c>
      <c r="G836">
        <f t="shared" ref="G836" ca="1" si="1704">VLOOKUP(INDIRECT(CHAR(39)&amp;$A836&amp;CHAR(39)&amp;"!r2c"&amp;$C836,0),variables,2,0)</f>
        <v>10806</v>
      </c>
      <c r="H836" s="6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5">
      <c r="A837" t="s">
        <v>534</v>
      </c>
      <c r="B837">
        <f t="shared" ref="B837:B861" si="1705">B836</f>
        <v>6</v>
      </c>
      <c r="C837">
        <f t="shared" si="1645"/>
        <v>69</v>
      </c>
      <c r="E837">
        <f t="shared" ref="E837" si="1706">plan_id</f>
        <v>1330</v>
      </c>
      <c r="F837">
        <f t="shared" ca="1" si="1313"/>
        <v>2003</v>
      </c>
      <c r="G837">
        <f t="shared" ref="G837" ca="1" si="1707">VLOOKUP(INDIRECT(CHAR(39)&amp;$A837&amp;CHAR(39)&amp;"!r2c"&amp;$C837,0),variables,2,0)</f>
        <v>10807</v>
      </c>
      <c r="H837" s="68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5">
      <c r="A838" t="s">
        <v>534</v>
      </c>
      <c r="B838">
        <f t="shared" si="1705"/>
        <v>6</v>
      </c>
      <c r="C838">
        <f t="shared" si="1645"/>
        <v>70</v>
      </c>
      <c r="E838">
        <f t="shared" ref="E838" si="1708">plan_id</f>
        <v>1330</v>
      </c>
      <c r="F838">
        <f t="shared" ca="1" si="1313"/>
        <v>2003</v>
      </c>
      <c r="G838">
        <f t="shared" ref="G838" ca="1" si="1709">VLOOKUP(INDIRECT(CHAR(39)&amp;$A838&amp;CHAR(39)&amp;"!r2c"&amp;$C838,0),variables,2,0)</f>
        <v>10808</v>
      </c>
      <c r="H838" s="68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5">
      <c r="A839" t="s">
        <v>534</v>
      </c>
      <c r="B839">
        <f t="shared" si="1705"/>
        <v>6</v>
      </c>
      <c r="C839">
        <f t="shared" si="1645"/>
        <v>71</v>
      </c>
      <c r="E839">
        <f t="shared" ref="E839" si="1710">plan_id</f>
        <v>1330</v>
      </c>
      <c r="F839">
        <f t="shared" ca="1" si="1313"/>
        <v>2003</v>
      </c>
      <c r="G839">
        <f t="shared" ref="G839" ca="1" si="1711">VLOOKUP(INDIRECT(CHAR(39)&amp;$A839&amp;CHAR(39)&amp;"!r2c"&amp;$C839,0),variables,2,0)</f>
        <v>10809</v>
      </c>
      <c r="H839" s="68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5">
      <c r="A840" t="s">
        <v>534</v>
      </c>
      <c r="B840">
        <f t="shared" si="1705"/>
        <v>6</v>
      </c>
      <c r="C840">
        <f t="shared" si="1645"/>
        <v>72</v>
      </c>
      <c r="E840">
        <f t="shared" ref="E840" si="1712">plan_id</f>
        <v>1330</v>
      </c>
      <c r="F840">
        <f t="shared" ca="1" si="1313"/>
        <v>2003</v>
      </c>
      <c r="G840">
        <f t="shared" ref="G840" ca="1" si="1713">VLOOKUP(INDIRECT(CHAR(39)&amp;$A840&amp;CHAR(39)&amp;"!r2c"&amp;$C840,0),variables,2,0)</f>
        <v>10810</v>
      </c>
      <c r="H840" s="68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5">
      <c r="A841" t="s">
        <v>534</v>
      </c>
      <c r="B841">
        <f t="shared" si="1705"/>
        <v>6</v>
      </c>
      <c r="C841">
        <f t="shared" si="1645"/>
        <v>73</v>
      </c>
      <c r="E841">
        <f t="shared" ref="E841" si="1714">plan_id</f>
        <v>1330</v>
      </c>
      <c r="F841">
        <f t="shared" ca="1" si="1313"/>
        <v>2003</v>
      </c>
      <c r="G841">
        <f t="shared" ref="G841" ca="1" si="1715">VLOOKUP(INDIRECT(CHAR(39)&amp;$A841&amp;CHAR(39)&amp;"!r2c"&amp;$C841,0),variables,2,0)</f>
        <v>10811</v>
      </c>
      <c r="H841" s="68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5">
      <c r="A842" t="s">
        <v>534</v>
      </c>
      <c r="B842">
        <f t="shared" si="1705"/>
        <v>6</v>
      </c>
      <c r="C842">
        <f t="shared" si="1645"/>
        <v>74</v>
      </c>
      <c r="E842">
        <f t="shared" ref="E842" si="1716">plan_id</f>
        <v>1330</v>
      </c>
      <c r="F842">
        <f t="shared" ca="1" si="1313"/>
        <v>2003</v>
      </c>
      <c r="G842">
        <f t="shared" ref="G842" ca="1" si="1717">VLOOKUP(INDIRECT(CHAR(39)&amp;$A842&amp;CHAR(39)&amp;"!r2c"&amp;$C842,0),variables,2,0)</f>
        <v>10812</v>
      </c>
      <c r="H842" s="68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5">
      <c r="A843" t="s">
        <v>534</v>
      </c>
      <c r="B843">
        <f t="shared" si="1705"/>
        <v>6</v>
      </c>
      <c r="C843">
        <f t="shared" si="1645"/>
        <v>75</v>
      </c>
      <c r="E843">
        <f t="shared" ref="E843" si="1718">plan_id</f>
        <v>1330</v>
      </c>
      <c r="F843">
        <f t="shared" ca="1" si="1313"/>
        <v>2003</v>
      </c>
      <c r="G843">
        <f t="shared" ref="G843" ca="1" si="1719">VLOOKUP(INDIRECT(CHAR(39)&amp;$A843&amp;CHAR(39)&amp;"!r2c"&amp;$C843,0),variables,2,0)</f>
        <v>10813</v>
      </c>
      <c r="H843" s="68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5">
      <c r="A844" t="s">
        <v>534</v>
      </c>
      <c r="B844">
        <f t="shared" si="1705"/>
        <v>6</v>
      </c>
      <c r="C844">
        <f t="shared" si="1645"/>
        <v>76</v>
      </c>
      <c r="E844">
        <f t="shared" ref="E844" si="1720">plan_id</f>
        <v>1330</v>
      </c>
      <c r="F844">
        <f t="shared" ca="1" si="1313"/>
        <v>2003</v>
      </c>
      <c r="G844">
        <f t="shared" ref="G844" ca="1" si="1721">VLOOKUP(INDIRECT(CHAR(39)&amp;$A844&amp;CHAR(39)&amp;"!r2c"&amp;$C844,0),variables,2,0)</f>
        <v>10814</v>
      </c>
      <c r="H844" s="68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t="s">
        <v>534</v>
      </c>
      <c r="B845">
        <f t="shared" si="1705"/>
        <v>6</v>
      </c>
      <c r="C845">
        <f t="shared" si="1645"/>
        <v>77</v>
      </c>
      <c r="E845">
        <f t="shared" ref="E845" si="1722">plan_id</f>
        <v>1330</v>
      </c>
      <c r="F845">
        <f t="shared" ca="1" si="1313"/>
        <v>2003</v>
      </c>
      <c r="G845">
        <f t="shared" ref="G845" ca="1" si="1723">VLOOKUP(INDIRECT(CHAR(39)&amp;$A845&amp;CHAR(39)&amp;"!r2c"&amp;$C845,0),variables,2,0)</f>
        <v>10815</v>
      </c>
      <c r="H845" s="6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5">
      <c r="A846" t="s">
        <v>534</v>
      </c>
      <c r="B846">
        <f t="shared" si="1705"/>
        <v>6</v>
      </c>
      <c r="C846">
        <f t="shared" si="1645"/>
        <v>78</v>
      </c>
      <c r="E846">
        <f t="shared" ref="E846" si="1724">plan_id</f>
        <v>1330</v>
      </c>
      <c r="F846">
        <f t="shared" ca="1" si="1313"/>
        <v>2003</v>
      </c>
      <c r="G846">
        <f t="shared" ref="G846" ca="1" si="1725">VLOOKUP(INDIRECT(CHAR(39)&amp;$A846&amp;CHAR(39)&amp;"!r2c"&amp;$C846,0),variables,2,0)</f>
        <v>10816</v>
      </c>
      <c r="H846" s="68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5">
      <c r="A847" t="s">
        <v>534</v>
      </c>
      <c r="B847">
        <f t="shared" si="1705"/>
        <v>6</v>
      </c>
      <c r="C847">
        <f t="shared" si="1645"/>
        <v>79</v>
      </c>
      <c r="E847">
        <f t="shared" ref="E847" si="1726">plan_id</f>
        <v>1330</v>
      </c>
      <c r="F847">
        <f t="shared" ca="1" si="1313"/>
        <v>2003</v>
      </c>
      <c r="G847">
        <f t="shared" ref="G847" ca="1" si="1727">VLOOKUP(INDIRECT(CHAR(39)&amp;$A847&amp;CHAR(39)&amp;"!r2c"&amp;$C847,0),variables,2,0)</f>
        <v>10817</v>
      </c>
      <c r="H847" s="6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t="s">
        <v>534</v>
      </c>
      <c r="B848">
        <f t="shared" si="1705"/>
        <v>6</v>
      </c>
      <c r="C848">
        <f t="shared" si="1645"/>
        <v>80</v>
      </c>
      <c r="E848">
        <f t="shared" ref="E848" si="1728">plan_id</f>
        <v>1330</v>
      </c>
      <c r="F848">
        <f t="shared" ca="1" si="1313"/>
        <v>2003</v>
      </c>
      <c r="G848">
        <f t="shared" ref="G848" ca="1" si="1729">VLOOKUP(INDIRECT(CHAR(39)&amp;$A848&amp;CHAR(39)&amp;"!r2c"&amp;$C848,0),variables,2,0)</f>
        <v>10818</v>
      </c>
      <c r="H848" s="68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5">
      <c r="A849" t="s">
        <v>534</v>
      </c>
      <c r="B849">
        <f t="shared" si="1705"/>
        <v>6</v>
      </c>
      <c r="C849">
        <f t="shared" si="1645"/>
        <v>81</v>
      </c>
      <c r="E849">
        <f t="shared" ref="E849" si="1730">plan_id</f>
        <v>1330</v>
      </c>
      <c r="F849">
        <f t="shared" ca="1" si="1313"/>
        <v>2003</v>
      </c>
      <c r="G849">
        <f t="shared" ref="G849" ca="1" si="1731">VLOOKUP(INDIRECT(CHAR(39)&amp;$A849&amp;CHAR(39)&amp;"!r2c"&amp;$C849,0),variables,2,0)</f>
        <v>10819</v>
      </c>
      <c r="H849" s="68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5">
      <c r="A850" t="s">
        <v>534</v>
      </c>
      <c r="B850">
        <f t="shared" si="1705"/>
        <v>6</v>
      </c>
      <c r="C850">
        <f t="shared" si="1645"/>
        <v>82</v>
      </c>
      <c r="E850">
        <f t="shared" ref="E850" si="1732">plan_id</f>
        <v>1330</v>
      </c>
      <c r="F850">
        <f t="shared" ca="1" si="1313"/>
        <v>2003</v>
      </c>
      <c r="G850">
        <f t="shared" ref="G850" ca="1" si="1733">VLOOKUP(INDIRECT(CHAR(39)&amp;$A850&amp;CHAR(39)&amp;"!r2c"&amp;$C850,0),variables,2,0)</f>
        <v>10820</v>
      </c>
      <c r="H850" s="68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5">
      <c r="A851" t="s">
        <v>534</v>
      </c>
      <c r="B851">
        <f t="shared" si="1705"/>
        <v>6</v>
      </c>
      <c r="C851">
        <f t="shared" si="1645"/>
        <v>83</v>
      </c>
      <c r="E851">
        <f t="shared" ref="E851" si="1734">plan_id</f>
        <v>1330</v>
      </c>
      <c r="F851">
        <f t="shared" ca="1" si="1313"/>
        <v>2003</v>
      </c>
      <c r="G851">
        <f t="shared" ref="G851" ca="1" si="1735">VLOOKUP(INDIRECT(CHAR(39)&amp;$A851&amp;CHAR(39)&amp;"!r2c"&amp;$C851,0),variables,2,0)</f>
        <v>10821</v>
      </c>
      <c r="H851" s="68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5">
      <c r="A852" t="s">
        <v>534</v>
      </c>
      <c r="B852">
        <f t="shared" si="1705"/>
        <v>6</v>
      </c>
      <c r="C852">
        <f t="shared" si="1645"/>
        <v>84</v>
      </c>
      <c r="E852">
        <f t="shared" ref="E852" si="1736">plan_id</f>
        <v>1330</v>
      </c>
      <c r="F852">
        <f t="shared" ca="1" si="1313"/>
        <v>2003</v>
      </c>
      <c r="G852">
        <f t="shared" ref="G852" ca="1" si="1737">VLOOKUP(INDIRECT(CHAR(39)&amp;$A852&amp;CHAR(39)&amp;"!r2c"&amp;$C852,0),variables,2,0)</f>
        <v>10822</v>
      </c>
      <c r="H852" s="68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5">
      <c r="A853" t="s">
        <v>534</v>
      </c>
      <c r="B853">
        <f t="shared" si="1705"/>
        <v>6</v>
      </c>
      <c r="C853">
        <f t="shared" si="1645"/>
        <v>85</v>
      </c>
      <c r="E853">
        <f t="shared" ref="E853" si="1738">plan_id</f>
        <v>1330</v>
      </c>
      <c r="F853">
        <f t="shared" ca="1" si="1313"/>
        <v>2003</v>
      </c>
      <c r="G853">
        <f t="shared" ref="G853" ca="1" si="1739">VLOOKUP(INDIRECT(CHAR(39)&amp;$A853&amp;CHAR(39)&amp;"!r2c"&amp;$C853,0),variables,2,0)</f>
        <v>10829</v>
      </c>
      <c r="H853" s="68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5">
      <c r="A854" t="s">
        <v>534</v>
      </c>
      <c r="B854">
        <f t="shared" si="1705"/>
        <v>6</v>
      </c>
      <c r="C854">
        <f t="shared" si="1645"/>
        <v>86</v>
      </c>
      <c r="E854">
        <f t="shared" ref="E854" si="1740">plan_id</f>
        <v>1330</v>
      </c>
      <c r="F854">
        <f t="shared" ca="1" si="1313"/>
        <v>2003</v>
      </c>
      <c r="G854">
        <f t="shared" ref="G854" ca="1" si="1741">VLOOKUP(INDIRECT(CHAR(39)&amp;$A854&amp;CHAR(39)&amp;"!r2c"&amp;$C854,0),variables,2,0)</f>
        <v>10823</v>
      </c>
      <c r="H854" s="68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5">
      <c r="A855" t="s">
        <v>534</v>
      </c>
      <c r="B855">
        <f t="shared" si="1705"/>
        <v>6</v>
      </c>
      <c r="C855">
        <f t="shared" si="1645"/>
        <v>87</v>
      </c>
      <c r="E855">
        <f t="shared" ref="E855" si="1742">plan_id</f>
        <v>1330</v>
      </c>
      <c r="F855">
        <f t="shared" ca="1" si="1313"/>
        <v>2003</v>
      </c>
      <c r="G855">
        <f t="shared" ref="G855" ca="1" si="1743">VLOOKUP(INDIRECT(CHAR(39)&amp;$A855&amp;CHAR(39)&amp;"!r2c"&amp;$C855,0),variables,2,0)</f>
        <v>10798</v>
      </c>
      <c r="H855" s="6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5">
      <c r="A856" t="s">
        <v>534</v>
      </c>
      <c r="B856">
        <f t="shared" si="1705"/>
        <v>6</v>
      </c>
      <c r="C856">
        <f t="shared" si="1645"/>
        <v>88</v>
      </c>
      <c r="E856">
        <f t="shared" ref="E856" si="1744">plan_id</f>
        <v>1330</v>
      </c>
      <c r="F856">
        <f t="shared" ca="1" si="1313"/>
        <v>2003</v>
      </c>
      <c r="G856">
        <f t="shared" ref="G856" ca="1" si="1745">VLOOKUP(INDIRECT(CHAR(39)&amp;$A856&amp;CHAR(39)&amp;"!r2c"&amp;$C856,0),variables,2,0)</f>
        <v>10799</v>
      </c>
      <c r="H856" s="6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5">
      <c r="A857" t="s">
        <v>534</v>
      </c>
      <c r="B857">
        <f t="shared" si="1705"/>
        <v>6</v>
      </c>
      <c r="C857">
        <f t="shared" si="1645"/>
        <v>89</v>
      </c>
      <c r="E857">
        <f t="shared" ref="E857" si="1746">plan_id</f>
        <v>1330</v>
      </c>
      <c r="F857">
        <f t="shared" ca="1" si="1313"/>
        <v>2003</v>
      </c>
      <c r="G857">
        <f t="shared" ref="G857" ca="1" si="1747">VLOOKUP(INDIRECT(CHAR(39)&amp;$A857&amp;CHAR(39)&amp;"!r2c"&amp;$C857,0),variables,2,0)</f>
        <v>10800</v>
      </c>
      <c r="H857" s="6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5">
      <c r="A858" t="s">
        <v>534</v>
      </c>
      <c r="B858">
        <f t="shared" si="1705"/>
        <v>6</v>
      </c>
      <c r="C858">
        <f t="shared" si="1645"/>
        <v>90</v>
      </c>
      <c r="E858">
        <f t="shared" ref="E858" si="1748">plan_id</f>
        <v>1330</v>
      </c>
      <c r="F858">
        <f t="shared" ca="1" si="1313"/>
        <v>2003</v>
      </c>
      <c r="G858">
        <f t="shared" ref="G858" ca="1" si="1749">VLOOKUP(INDIRECT(CHAR(39)&amp;$A858&amp;CHAR(39)&amp;"!r2c"&amp;$C858,0),variables,2,0)</f>
        <v>10824</v>
      </c>
      <c r="H858" s="68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5">
      <c r="A859" t="s">
        <v>534</v>
      </c>
      <c r="B859">
        <f t="shared" si="1705"/>
        <v>6</v>
      </c>
      <c r="C859">
        <f t="shared" si="1645"/>
        <v>91</v>
      </c>
      <c r="E859">
        <f t="shared" ref="E859" si="1750">plan_id</f>
        <v>1330</v>
      </c>
      <c r="F859">
        <f t="shared" ca="1" si="1313"/>
        <v>2003</v>
      </c>
      <c r="G859">
        <f t="shared" ref="G859" ca="1" si="1751">VLOOKUP(INDIRECT(CHAR(39)&amp;$A859&amp;CHAR(39)&amp;"!r2c"&amp;$C859,0),variables,2,0)</f>
        <v>10825</v>
      </c>
      <c r="H859" s="68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5">
      <c r="A860" t="s">
        <v>534</v>
      </c>
      <c r="B860">
        <f t="shared" si="1705"/>
        <v>6</v>
      </c>
      <c r="C860">
        <f t="shared" si="1645"/>
        <v>92</v>
      </c>
      <c r="E860">
        <f t="shared" ref="E860" si="1752">plan_id</f>
        <v>1330</v>
      </c>
      <c r="F860">
        <f t="shared" ca="1" si="1313"/>
        <v>2003</v>
      </c>
      <c r="G860">
        <f t="shared" ref="G860" ca="1" si="1753">VLOOKUP(INDIRECT(CHAR(39)&amp;$A860&amp;CHAR(39)&amp;"!r2c"&amp;$C860,0),variables,2,0)</f>
        <v>10826</v>
      </c>
      <c r="H860" s="68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5">
      <c r="A861" t="s">
        <v>534</v>
      </c>
      <c r="B861">
        <f t="shared" si="1705"/>
        <v>6</v>
      </c>
      <c r="C861">
        <f t="shared" si="1645"/>
        <v>93</v>
      </c>
      <c r="E861">
        <f t="shared" ref="E861" si="1754">plan_id</f>
        <v>1330</v>
      </c>
      <c r="F861">
        <f t="shared" ca="1" si="1313"/>
        <v>2003</v>
      </c>
      <c r="G861">
        <f t="shared" ref="G861" ca="1" si="1755">VLOOKUP(INDIRECT(CHAR(39)&amp;$A861&amp;CHAR(39)&amp;"!r2c"&amp;$C861,0),variables,2,0)</f>
        <v>10828</v>
      </c>
      <c r="H861" s="68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5">
      <c r="A862" t="s">
        <v>534</v>
      </c>
      <c r="B862">
        <f t="shared" ref="B862:B925" si="1756">B797+1</f>
        <v>7</v>
      </c>
      <c r="C862">
        <f t="shared" si="1645"/>
        <v>3</v>
      </c>
      <c r="E862">
        <f t="shared" ref="E862" si="1757">plan_id</f>
        <v>1330</v>
      </c>
      <c r="F862">
        <f t="shared" ca="1" si="1313"/>
        <v>2004</v>
      </c>
      <c r="G862">
        <f t="shared" ref="G862" ca="1" si="1758">VLOOKUP(INDIRECT(CHAR(39)&amp;$A862&amp;CHAR(39)&amp;"!r2c"&amp;$C862,0),variables,2,0)</f>
        <v>10703</v>
      </c>
      <c r="H862" s="68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5">
      <c r="A863" t="s">
        <v>534</v>
      </c>
      <c r="B863">
        <f t="shared" si="1756"/>
        <v>7</v>
      </c>
      <c r="C863">
        <f t="shared" si="1645"/>
        <v>4</v>
      </c>
      <c r="E863">
        <f t="shared" ref="E863" si="1759">plan_id</f>
        <v>1330</v>
      </c>
      <c r="F863">
        <f t="shared" ca="1" si="1313"/>
        <v>2004</v>
      </c>
      <c r="G863">
        <f t="shared" ref="G863" ca="1" si="1760">VLOOKUP(INDIRECT(CHAR(39)&amp;$A863&amp;CHAR(39)&amp;"!r2c"&amp;$C863,0),variables,2,0)</f>
        <v>10845</v>
      </c>
      <c r="H863" s="68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Milliman Consultants and Actuaries</v>
      </c>
    </row>
    <row r="864" spans="1:8" x14ac:dyDescent="0.35">
      <c r="A864" t="s">
        <v>534</v>
      </c>
      <c r="B864">
        <f t="shared" si="1756"/>
        <v>7</v>
      </c>
      <c r="C864">
        <f t="shared" si="1645"/>
        <v>5</v>
      </c>
      <c r="E864">
        <f t="shared" ref="E864" si="1761">plan_id</f>
        <v>1330</v>
      </c>
      <c r="F864">
        <f t="shared" ca="1" si="1313"/>
        <v>2004</v>
      </c>
      <c r="G864">
        <f t="shared" ref="G864" ca="1" si="1762">VLOOKUP(INDIRECT(CHAR(39)&amp;$A864&amp;CHAR(39)&amp;"!r2c"&amp;$C864,0),variables,2,0)</f>
        <v>10924</v>
      </c>
      <c r="H864" s="68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0.10340000000000001</v>
      </c>
    </row>
    <row r="865" spans="1:8" x14ac:dyDescent="0.35">
      <c r="A865" t="s">
        <v>534</v>
      </c>
      <c r="B865">
        <f t="shared" si="1756"/>
        <v>7</v>
      </c>
      <c r="C865">
        <f t="shared" si="1645"/>
        <v>6</v>
      </c>
      <c r="E865">
        <f t="shared" ref="E865" si="1763">plan_id</f>
        <v>1330</v>
      </c>
      <c r="F865">
        <f t="shared" ca="1" si="1313"/>
        <v>2004</v>
      </c>
      <c r="G865">
        <f t="shared" ref="G865" ca="1" si="1764">VLOOKUP(INDIRECT(CHAR(39)&amp;$A865&amp;CHAR(39)&amp;"!r2c"&amp;$C865,0),variables,2,0)</f>
        <v>10925</v>
      </c>
      <c r="H865" s="68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5">
      <c r="A866" t="s">
        <v>534</v>
      </c>
      <c r="B866">
        <f t="shared" si="1756"/>
        <v>7</v>
      </c>
      <c r="C866">
        <f t="shared" si="1645"/>
        <v>7</v>
      </c>
      <c r="E866">
        <f t="shared" ref="E866" si="1765">plan_id</f>
        <v>1330</v>
      </c>
      <c r="F866">
        <f t="shared" ca="1" si="1313"/>
        <v>2004</v>
      </c>
      <c r="G866">
        <f t="shared" ref="G866" ca="1" si="1766">VLOOKUP(INDIRECT(CHAR(39)&amp;$A866&amp;CHAR(39)&amp;"!r2c"&amp;$C866,0),variables,2,0)</f>
        <v>10926</v>
      </c>
      <c r="H866" s="68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5">
      <c r="A867" t="s">
        <v>534</v>
      </c>
      <c r="B867">
        <f t="shared" si="1756"/>
        <v>7</v>
      </c>
      <c r="C867">
        <f t="shared" si="1645"/>
        <v>8</v>
      </c>
      <c r="E867">
        <f t="shared" ref="E867" si="1767">plan_id</f>
        <v>1330</v>
      </c>
      <c r="F867">
        <f t="shared" ca="1" si="1313"/>
        <v>2004</v>
      </c>
      <c r="G867">
        <f t="shared" ref="G867" ca="1" si="1768">VLOOKUP(INDIRECT(CHAR(39)&amp;$A867&amp;CHAR(39)&amp;"!r2c"&amp;$C867,0),variables,2,0)</f>
        <v>10704</v>
      </c>
      <c r="H867" s="68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5">
      <c r="A868" t="s">
        <v>534</v>
      </c>
      <c r="B868">
        <f t="shared" si="1756"/>
        <v>7</v>
      </c>
      <c r="C868">
        <f t="shared" si="1645"/>
        <v>9</v>
      </c>
      <c r="E868">
        <f t="shared" ref="E868" si="1769">plan_id</f>
        <v>1330</v>
      </c>
      <c r="F868">
        <f t="shared" ca="1" si="1313"/>
        <v>2004</v>
      </c>
      <c r="G868">
        <f t="shared" ref="G868" ca="1" si="1770">VLOOKUP(INDIRECT(CHAR(39)&amp;$A868&amp;CHAR(39)&amp;"!r2c"&amp;$C868,0),variables,2,0)</f>
        <v>10928</v>
      </c>
      <c r="H868" s="68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4.3900000000000002E-2</v>
      </c>
    </row>
    <row r="869" spans="1:8" x14ac:dyDescent="0.35">
      <c r="A869" t="s">
        <v>534</v>
      </c>
      <c r="B869">
        <f t="shared" si="1756"/>
        <v>7</v>
      </c>
      <c r="C869">
        <f t="shared" si="1645"/>
        <v>10</v>
      </c>
      <c r="E869">
        <f t="shared" ref="E869" si="1771">plan_id</f>
        <v>1330</v>
      </c>
      <c r="F869">
        <f t="shared" ca="1" si="1313"/>
        <v>2004</v>
      </c>
      <c r="G869">
        <f t="shared" ref="G869" ca="1" si="1772">VLOOKUP(INDIRECT(CHAR(39)&amp;$A869&amp;CHAR(39)&amp;"!r2c"&amp;$C869,0),variables,2,0)</f>
        <v>10929</v>
      </c>
      <c r="H869" s="68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5">
      <c r="A870" t="s">
        <v>534</v>
      </c>
      <c r="B870">
        <f t="shared" si="1756"/>
        <v>7</v>
      </c>
      <c r="C870">
        <f t="shared" si="1645"/>
        <v>11</v>
      </c>
      <c r="E870">
        <f t="shared" ref="E870" si="1773">plan_id</f>
        <v>1330</v>
      </c>
      <c r="F870">
        <f t="shared" ca="1" si="1313"/>
        <v>2004</v>
      </c>
      <c r="G870">
        <f t="shared" ref="G870" ca="1" si="1774">VLOOKUP(INDIRECT(CHAR(39)&amp;$A870&amp;CHAR(39)&amp;"!r2c"&amp;$C870,0),variables,2,0)</f>
        <v>10930</v>
      </c>
      <c r="H870" s="68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5">
      <c r="A871" t="s">
        <v>534</v>
      </c>
      <c r="B871">
        <f t="shared" si="1756"/>
        <v>7</v>
      </c>
      <c r="C871">
        <f t="shared" si="1645"/>
        <v>12</v>
      </c>
      <c r="E871">
        <f t="shared" ref="E871" si="1775">plan_id</f>
        <v>1330</v>
      </c>
      <c r="F871">
        <f t="shared" ca="1" si="1313"/>
        <v>2004</v>
      </c>
      <c r="G871">
        <f t="shared" ref="G871" ca="1" si="1776">VLOOKUP(INDIRECT(CHAR(39)&amp;$A871&amp;CHAR(39)&amp;"!r2c"&amp;$C871,0),variables,2,0)</f>
        <v>10931</v>
      </c>
      <c r="H871" s="6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107927036</v>
      </c>
    </row>
    <row r="872" spans="1:8" x14ac:dyDescent="0.35">
      <c r="A872" t="s">
        <v>534</v>
      </c>
      <c r="B872">
        <f t="shared" si="1756"/>
        <v>7</v>
      </c>
      <c r="C872">
        <f t="shared" ref="C872:C935" si="1777">C781</f>
        <v>13</v>
      </c>
      <c r="E872">
        <f t="shared" ref="E872" si="1778">plan_id</f>
        <v>1330</v>
      </c>
      <c r="F872">
        <f t="shared" ca="1" si="1313"/>
        <v>2004</v>
      </c>
      <c r="G872">
        <f t="shared" ref="G872" ca="1" si="1779">VLOOKUP(INDIRECT(CHAR(39)&amp;$A872&amp;CHAR(39)&amp;"!r2c"&amp;$C872,0),variables,2,0)</f>
        <v>10705</v>
      </c>
      <c r="H872" s="68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51382941</v>
      </c>
    </row>
    <row r="873" spans="1:8" x14ac:dyDescent="0.35">
      <c r="A873" t="s">
        <v>534</v>
      </c>
      <c r="B873">
        <f t="shared" si="1756"/>
        <v>7</v>
      </c>
      <c r="C873">
        <f t="shared" si="1777"/>
        <v>14</v>
      </c>
      <c r="E873">
        <f t="shared" ref="E873" si="1780">plan_id</f>
        <v>1330</v>
      </c>
      <c r="F873">
        <f t="shared" ca="1" si="1313"/>
        <v>2004</v>
      </c>
      <c r="G873">
        <f t="shared" ref="G873" ca="1" si="1781">VLOOKUP(INDIRECT(CHAR(39)&amp;$A873&amp;CHAR(39)&amp;"!r2c"&amp;$C873,0),variables,2,0)</f>
        <v>10842</v>
      </c>
      <c r="H873" s="68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55773716</v>
      </c>
    </row>
    <row r="874" spans="1:8" x14ac:dyDescent="0.35">
      <c r="A874" t="s">
        <v>534</v>
      </c>
      <c r="B874">
        <f t="shared" si="1756"/>
        <v>7</v>
      </c>
      <c r="C874">
        <f t="shared" si="1777"/>
        <v>15</v>
      </c>
      <c r="E874">
        <f t="shared" ref="E874" si="1782">plan_id</f>
        <v>1330</v>
      </c>
      <c r="F874">
        <f t="shared" ca="1" si="1313"/>
        <v>2004</v>
      </c>
      <c r="G874">
        <f t="shared" ref="G874" ca="1" si="1783">VLOOKUP(INDIRECT(CHAR(39)&amp;$A874&amp;CHAR(39)&amp;"!r2c"&amp;$C874,0),variables,2,0)</f>
        <v>10843</v>
      </c>
      <c r="H874" s="68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7.5800000000000006E-2</v>
      </c>
    </row>
    <row r="875" spans="1:8" x14ac:dyDescent="0.35">
      <c r="A875" t="s">
        <v>534</v>
      </c>
      <c r="B875">
        <f t="shared" si="1756"/>
        <v>7</v>
      </c>
      <c r="C875">
        <f t="shared" si="1777"/>
        <v>16</v>
      </c>
      <c r="E875">
        <f t="shared" ref="E875" si="1784">plan_id</f>
        <v>1330</v>
      </c>
      <c r="F875">
        <f t="shared" ca="1" si="1313"/>
        <v>2004</v>
      </c>
      <c r="G875">
        <f t="shared" ref="G875" ca="1" si="1785">VLOOKUP(INDIRECT(CHAR(39)&amp;$A875&amp;CHAR(39)&amp;"!r2c"&amp;$C875,0),variables,2,0)</f>
        <v>10932</v>
      </c>
      <c r="H875" s="68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5">
      <c r="A876" t="s">
        <v>534</v>
      </c>
      <c r="B876">
        <f t="shared" si="1756"/>
        <v>7</v>
      </c>
      <c r="C876">
        <f t="shared" si="1777"/>
        <v>17</v>
      </c>
      <c r="E876">
        <f t="shared" ref="E876" si="1786">plan_id</f>
        <v>1330</v>
      </c>
      <c r="F876">
        <f t="shared" ca="1" si="1313"/>
        <v>2004</v>
      </c>
      <c r="G876">
        <f t="shared" ref="G876" ca="1" si="1787">VLOOKUP(INDIRECT(CHAR(39)&amp;$A876&amp;CHAR(39)&amp;"!r2c"&amp;$C876,0),variables,2,0)</f>
        <v>10933</v>
      </c>
      <c r="H876" s="68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5">
      <c r="A877" t="s">
        <v>534</v>
      </c>
      <c r="B877">
        <f t="shared" si="1756"/>
        <v>7</v>
      </c>
      <c r="C877">
        <f t="shared" si="1777"/>
        <v>18</v>
      </c>
      <c r="E877">
        <f t="shared" ref="E877" si="1788">plan_id</f>
        <v>1330</v>
      </c>
      <c r="F877">
        <f t="shared" ca="1" si="1313"/>
        <v>2004</v>
      </c>
      <c r="G877">
        <f t="shared" ref="G877" ca="1" si="1789">VLOOKUP(INDIRECT(CHAR(39)&amp;$A877&amp;CHAR(39)&amp;"!r2c"&amp;$C877,0),variables,2,0)</f>
        <v>10934</v>
      </c>
      <c r="H877" s="68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5">
      <c r="A878" t="s">
        <v>534</v>
      </c>
      <c r="B878">
        <f t="shared" si="1756"/>
        <v>7</v>
      </c>
      <c r="C878">
        <f t="shared" si="1777"/>
        <v>19</v>
      </c>
      <c r="E878">
        <f t="shared" ref="E878" si="1790">plan_id</f>
        <v>1330</v>
      </c>
      <c r="F878">
        <f t="shared" ca="1" si="1313"/>
        <v>2004</v>
      </c>
      <c r="G878">
        <f t="shared" ref="G878" ca="1" si="1791">VLOOKUP(INDIRECT(CHAR(39)&amp;$A878&amp;CHAR(39)&amp;"!r2c"&amp;$C878,0),variables,2,0)</f>
        <v>10935</v>
      </c>
      <c r="H878" s="68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7.1499999999999994E-2</v>
      </c>
    </row>
    <row r="879" spans="1:8" x14ac:dyDescent="0.35">
      <c r="A879" t="s">
        <v>534</v>
      </c>
      <c r="B879">
        <f t="shared" si="1756"/>
        <v>7</v>
      </c>
      <c r="C879">
        <f t="shared" si="1777"/>
        <v>20</v>
      </c>
      <c r="E879">
        <f t="shared" ref="E879" si="1792">plan_id</f>
        <v>1330</v>
      </c>
      <c r="F879">
        <f t="shared" ca="1" si="1313"/>
        <v>2004</v>
      </c>
      <c r="G879">
        <f t="shared" ref="G879" ca="1" si="1793">VLOOKUP(INDIRECT(CHAR(39)&amp;$A879&amp;CHAR(39)&amp;"!r2c"&amp;$C879,0),variables,2,0)</f>
        <v>10936</v>
      </c>
      <c r="H879" s="68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Single</v>
      </c>
    </row>
    <row r="880" spans="1:8" x14ac:dyDescent="0.35">
      <c r="A880" t="s">
        <v>534</v>
      </c>
      <c r="B880">
        <f t="shared" si="1756"/>
        <v>7</v>
      </c>
      <c r="C880">
        <f t="shared" si="1777"/>
        <v>21</v>
      </c>
      <c r="E880">
        <f t="shared" ref="E880" si="1794">plan_id</f>
        <v>1330</v>
      </c>
      <c r="F880">
        <f t="shared" ca="1" si="1313"/>
        <v>2004</v>
      </c>
      <c r="G880">
        <f t="shared" ref="G880" ca="1" si="1795">VLOOKUP(INDIRECT(CHAR(39)&amp;$A880&amp;CHAR(39)&amp;"!r2c"&amp;$C880,0),variables,2,0)</f>
        <v>10938</v>
      </c>
      <c r="H880" s="68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5">
      <c r="A881" t="s">
        <v>534</v>
      </c>
      <c r="B881">
        <f t="shared" si="1756"/>
        <v>7</v>
      </c>
      <c r="C881">
        <f t="shared" si="1777"/>
        <v>22</v>
      </c>
      <c r="E881">
        <f t="shared" ref="E881" si="1796">plan_id</f>
        <v>1330</v>
      </c>
      <c r="F881">
        <f t="shared" ca="1" si="1313"/>
        <v>2004</v>
      </c>
      <c r="G881">
        <f t="shared" ref="G881" ca="1" si="1797">VLOOKUP(INDIRECT(CHAR(39)&amp;$A881&amp;CHAR(39)&amp;"!r2c"&amp;$C881,0),variables,2,0)</f>
        <v>10939</v>
      </c>
      <c r="H881" s="68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5">
      <c r="A882" t="s">
        <v>534</v>
      </c>
      <c r="B882">
        <f t="shared" si="1756"/>
        <v>7</v>
      </c>
      <c r="C882">
        <f t="shared" si="1777"/>
        <v>23</v>
      </c>
      <c r="E882">
        <f t="shared" ref="E882" si="1798">plan_id</f>
        <v>1330</v>
      </c>
      <c r="F882">
        <f t="shared" ca="1" si="1313"/>
        <v>2004</v>
      </c>
      <c r="G882">
        <f t="shared" ref="G882" ca="1" si="1799">VLOOKUP(INDIRECT(CHAR(39)&amp;$A882&amp;CHAR(39)&amp;"!r2c"&amp;$C882,0),variables,2,0)</f>
        <v>11008</v>
      </c>
      <c r="H882" s="68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1/60 of final compensation for each yr of service.</v>
      </c>
    </row>
    <row r="883" spans="1:8" x14ac:dyDescent="0.35">
      <c r="A883" t="s">
        <v>534</v>
      </c>
      <c r="B883">
        <f t="shared" si="1756"/>
        <v>7</v>
      </c>
      <c r="C883">
        <f t="shared" si="1777"/>
        <v>24</v>
      </c>
      <c r="E883">
        <f t="shared" ref="E883" si="1800">plan_id</f>
        <v>1330</v>
      </c>
      <c r="F883">
        <f t="shared" ca="1" si="1313"/>
        <v>2004</v>
      </c>
      <c r="G883">
        <f t="shared" ref="G883" ca="1" si="1801">VLOOKUP(INDIRECT(CHAR(39)&amp;$A883&amp;CHAR(39)&amp;"!r2c"&amp;$C883,0),variables,2,0)</f>
        <v>10942</v>
      </c>
      <c r="H883" s="68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5">
      <c r="A884" t="s">
        <v>534</v>
      </c>
      <c r="B884">
        <f t="shared" si="1756"/>
        <v>7</v>
      </c>
      <c r="C884">
        <f t="shared" si="1777"/>
        <v>25</v>
      </c>
      <c r="E884">
        <f t="shared" ref="E884" si="1802">plan_id</f>
        <v>1330</v>
      </c>
      <c r="F884">
        <f t="shared" ca="1" si="1313"/>
        <v>2004</v>
      </c>
      <c r="G884">
        <f t="shared" ref="G884" ca="1" si="1803">VLOOKUP(INDIRECT(CHAR(39)&amp;$A884&amp;CHAR(39)&amp;"!r2c"&amp;$C884,0),variables,2,0)</f>
        <v>10943</v>
      </c>
      <c r="H884" s="68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5">
      <c r="A885" t="s">
        <v>534</v>
      </c>
      <c r="B885">
        <f t="shared" si="1756"/>
        <v>7</v>
      </c>
      <c r="C885">
        <f t="shared" si="1777"/>
        <v>26</v>
      </c>
      <c r="E885">
        <f t="shared" ref="E885" si="1804">plan_id</f>
        <v>1330</v>
      </c>
      <c r="F885">
        <f t="shared" ca="1" si="1313"/>
        <v>2004</v>
      </c>
      <c r="G885">
        <f t="shared" ref="G885" ca="1" si="1805">VLOOKUP(INDIRECT(CHAR(39)&amp;$A885&amp;CHAR(39)&amp;"!r2c"&amp;$C885,0),variables,2,0)</f>
        <v>10701</v>
      </c>
      <c r="H885" s="68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1.4999999999999999E-2</v>
      </c>
    </row>
    <row r="886" spans="1:8" x14ac:dyDescent="0.35">
      <c r="A886" t="s">
        <v>534</v>
      </c>
      <c r="B886">
        <f t="shared" si="1756"/>
        <v>7</v>
      </c>
      <c r="C886">
        <f t="shared" si="1777"/>
        <v>27</v>
      </c>
      <c r="E886">
        <f t="shared" ref="E886" si="1806">plan_id</f>
        <v>1330</v>
      </c>
      <c r="F886">
        <f t="shared" ca="1" si="1313"/>
        <v>2004</v>
      </c>
      <c r="G886">
        <f t="shared" ref="G886" ca="1" si="1807">VLOOKUP(INDIRECT(CHAR(39)&amp;$A886&amp;CHAR(39)&amp;"!r2c"&amp;$C886,0),variables,2,0)</f>
        <v>10702</v>
      </c>
      <c r="H886" s="68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t="s">
        <v>534</v>
      </c>
      <c r="B887">
        <f t="shared" si="1756"/>
        <v>7</v>
      </c>
      <c r="C887">
        <f t="shared" si="1777"/>
        <v>28</v>
      </c>
      <c r="E887">
        <f t="shared" ref="E887" si="1808">plan_id</f>
        <v>1330</v>
      </c>
      <c r="F887">
        <f t="shared" ca="1" si="1313"/>
        <v>2004</v>
      </c>
      <c r="G887">
        <f t="shared" ref="G887" ca="1" si="1809">VLOOKUP(INDIRECT(CHAR(39)&amp;$A887&amp;CHAR(39)&amp;"!r2c"&amp;$C887,0),variables,2,0)</f>
        <v>10944</v>
      </c>
      <c r="H887" s="68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t="s">
        <v>534</v>
      </c>
      <c r="B888">
        <f t="shared" si="1756"/>
        <v>7</v>
      </c>
      <c r="C888">
        <f t="shared" si="1777"/>
        <v>29</v>
      </c>
      <c r="E888">
        <f t="shared" ref="E888" si="1810">plan_id</f>
        <v>1330</v>
      </c>
      <c r="F888">
        <f t="shared" ca="1" si="1313"/>
        <v>2004</v>
      </c>
      <c r="G888">
        <f t="shared" ref="G888" ca="1" si="1811">VLOOKUP(INDIRECT(CHAR(39)&amp;$A888&amp;CHAR(39)&amp;"!r2c"&amp;$C888,0),variables,2,0)</f>
        <v>10945</v>
      </c>
      <c r="H888" s="68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5">
      <c r="A889" t="s">
        <v>534</v>
      </c>
      <c r="B889">
        <f t="shared" si="1756"/>
        <v>7</v>
      </c>
      <c r="C889">
        <f t="shared" si="1777"/>
        <v>30</v>
      </c>
      <c r="E889">
        <f t="shared" ref="E889" si="1812">plan_id</f>
        <v>1330</v>
      </c>
      <c r="F889">
        <f t="shared" ca="1" si="1313"/>
        <v>2004</v>
      </c>
      <c r="G889">
        <f t="shared" ref="G889" ca="1" si="1813">VLOOKUP(INDIRECT(CHAR(39)&amp;$A889&amp;CHAR(39)&amp;"!r2c"&amp;$C889,0),variables,2,0)</f>
        <v>10946</v>
      </c>
      <c r="H889" s="68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5">
      <c r="A890" t="s">
        <v>534</v>
      </c>
      <c r="B890">
        <f t="shared" si="1756"/>
        <v>7</v>
      </c>
      <c r="C890">
        <f t="shared" si="1777"/>
        <v>31</v>
      </c>
      <c r="E890">
        <f t="shared" ref="E890" si="1814">plan_id</f>
        <v>1330</v>
      </c>
      <c r="F890">
        <f t="shared" ca="1" si="1313"/>
        <v>2004</v>
      </c>
      <c r="G890">
        <f t="shared" ref="G890" ca="1" si="1815">VLOOKUP(INDIRECT(CHAR(39)&amp;$A890&amp;CHAR(39)&amp;"!r2c"&amp;$C890,0),variables,2,0)</f>
        <v>10948</v>
      </c>
      <c r="H890" s="68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5">
      <c r="A891" t="s">
        <v>534</v>
      </c>
      <c r="B891">
        <f t="shared" si="1756"/>
        <v>7</v>
      </c>
      <c r="C891">
        <f t="shared" si="1777"/>
        <v>32</v>
      </c>
      <c r="E891">
        <f t="shared" ref="E891" si="1816">plan_id</f>
        <v>1330</v>
      </c>
      <c r="F891">
        <f t="shared" ca="1" si="1313"/>
        <v>2004</v>
      </c>
      <c r="G891">
        <f t="shared" ref="G891" ca="1" si="1817">VLOOKUP(INDIRECT(CHAR(39)&amp;$A891&amp;CHAR(39)&amp;"!r2c"&amp;$C891,0),variables,2,0)</f>
        <v>10949</v>
      </c>
      <c r="H891" s="68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5">
      <c r="A892" t="s">
        <v>534</v>
      </c>
      <c r="B892">
        <f t="shared" si="1756"/>
        <v>7</v>
      </c>
      <c r="C892">
        <f t="shared" si="1777"/>
        <v>33</v>
      </c>
      <c r="E892">
        <f t="shared" ref="E892" si="1818">plan_id</f>
        <v>1330</v>
      </c>
      <c r="F892">
        <f t="shared" ca="1" si="1313"/>
        <v>2004</v>
      </c>
      <c r="G892">
        <f t="shared" ref="G892" ca="1" si="1819">VLOOKUP(INDIRECT(CHAR(39)&amp;$A892&amp;CHAR(39)&amp;"!r2c"&amp;$C892,0),variables,2,0)</f>
        <v>10950</v>
      </c>
      <c r="H892" s="68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5">
      <c r="A893" t="s">
        <v>534</v>
      </c>
      <c r="B893">
        <f t="shared" si="1756"/>
        <v>7</v>
      </c>
      <c r="C893">
        <f t="shared" si="1777"/>
        <v>34</v>
      </c>
      <c r="E893">
        <f t="shared" ref="E893" si="1820">plan_id</f>
        <v>1330</v>
      </c>
      <c r="F893">
        <f t="shared" ca="1" si="1313"/>
        <v>2004</v>
      </c>
      <c r="G893">
        <f t="shared" ref="G893" ca="1" si="1821">VLOOKUP(INDIRECT(CHAR(39)&amp;$A893&amp;CHAR(39)&amp;"!r2c"&amp;$C893,0),variables,2,0)</f>
        <v>10952</v>
      </c>
      <c r="H893" s="68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5">
      <c r="A894" t="s">
        <v>534</v>
      </c>
      <c r="B894">
        <f t="shared" si="1756"/>
        <v>7</v>
      </c>
      <c r="C894">
        <f t="shared" si="1777"/>
        <v>35</v>
      </c>
      <c r="E894">
        <f t="shared" ref="E894" si="1822">plan_id</f>
        <v>1330</v>
      </c>
      <c r="F894">
        <f t="shared" ca="1" si="1313"/>
        <v>2004</v>
      </c>
      <c r="G894">
        <f t="shared" ref="G894" ca="1" si="1823">VLOOKUP(INDIRECT(CHAR(39)&amp;$A894&amp;CHAR(39)&amp;"!r2c"&amp;$C894,0),variables,2,0)</f>
        <v>10951</v>
      </c>
      <c r="H894" s="68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5">
      <c r="A895" t="s">
        <v>534</v>
      </c>
      <c r="B895">
        <f t="shared" si="1756"/>
        <v>7</v>
      </c>
      <c r="C895">
        <f t="shared" si="1777"/>
        <v>36</v>
      </c>
      <c r="E895">
        <f t="shared" ref="E895" si="1824">plan_id</f>
        <v>1330</v>
      </c>
      <c r="F895">
        <f t="shared" ca="1" si="1313"/>
        <v>2004</v>
      </c>
      <c r="G895">
        <f t="shared" ref="G895" ca="1" si="1825">VLOOKUP(INDIRECT(CHAR(39)&amp;$A895&amp;CHAR(39)&amp;"!r2c"&amp;$C895,0),variables,2,0)</f>
        <v>10955</v>
      </c>
      <c r="H895" s="6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3.5000000000000003E-2</v>
      </c>
    </row>
    <row r="896" spans="1:8" x14ac:dyDescent="0.35">
      <c r="A896" t="s">
        <v>534</v>
      </c>
      <c r="B896">
        <f t="shared" si="1756"/>
        <v>7</v>
      </c>
      <c r="C896">
        <f t="shared" si="1777"/>
        <v>37</v>
      </c>
      <c r="E896">
        <f t="shared" ref="E896" si="1826">plan_id</f>
        <v>1330</v>
      </c>
      <c r="F896">
        <f t="shared" ca="1" si="1313"/>
        <v>2004</v>
      </c>
      <c r="G896">
        <f t="shared" ref="G896" ca="1" si="1827">VLOOKUP(INDIRECT(CHAR(39)&amp;$A896&amp;CHAR(39)&amp;"!r2c"&amp;$C896,0),variables,2,0)</f>
        <v>10956</v>
      </c>
      <c r="H896" s="68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7.7499999999999999E-2</v>
      </c>
    </row>
    <row r="897" spans="1:8" x14ac:dyDescent="0.35">
      <c r="A897" t="s">
        <v>534</v>
      </c>
      <c r="B897">
        <f t="shared" si="1756"/>
        <v>7</v>
      </c>
      <c r="C897">
        <f t="shared" si="1777"/>
        <v>38</v>
      </c>
      <c r="E897">
        <f t="shared" ref="E897" si="1828">plan_id</f>
        <v>1330</v>
      </c>
      <c r="F897">
        <f t="shared" ca="1" si="1313"/>
        <v>2004</v>
      </c>
      <c r="G897">
        <f t="shared" ref="G897" ca="1" si="1829">VLOOKUP(INDIRECT(CHAR(39)&amp;$A897&amp;CHAR(39)&amp;"!r2c"&amp;$C897,0),variables,2,0)</f>
        <v>10957</v>
      </c>
      <c r="H897" s="6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4.4999999999999998E-2</v>
      </c>
    </row>
    <row r="898" spans="1:8" x14ac:dyDescent="0.35">
      <c r="A898" t="s">
        <v>534</v>
      </c>
      <c r="B898">
        <f t="shared" si="1756"/>
        <v>7</v>
      </c>
      <c r="C898">
        <f t="shared" si="1777"/>
        <v>39</v>
      </c>
      <c r="E898">
        <f t="shared" ref="E898" si="1830">plan_id</f>
        <v>1330</v>
      </c>
      <c r="F898">
        <f t="shared" ca="1" si="1313"/>
        <v>2004</v>
      </c>
      <c r="G898">
        <f t="shared" ref="G898" ca="1" si="1831">VLOOKUP(INDIRECT(CHAR(39)&amp;$A898&amp;CHAR(39)&amp;"!r2c"&amp;$C898,0),variables,2,0)</f>
        <v>10960</v>
      </c>
      <c r="H898" s="68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General Members - 4.50% - 9.01%; University Members - 5.50%</v>
      </c>
    </row>
    <row r="899" spans="1:8" x14ac:dyDescent="0.35">
      <c r="A899" t="s">
        <v>534</v>
      </c>
      <c r="B899">
        <f t="shared" si="1756"/>
        <v>7</v>
      </c>
      <c r="C899">
        <f t="shared" si="1777"/>
        <v>40</v>
      </c>
      <c r="E899">
        <f t="shared" ref="E899" si="1832">plan_id</f>
        <v>1330</v>
      </c>
      <c r="F899">
        <f t="shared" ca="1" si="1313"/>
        <v>2004</v>
      </c>
      <c r="G899">
        <f t="shared" ref="G899" ca="1" si="1833">VLOOKUP(INDIRECT(CHAR(39)&amp;$A899&amp;CHAR(39)&amp;"!r2c"&amp;$C899,0),variables,2,0)</f>
        <v>10963</v>
      </c>
      <c r="H899" s="68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 35</v>
      </c>
    </row>
    <row r="900" spans="1:8" x14ac:dyDescent="0.35">
      <c r="A900" t="s">
        <v>534</v>
      </c>
      <c r="B900">
        <f t="shared" si="1756"/>
        <v>7</v>
      </c>
      <c r="C900">
        <f t="shared" si="1777"/>
        <v>41</v>
      </c>
      <c r="E900">
        <f t="shared" ref="E900" si="1834">plan_id</f>
        <v>1330</v>
      </c>
      <c r="F900">
        <f t="shared" ca="1" si="1313"/>
        <v>2004</v>
      </c>
      <c r="G900">
        <f t="shared" ref="G900" ca="1" si="1835">VLOOKUP(INDIRECT(CHAR(39)&amp;$A900&amp;CHAR(39)&amp;"!r2c"&amp;$C900,0),variables,2,0)</f>
        <v>10965</v>
      </c>
      <c r="H900" s="68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 32</v>
      </c>
    </row>
    <row r="901" spans="1:8" x14ac:dyDescent="0.35">
      <c r="A901" t="s">
        <v>534</v>
      </c>
      <c r="B901">
        <f t="shared" si="1756"/>
        <v>7</v>
      </c>
      <c r="C901">
        <f t="shared" si="1777"/>
        <v>42</v>
      </c>
      <c r="E901">
        <f t="shared" ref="E901" si="1836">plan_id</f>
        <v>1330</v>
      </c>
      <c r="F901">
        <f t="shared" ref="F901:F993" ca="1" si="1837">INDIRECT(CHAR(39)&amp;$A901&amp;CHAR(39)&amp;"!r"&amp;$B901&amp;"c2",0)</f>
        <v>2004</v>
      </c>
      <c r="G901">
        <f t="shared" ref="G901" ca="1" si="1838">VLOOKUP(INDIRECT(CHAR(39)&amp;$A901&amp;CHAR(39)&amp;"!r2c"&amp;$C901,0),variables,2,0)</f>
        <v>10968</v>
      </c>
      <c r="H901" s="68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GAM</v>
      </c>
    </row>
    <row r="902" spans="1:8" x14ac:dyDescent="0.35">
      <c r="A902" t="s">
        <v>534</v>
      </c>
      <c r="B902">
        <f t="shared" si="1756"/>
        <v>7</v>
      </c>
      <c r="C902">
        <f t="shared" si="1777"/>
        <v>43</v>
      </c>
      <c r="E902">
        <f t="shared" ref="E902" si="1839">plan_id</f>
        <v>1330</v>
      </c>
      <c r="F902">
        <f t="shared" ca="1" si="1837"/>
        <v>2004</v>
      </c>
      <c r="G902">
        <f t="shared" ref="G902" ca="1" si="1840">VLOOKUP(INDIRECT(CHAR(39)&amp;$A902&amp;CHAR(39)&amp;"!r2c"&amp;$C902,0),variables,2,0)</f>
        <v>10969</v>
      </c>
      <c r="H902" s="68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1994</v>
      </c>
    </row>
    <row r="903" spans="1:8" x14ac:dyDescent="0.35">
      <c r="A903" t="s">
        <v>534</v>
      </c>
      <c r="B903">
        <f t="shared" si="1756"/>
        <v>7</v>
      </c>
      <c r="C903">
        <f t="shared" si="1777"/>
        <v>44</v>
      </c>
      <c r="E903">
        <f t="shared" ref="E903" si="1841">plan_id</f>
        <v>1330</v>
      </c>
      <c r="F903">
        <f t="shared" ca="1" si="1837"/>
        <v>2004</v>
      </c>
      <c r="G903">
        <f t="shared" ref="G903" ca="1" si="1842">VLOOKUP(INDIRECT(CHAR(39)&amp;$A903&amp;CHAR(39)&amp;"!r2c"&amp;$C903,0),variables,2,0)</f>
        <v>10970</v>
      </c>
      <c r="H903" s="6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t="s">
        <v>534</v>
      </c>
      <c r="B904">
        <f t="shared" si="1756"/>
        <v>7</v>
      </c>
      <c r="C904">
        <f t="shared" si="1777"/>
        <v>45</v>
      </c>
      <c r="E904">
        <f t="shared" ref="E904" si="1843">plan_id</f>
        <v>1330</v>
      </c>
      <c r="F904">
        <f t="shared" ca="1" si="1837"/>
        <v>2004</v>
      </c>
      <c r="G904">
        <f t="shared" ref="G904" ca="1" si="1844">VLOOKUP(INDIRECT(CHAR(39)&amp;$A904&amp;CHAR(39)&amp;"!r2c"&amp;$C904,0),variables,2,0)</f>
        <v>10971</v>
      </c>
      <c r="H904" s="68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3 years for males and 1 year for females</v>
      </c>
    </row>
    <row r="905" spans="1:8" x14ac:dyDescent="0.35">
      <c r="A905" t="s">
        <v>534</v>
      </c>
      <c r="B905">
        <f t="shared" si="1756"/>
        <v>7</v>
      </c>
      <c r="C905">
        <f t="shared" si="1777"/>
        <v>46</v>
      </c>
      <c r="E905">
        <f t="shared" ref="E905" si="1845">plan_id</f>
        <v>1330</v>
      </c>
      <c r="F905">
        <f t="shared" ca="1" si="1837"/>
        <v>2004</v>
      </c>
      <c r="G905">
        <f t="shared" ref="G905" ca="1" si="1846">VLOOKUP(INDIRECT(CHAR(39)&amp;$A905&amp;CHAR(39)&amp;"!r2c"&amp;$C905,0),variables,2,0)</f>
        <v>10972</v>
      </c>
      <c r="H905" s="6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t="s">
        <v>534</v>
      </c>
      <c r="B906">
        <f t="shared" si="1756"/>
        <v>7</v>
      </c>
      <c r="C906">
        <f t="shared" si="1777"/>
        <v>47</v>
      </c>
      <c r="E906">
        <f t="shared" ref="E906" si="1847">plan_id</f>
        <v>1330</v>
      </c>
      <c r="F906">
        <f t="shared" ca="1" si="1837"/>
        <v>2004</v>
      </c>
      <c r="G906">
        <f t="shared" ref="G906" ca="1" si="1848">VLOOKUP(INDIRECT(CHAR(39)&amp;$A906&amp;CHAR(39)&amp;"!r2c"&amp;$C906,0),variables,2,0)</f>
        <v>10973</v>
      </c>
      <c r="H906" s="68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</v>
      </c>
    </row>
    <row r="907" spans="1:8" x14ac:dyDescent="0.35">
      <c r="A907" t="s">
        <v>534</v>
      </c>
      <c r="B907">
        <f t="shared" si="1756"/>
        <v>7</v>
      </c>
      <c r="C907">
        <f t="shared" si="1777"/>
        <v>48</v>
      </c>
      <c r="E907">
        <f t="shared" ref="E907" si="1849">plan_id</f>
        <v>1330</v>
      </c>
      <c r="F907">
        <f t="shared" ca="1" si="1837"/>
        <v>2004</v>
      </c>
      <c r="G907">
        <f t="shared" ref="G907" ca="1" si="1850">VLOOKUP(INDIRECT(CHAR(39)&amp;$A907&amp;CHAR(39)&amp;"!r2c"&amp;$C907,0),variables,2,0)</f>
        <v>10974</v>
      </c>
      <c r="H907" s="68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NA</v>
      </c>
    </row>
    <row r="908" spans="1:8" x14ac:dyDescent="0.35">
      <c r="A908" t="s">
        <v>534</v>
      </c>
      <c r="B908">
        <f t="shared" si="1756"/>
        <v>7</v>
      </c>
      <c r="C908">
        <f t="shared" si="1777"/>
        <v>49</v>
      </c>
      <c r="E908">
        <f t="shared" ref="E908" si="1851">plan_id</f>
        <v>1330</v>
      </c>
      <c r="F908">
        <f t="shared" ca="1" si="1837"/>
        <v>2004</v>
      </c>
      <c r="G908">
        <f t="shared" ref="G908" ca="1" si="1852">VLOOKUP(INDIRECT(CHAR(39)&amp;$A908&amp;CHAR(39)&amp;"!r2c"&amp;$C908,0),variables,2,0)</f>
        <v>10976</v>
      </c>
      <c r="H908" s="68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Entry Age</v>
      </c>
    </row>
    <row r="909" spans="1:8" x14ac:dyDescent="0.35">
      <c r="A909" t="s">
        <v>534</v>
      </c>
      <c r="B909">
        <f t="shared" si="1756"/>
        <v>7</v>
      </c>
      <c r="C909">
        <f t="shared" si="1777"/>
        <v>50</v>
      </c>
      <c r="E909">
        <f t="shared" ref="E909" si="1853">plan_id</f>
        <v>1330</v>
      </c>
      <c r="F909">
        <f t="shared" ca="1" si="1837"/>
        <v>2004</v>
      </c>
      <c r="G909">
        <f t="shared" ref="G909" ca="1" si="1854">VLOOKUP(INDIRECT(CHAR(39)&amp;$A909&amp;CHAR(39)&amp;"!r2c"&amp;$C909,0),variables,2,0)</f>
        <v>10977</v>
      </c>
      <c r="H909" s="68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7.7499999999999999E-2</v>
      </c>
    </row>
    <row r="910" spans="1:8" x14ac:dyDescent="0.35">
      <c r="A910" t="s">
        <v>534</v>
      </c>
      <c r="B910">
        <f t="shared" si="1756"/>
        <v>7</v>
      </c>
      <c r="C910">
        <f t="shared" si="1777"/>
        <v>51</v>
      </c>
      <c r="E910">
        <f t="shared" ref="E910" si="1855">plan_id</f>
        <v>1330</v>
      </c>
      <c r="F910">
        <f t="shared" ca="1" si="1837"/>
        <v>2004</v>
      </c>
      <c r="G910">
        <f t="shared" ref="G910" ca="1" si="1856">VLOOKUP(INDIRECT(CHAR(39)&amp;$A910&amp;CHAR(39)&amp;"!r2c"&amp;$C910,0),variables,2,0)</f>
        <v>10978</v>
      </c>
      <c r="H910" s="68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5">
      <c r="A911" t="s">
        <v>534</v>
      </c>
      <c r="B911">
        <f t="shared" si="1756"/>
        <v>7</v>
      </c>
      <c r="C911">
        <f t="shared" si="1777"/>
        <v>52</v>
      </c>
      <c r="E911">
        <f t="shared" ref="E911" si="1857">plan_id</f>
        <v>1330</v>
      </c>
      <c r="F911">
        <f t="shared" ca="1" si="1837"/>
        <v>2004</v>
      </c>
      <c r="G911">
        <f t="shared" ref="G911" ca="1" si="1858">VLOOKUP(INDIRECT(CHAR(39)&amp;$A911&amp;CHAR(39)&amp;"!r2c"&amp;$C911,0),variables,2,0)</f>
        <v>10979</v>
      </c>
      <c r="H911" s="6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7.7499999999999999E-2</v>
      </c>
    </row>
    <row r="912" spans="1:8" x14ac:dyDescent="0.35">
      <c r="A912" t="s">
        <v>534</v>
      </c>
      <c r="B912">
        <f t="shared" si="1756"/>
        <v>7</v>
      </c>
      <c r="C912">
        <f t="shared" si="1777"/>
        <v>53</v>
      </c>
      <c r="E912">
        <f t="shared" ref="E912" si="1859">plan_id</f>
        <v>1330</v>
      </c>
      <c r="F912">
        <f t="shared" ca="1" si="1837"/>
        <v>2004</v>
      </c>
      <c r="G912">
        <f t="shared" ref="G912" ca="1" si="1860">VLOOKUP(INDIRECT(CHAR(39)&amp;$A912&amp;CHAR(39)&amp;"!r2c"&amp;$C912,0),variables,2,0)</f>
        <v>10980</v>
      </c>
      <c r="H912" s="68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 Years</v>
      </c>
    </row>
    <row r="913" spans="1:8" x14ac:dyDescent="0.35">
      <c r="A913" t="s">
        <v>534</v>
      </c>
      <c r="B913">
        <f t="shared" si="1756"/>
        <v>7</v>
      </c>
      <c r="C913">
        <f t="shared" si="1777"/>
        <v>54</v>
      </c>
      <c r="E913">
        <f t="shared" ref="E913" si="1861">plan_id</f>
        <v>1330</v>
      </c>
      <c r="F913">
        <f t="shared" ca="1" si="1837"/>
        <v>2004</v>
      </c>
      <c r="G913">
        <f t="shared" ref="G913" ca="1" si="1862">VLOOKUP(INDIRECT(CHAR(39)&amp;$A913&amp;CHAR(39)&amp;"!r2c"&amp;$C913,0),variables,2,0)</f>
        <v>10981</v>
      </c>
      <c r="H913" s="68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2.1000000000000001E-2</v>
      </c>
    </row>
    <row r="914" spans="1:8" x14ac:dyDescent="0.35">
      <c r="A914" t="s">
        <v>534</v>
      </c>
      <c r="B914">
        <f t="shared" si="1756"/>
        <v>7</v>
      </c>
      <c r="C914">
        <f t="shared" si="1777"/>
        <v>55</v>
      </c>
      <c r="E914">
        <f t="shared" ref="E914" si="1863">plan_id</f>
        <v>1330</v>
      </c>
      <c r="F914">
        <f t="shared" ca="1" si="1837"/>
        <v>2004</v>
      </c>
      <c r="G914">
        <f t="shared" ref="G914" ca="1" si="1864">VLOOKUP(INDIRECT(CHAR(39)&amp;$A914&amp;CHAR(39)&amp;"!r2c"&amp;$C914,0),variables,2,0)</f>
        <v>10982</v>
      </c>
      <c r="H914" s="68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0.13300000000000001</v>
      </c>
    </row>
    <row r="915" spans="1:8" x14ac:dyDescent="0.35">
      <c r="A915" t="s">
        <v>534</v>
      </c>
      <c r="B915">
        <f t="shared" si="1756"/>
        <v>7</v>
      </c>
      <c r="C915">
        <f t="shared" si="1777"/>
        <v>56</v>
      </c>
      <c r="E915">
        <f t="shared" ref="E915" si="1865">plan_id</f>
        <v>1330</v>
      </c>
      <c r="F915">
        <f t="shared" ca="1" si="1837"/>
        <v>2004</v>
      </c>
      <c r="G915">
        <f t="shared" ref="G915" ca="1" si="1866">VLOOKUP(INDIRECT(CHAR(39)&amp;$A915&amp;CHAR(39)&amp;"!r2c"&amp;$C915,0),variables,2,0)</f>
        <v>10706</v>
      </c>
      <c r="H915" s="68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6.3982746741369449E-4</v>
      </c>
    </row>
    <row r="916" spans="1:8" x14ac:dyDescent="0.35">
      <c r="A916" t="s">
        <v>534</v>
      </c>
      <c r="B916">
        <f t="shared" si="1756"/>
        <v>7</v>
      </c>
      <c r="C916">
        <f t="shared" si="1777"/>
        <v>57</v>
      </c>
      <c r="E916">
        <f t="shared" ref="E916" si="1867">plan_id</f>
        <v>1330</v>
      </c>
      <c r="F916">
        <f t="shared" ca="1" si="1837"/>
        <v>2004</v>
      </c>
      <c r="G916">
        <f t="shared" ref="G916" ca="1" si="1868">VLOOKUP(INDIRECT(CHAR(39)&amp;$A916&amp;CHAR(39)&amp;"!r2c"&amp;$C916,0),variables,2,0)</f>
        <v>10984</v>
      </c>
      <c r="H916" s="68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5">
      <c r="A917" t="s">
        <v>534</v>
      </c>
      <c r="B917">
        <f t="shared" si="1756"/>
        <v>7</v>
      </c>
      <c r="C917">
        <f t="shared" si="1777"/>
        <v>58</v>
      </c>
      <c r="E917">
        <f t="shared" ref="E917" si="1869">plan_id</f>
        <v>1330</v>
      </c>
      <c r="F917">
        <f t="shared" ca="1" si="1837"/>
        <v>2004</v>
      </c>
      <c r="G917">
        <f t="shared" ref="G917" ca="1" si="1870">VLOOKUP(INDIRECT(CHAR(39)&amp;$A917&amp;CHAR(39)&amp;"!r2c"&amp;$C917,0),variables,2,0)</f>
        <v>10990</v>
      </c>
      <c r="H917" s="68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2601399999.9999995</v>
      </c>
    </row>
    <row r="918" spans="1:8" x14ac:dyDescent="0.35">
      <c r="A918" t="s">
        <v>534</v>
      </c>
      <c r="B918">
        <f t="shared" si="1756"/>
        <v>7</v>
      </c>
      <c r="C918">
        <f t="shared" si="1777"/>
        <v>59</v>
      </c>
      <c r="E918">
        <f t="shared" ref="E918" si="1871">plan_id</f>
        <v>1330</v>
      </c>
      <c r="F918">
        <f t="shared" ca="1" si="1837"/>
        <v>2004</v>
      </c>
      <c r="G918">
        <f t="shared" ref="G918" ca="1" si="1872">VLOOKUP(INDIRECT(CHAR(39)&amp;$A918&amp;CHAR(39)&amp;"!r2c"&amp;$C918,0),variables,2,0)</f>
        <v>10991</v>
      </c>
      <c r="H918" s="68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3359200000</v>
      </c>
    </row>
    <row r="919" spans="1:8" x14ac:dyDescent="0.35">
      <c r="A919" t="s">
        <v>534</v>
      </c>
      <c r="B919">
        <f t="shared" si="1756"/>
        <v>7</v>
      </c>
      <c r="C919">
        <f t="shared" si="1777"/>
        <v>60</v>
      </c>
      <c r="E919">
        <f t="shared" ref="E919" si="1873">plan_id</f>
        <v>1330</v>
      </c>
      <c r="F919">
        <f t="shared" ca="1" si="1837"/>
        <v>2004</v>
      </c>
      <c r="G919">
        <f t="shared" ref="G919" ca="1" si="1874">VLOOKUP(INDIRECT(CHAR(39)&amp;$A919&amp;CHAR(39)&amp;"!r2c"&amp;$C919,0),variables,2,0)</f>
        <v>10992</v>
      </c>
      <c r="H919" s="68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757800000</v>
      </c>
    </row>
    <row r="920" spans="1:8" x14ac:dyDescent="0.35">
      <c r="A920" t="s">
        <v>534</v>
      </c>
      <c r="B920">
        <f t="shared" si="1756"/>
        <v>7</v>
      </c>
      <c r="C920">
        <f t="shared" si="1777"/>
        <v>61</v>
      </c>
      <c r="E920">
        <f t="shared" ref="E920" si="1875">plan_id</f>
        <v>1330</v>
      </c>
      <c r="F920">
        <f t="shared" ca="1" si="1837"/>
        <v>2004</v>
      </c>
      <c r="G920">
        <f t="shared" ref="G920" ca="1" si="1876">VLOOKUP(INDIRECT(CHAR(39)&amp;$A920&amp;CHAR(39)&amp;"!r2c"&amp;$C920,0),variables,2,0)</f>
        <v>10993</v>
      </c>
      <c r="H920" s="68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5">
      <c r="A921" t="s">
        <v>534</v>
      </c>
      <c r="B921">
        <f t="shared" si="1756"/>
        <v>7</v>
      </c>
      <c r="C921">
        <f t="shared" si="1777"/>
        <v>62</v>
      </c>
      <c r="E921">
        <f t="shared" ref="E921" si="1877">plan_id</f>
        <v>1330</v>
      </c>
      <c r="F921">
        <f t="shared" ca="1" si="1837"/>
        <v>2004</v>
      </c>
      <c r="G921">
        <f t="shared" ref="G921" ca="1" si="1878">VLOOKUP(INDIRECT(CHAR(39)&amp;$A921&amp;CHAR(39)&amp;"!r2c"&amp;$C921,0),variables,2,0)</f>
        <v>10994</v>
      </c>
      <c r="H921" s="6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571200000</v>
      </c>
    </row>
    <row r="922" spans="1:8" x14ac:dyDescent="0.35">
      <c r="A922" t="s">
        <v>534</v>
      </c>
      <c r="B922">
        <f t="shared" si="1756"/>
        <v>7</v>
      </c>
      <c r="C922">
        <f t="shared" si="1777"/>
        <v>63</v>
      </c>
      <c r="E922">
        <f t="shared" ref="E922" si="1879">plan_id</f>
        <v>1330</v>
      </c>
      <c r="F922">
        <f t="shared" ca="1" si="1837"/>
        <v>2004</v>
      </c>
      <c r="G922">
        <f t="shared" ref="G922" ca="1" si="1880">VLOOKUP(INDIRECT(CHAR(39)&amp;$A922&amp;CHAR(39)&amp;"!r2c"&amp;$C922,0),variables,2,0)</f>
        <v>10801</v>
      </c>
      <c r="H922" s="6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t="s">
        <v>534</v>
      </c>
      <c r="B923">
        <f t="shared" si="1756"/>
        <v>7</v>
      </c>
      <c r="C923">
        <f t="shared" si="1777"/>
        <v>64</v>
      </c>
      <c r="E923">
        <f t="shared" ref="E923" si="1881">plan_id</f>
        <v>1330</v>
      </c>
      <c r="F923">
        <f t="shared" ca="1" si="1837"/>
        <v>2004</v>
      </c>
      <c r="G923">
        <f t="shared" ref="G923" ca="1" si="1882">VLOOKUP(INDIRECT(CHAR(39)&amp;$A923&amp;CHAR(39)&amp;"!r2c"&amp;$C923,0),variables,2,0)</f>
        <v>10802</v>
      </c>
      <c r="H923" s="68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5">
      <c r="A924" t="s">
        <v>534</v>
      </c>
      <c r="B924">
        <f t="shared" si="1756"/>
        <v>7</v>
      </c>
      <c r="C924">
        <f t="shared" si="1777"/>
        <v>65</v>
      </c>
      <c r="E924">
        <f t="shared" ref="E924" si="1883">plan_id</f>
        <v>1330</v>
      </c>
      <c r="F924">
        <f t="shared" ca="1" si="1837"/>
        <v>2004</v>
      </c>
      <c r="G924">
        <f t="shared" ref="G924" ca="1" si="1884">VLOOKUP(INDIRECT(CHAR(39)&amp;$A924&amp;CHAR(39)&amp;"!r2c"&amp;$C924,0),variables,2,0)</f>
        <v>10803</v>
      </c>
      <c r="H924" s="68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5">
      <c r="A925" t="s">
        <v>534</v>
      </c>
      <c r="B925">
        <f t="shared" si="1756"/>
        <v>7</v>
      </c>
      <c r="C925">
        <f t="shared" si="1777"/>
        <v>66</v>
      </c>
      <c r="E925">
        <f t="shared" ref="E925" si="1885">plan_id</f>
        <v>1330</v>
      </c>
      <c r="F925">
        <f t="shared" ca="1" si="1837"/>
        <v>2004</v>
      </c>
      <c r="G925">
        <f t="shared" ref="G925" ca="1" si="1886">VLOOKUP(INDIRECT(CHAR(39)&amp;$A925&amp;CHAR(39)&amp;"!r2c"&amp;$C925,0),variables,2,0)</f>
        <v>10804</v>
      </c>
      <c r="H925" s="68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5">
      <c r="A926" t="s">
        <v>534</v>
      </c>
      <c r="B926">
        <f t="shared" ref="B926" si="1887">B861+1</f>
        <v>7</v>
      </c>
      <c r="C926">
        <f t="shared" si="1777"/>
        <v>67</v>
      </c>
      <c r="E926">
        <f t="shared" ref="E926" si="1888">plan_id</f>
        <v>1330</v>
      </c>
      <c r="F926">
        <f t="shared" ca="1" si="1837"/>
        <v>2004</v>
      </c>
      <c r="G926">
        <f t="shared" ref="G926" ca="1" si="1889">VLOOKUP(INDIRECT(CHAR(39)&amp;$A926&amp;CHAR(39)&amp;"!r2c"&amp;$C926,0),variables,2,0)</f>
        <v>10805</v>
      </c>
      <c r="H926" s="68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t="s">
        <v>534</v>
      </c>
      <c r="B927">
        <f>B926</f>
        <v>7</v>
      </c>
      <c r="C927">
        <f t="shared" si="1777"/>
        <v>68</v>
      </c>
      <c r="E927">
        <f t="shared" ref="E927" si="1890">plan_id</f>
        <v>1330</v>
      </c>
      <c r="F927">
        <f t="shared" ca="1" si="1837"/>
        <v>2004</v>
      </c>
      <c r="G927">
        <f t="shared" ref="G927" ca="1" si="1891">VLOOKUP(INDIRECT(CHAR(39)&amp;$A927&amp;CHAR(39)&amp;"!r2c"&amp;$C927,0),variables,2,0)</f>
        <v>10806</v>
      </c>
      <c r="H927" s="6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5">
      <c r="A928" t="s">
        <v>534</v>
      </c>
      <c r="B928">
        <f t="shared" ref="B928:B952" si="1892">B927</f>
        <v>7</v>
      </c>
      <c r="C928">
        <f t="shared" si="1777"/>
        <v>69</v>
      </c>
      <c r="E928">
        <f t="shared" ref="E928" si="1893">plan_id</f>
        <v>1330</v>
      </c>
      <c r="F928">
        <f t="shared" ca="1" si="1837"/>
        <v>2004</v>
      </c>
      <c r="G928">
        <f t="shared" ref="G928" ca="1" si="1894">VLOOKUP(INDIRECT(CHAR(39)&amp;$A928&amp;CHAR(39)&amp;"!r2c"&amp;$C928,0),variables,2,0)</f>
        <v>10807</v>
      </c>
      <c r="H928" s="68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5">
      <c r="A929" t="s">
        <v>534</v>
      </c>
      <c r="B929">
        <f t="shared" si="1892"/>
        <v>7</v>
      </c>
      <c r="C929">
        <f t="shared" si="1777"/>
        <v>70</v>
      </c>
      <c r="E929">
        <f t="shared" ref="E929" si="1895">plan_id</f>
        <v>1330</v>
      </c>
      <c r="F929">
        <f t="shared" ca="1" si="1837"/>
        <v>2004</v>
      </c>
      <c r="G929">
        <f t="shared" ref="G929" ca="1" si="1896">VLOOKUP(INDIRECT(CHAR(39)&amp;$A929&amp;CHAR(39)&amp;"!r2c"&amp;$C929,0),variables,2,0)</f>
        <v>10808</v>
      </c>
      <c r="H929" s="68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5">
      <c r="A930" t="s">
        <v>534</v>
      </c>
      <c r="B930">
        <f t="shared" si="1892"/>
        <v>7</v>
      </c>
      <c r="C930">
        <f t="shared" si="1777"/>
        <v>71</v>
      </c>
      <c r="E930">
        <f t="shared" ref="E930" si="1897">plan_id</f>
        <v>1330</v>
      </c>
      <c r="F930">
        <f t="shared" ca="1" si="1837"/>
        <v>2004</v>
      </c>
      <c r="G930">
        <f t="shared" ref="G930" ca="1" si="1898">VLOOKUP(INDIRECT(CHAR(39)&amp;$A930&amp;CHAR(39)&amp;"!r2c"&amp;$C930,0),variables,2,0)</f>
        <v>10809</v>
      </c>
      <c r="H930" s="68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5">
      <c r="A931" t="s">
        <v>534</v>
      </c>
      <c r="B931">
        <f t="shared" si="1892"/>
        <v>7</v>
      </c>
      <c r="C931">
        <f t="shared" si="1777"/>
        <v>72</v>
      </c>
      <c r="E931">
        <f t="shared" ref="E931" si="1899">plan_id</f>
        <v>1330</v>
      </c>
      <c r="F931">
        <f t="shared" ca="1" si="1837"/>
        <v>2004</v>
      </c>
      <c r="G931">
        <f t="shared" ref="G931" ca="1" si="1900">VLOOKUP(INDIRECT(CHAR(39)&amp;$A931&amp;CHAR(39)&amp;"!r2c"&amp;$C931,0),variables,2,0)</f>
        <v>10810</v>
      </c>
      <c r="H931" s="68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5">
      <c r="A932" t="s">
        <v>534</v>
      </c>
      <c r="B932">
        <f t="shared" si="1892"/>
        <v>7</v>
      </c>
      <c r="C932">
        <f t="shared" si="1777"/>
        <v>73</v>
      </c>
      <c r="E932">
        <f t="shared" ref="E932" si="1901">plan_id</f>
        <v>1330</v>
      </c>
      <c r="F932">
        <f t="shared" ca="1" si="1837"/>
        <v>2004</v>
      </c>
      <c r="G932">
        <f t="shared" ref="G932" ca="1" si="1902">VLOOKUP(INDIRECT(CHAR(39)&amp;$A932&amp;CHAR(39)&amp;"!r2c"&amp;$C932,0),variables,2,0)</f>
        <v>10811</v>
      </c>
      <c r="H932" s="68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5">
      <c r="A933" t="s">
        <v>534</v>
      </c>
      <c r="B933">
        <f t="shared" si="1892"/>
        <v>7</v>
      </c>
      <c r="C933">
        <f t="shared" si="1777"/>
        <v>74</v>
      </c>
      <c r="E933">
        <f t="shared" ref="E933" si="1903">plan_id</f>
        <v>1330</v>
      </c>
      <c r="F933">
        <f t="shared" ca="1" si="1837"/>
        <v>2004</v>
      </c>
      <c r="G933">
        <f t="shared" ref="G933" ca="1" si="1904">VLOOKUP(INDIRECT(CHAR(39)&amp;$A933&amp;CHAR(39)&amp;"!r2c"&amp;$C933,0),variables,2,0)</f>
        <v>10812</v>
      </c>
      <c r="H933" s="68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5">
      <c r="A934" t="s">
        <v>534</v>
      </c>
      <c r="B934">
        <f t="shared" si="1892"/>
        <v>7</v>
      </c>
      <c r="C934">
        <f t="shared" si="1777"/>
        <v>75</v>
      </c>
      <c r="E934">
        <f t="shared" ref="E934" si="1905">plan_id</f>
        <v>1330</v>
      </c>
      <c r="F934">
        <f t="shared" ca="1" si="1837"/>
        <v>2004</v>
      </c>
      <c r="G934">
        <f t="shared" ref="G934" ca="1" si="1906">VLOOKUP(INDIRECT(CHAR(39)&amp;$A934&amp;CHAR(39)&amp;"!r2c"&amp;$C934,0),variables,2,0)</f>
        <v>10813</v>
      </c>
      <c r="H934" s="68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5">
      <c r="A935" t="s">
        <v>534</v>
      </c>
      <c r="B935">
        <f t="shared" si="1892"/>
        <v>7</v>
      </c>
      <c r="C935">
        <f t="shared" si="1777"/>
        <v>76</v>
      </c>
      <c r="E935">
        <f t="shared" ref="E935" si="1907">plan_id</f>
        <v>1330</v>
      </c>
      <c r="F935">
        <f t="shared" ca="1" si="1837"/>
        <v>2004</v>
      </c>
      <c r="G935">
        <f t="shared" ref="G935" ca="1" si="1908">VLOOKUP(INDIRECT(CHAR(39)&amp;$A935&amp;CHAR(39)&amp;"!r2c"&amp;$C935,0),variables,2,0)</f>
        <v>10814</v>
      </c>
      <c r="H935" s="68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t="s">
        <v>534</v>
      </c>
      <c r="B936">
        <f t="shared" si="1892"/>
        <v>7</v>
      </c>
      <c r="C936">
        <f t="shared" ref="C936:C999" si="1909">C845</f>
        <v>77</v>
      </c>
      <c r="E936">
        <f t="shared" ref="E936" si="1910">plan_id</f>
        <v>1330</v>
      </c>
      <c r="F936">
        <f t="shared" ca="1" si="1837"/>
        <v>2004</v>
      </c>
      <c r="G936">
        <f t="shared" ref="G936" ca="1" si="1911">VLOOKUP(INDIRECT(CHAR(39)&amp;$A936&amp;CHAR(39)&amp;"!r2c"&amp;$C936,0),variables,2,0)</f>
        <v>10815</v>
      </c>
      <c r="H936" s="6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5">
      <c r="A937" t="s">
        <v>534</v>
      </c>
      <c r="B937">
        <f t="shared" si="1892"/>
        <v>7</v>
      </c>
      <c r="C937">
        <f t="shared" si="1909"/>
        <v>78</v>
      </c>
      <c r="E937">
        <f t="shared" ref="E937" si="1912">plan_id</f>
        <v>1330</v>
      </c>
      <c r="F937">
        <f t="shared" ca="1" si="1837"/>
        <v>2004</v>
      </c>
      <c r="G937">
        <f t="shared" ref="G937" ca="1" si="1913">VLOOKUP(INDIRECT(CHAR(39)&amp;$A937&amp;CHAR(39)&amp;"!r2c"&amp;$C937,0),variables,2,0)</f>
        <v>10816</v>
      </c>
      <c r="H937" s="68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5">
      <c r="A938" t="s">
        <v>534</v>
      </c>
      <c r="B938">
        <f t="shared" si="1892"/>
        <v>7</v>
      </c>
      <c r="C938">
        <f t="shared" si="1909"/>
        <v>79</v>
      </c>
      <c r="E938">
        <f t="shared" ref="E938" si="1914">plan_id</f>
        <v>1330</v>
      </c>
      <c r="F938">
        <f t="shared" ca="1" si="1837"/>
        <v>2004</v>
      </c>
      <c r="G938">
        <f t="shared" ref="G938" ca="1" si="1915">VLOOKUP(INDIRECT(CHAR(39)&amp;$A938&amp;CHAR(39)&amp;"!r2c"&amp;$C938,0),variables,2,0)</f>
        <v>10817</v>
      </c>
      <c r="H938" s="6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t="s">
        <v>534</v>
      </c>
      <c r="B939">
        <f t="shared" si="1892"/>
        <v>7</v>
      </c>
      <c r="C939">
        <f t="shared" si="1909"/>
        <v>80</v>
      </c>
      <c r="E939">
        <f t="shared" ref="E939" si="1916">plan_id</f>
        <v>1330</v>
      </c>
      <c r="F939">
        <f t="shared" ca="1" si="1837"/>
        <v>2004</v>
      </c>
      <c r="G939">
        <f t="shared" ref="G939" ca="1" si="1917">VLOOKUP(INDIRECT(CHAR(39)&amp;$A939&amp;CHAR(39)&amp;"!r2c"&amp;$C939,0),variables,2,0)</f>
        <v>10818</v>
      </c>
      <c r="H939" s="68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5">
      <c r="A940" t="s">
        <v>534</v>
      </c>
      <c r="B940">
        <f t="shared" si="1892"/>
        <v>7</v>
      </c>
      <c r="C940">
        <f t="shared" si="1909"/>
        <v>81</v>
      </c>
      <c r="E940">
        <f t="shared" ref="E940" si="1918">plan_id</f>
        <v>1330</v>
      </c>
      <c r="F940">
        <f t="shared" ca="1" si="1837"/>
        <v>2004</v>
      </c>
      <c r="G940">
        <f t="shared" ref="G940" ca="1" si="1919">VLOOKUP(INDIRECT(CHAR(39)&amp;$A940&amp;CHAR(39)&amp;"!r2c"&amp;$C940,0),variables,2,0)</f>
        <v>10819</v>
      </c>
      <c r="H940" s="68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5">
      <c r="A941" t="s">
        <v>534</v>
      </c>
      <c r="B941">
        <f t="shared" si="1892"/>
        <v>7</v>
      </c>
      <c r="C941">
        <f t="shared" si="1909"/>
        <v>82</v>
      </c>
      <c r="E941">
        <f t="shared" ref="E941" si="1920">plan_id</f>
        <v>1330</v>
      </c>
      <c r="F941">
        <f t="shared" ca="1" si="1837"/>
        <v>2004</v>
      </c>
      <c r="G941">
        <f t="shared" ref="G941" ca="1" si="1921">VLOOKUP(INDIRECT(CHAR(39)&amp;$A941&amp;CHAR(39)&amp;"!r2c"&amp;$C941,0),variables,2,0)</f>
        <v>10820</v>
      </c>
      <c r="H941" s="68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t="s">
        <v>534</v>
      </c>
      <c r="B942">
        <f t="shared" si="1892"/>
        <v>7</v>
      </c>
      <c r="C942">
        <f t="shared" si="1909"/>
        <v>83</v>
      </c>
      <c r="E942">
        <f t="shared" ref="E942" si="1922">plan_id</f>
        <v>1330</v>
      </c>
      <c r="F942">
        <f t="shared" ca="1" si="1837"/>
        <v>2004</v>
      </c>
      <c r="G942">
        <f t="shared" ref="G942" ca="1" si="1923">VLOOKUP(INDIRECT(CHAR(39)&amp;$A942&amp;CHAR(39)&amp;"!r2c"&amp;$C942,0),variables,2,0)</f>
        <v>10821</v>
      </c>
      <c r="H942" s="68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5">
      <c r="A943" t="s">
        <v>534</v>
      </c>
      <c r="B943">
        <f t="shared" si="1892"/>
        <v>7</v>
      </c>
      <c r="C943">
        <f t="shared" si="1909"/>
        <v>84</v>
      </c>
      <c r="E943">
        <f t="shared" ref="E943" si="1924">plan_id</f>
        <v>1330</v>
      </c>
      <c r="F943">
        <f t="shared" ca="1" si="1837"/>
        <v>2004</v>
      </c>
      <c r="G943">
        <f t="shared" ref="G943" ca="1" si="1925">VLOOKUP(INDIRECT(CHAR(39)&amp;$A943&amp;CHAR(39)&amp;"!r2c"&amp;$C943,0),variables,2,0)</f>
        <v>10822</v>
      </c>
      <c r="H943" s="68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5">
      <c r="A944" t="s">
        <v>534</v>
      </c>
      <c r="B944">
        <f t="shared" si="1892"/>
        <v>7</v>
      </c>
      <c r="C944">
        <f t="shared" si="1909"/>
        <v>85</v>
      </c>
      <c r="E944">
        <f t="shared" ref="E944" si="1926">plan_id</f>
        <v>1330</v>
      </c>
      <c r="F944">
        <f t="shared" ca="1" si="1837"/>
        <v>2004</v>
      </c>
      <c r="G944">
        <f t="shared" ref="G944" ca="1" si="1927">VLOOKUP(INDIRECT(CHAR(39)&amp;$A944&amp;CHAR(39)&amp;"!r2c"&amp;$C944,0),variables,2,0)</f>
        <v>10829</v>
      </c>
      <c r="H944" s="68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5">
      <c r="A945" t="s">
        <v>534</v>
      </c>
      <c r="B945">
        <f t="shared" si="1892"/>
        <v>7</v>
      </c>
      <c r="C945">
        <f t="shared" si="1909"/>
        <v>86</v>
      </c>
      <c r="E945">
        <f t="shared" ref="E945" si="1928">plan_id</f>
        <v>1330</v>
      </c>
      <c r="F945">
        <f t="shared" ca="1" si="1837"/>
        <v>2004</v>
      </c>
      <c r="G945">
        <f t="shared" ref="G945" ca="1" si="1929">VLOOKUP(INDIRECT(CHAR(39)&amp;$A945&amp;CHAR(39)&amp;"!r2c"&amp;$C945,0),variables,2,0)</f>
        <v>10823</v>
      </c>
      <c r="H945" s="68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5">
      <c r="A946" t="s">
        <v>534</v>
      </c>
      <c r="B946">
        <f t="shared" si="1892"/>
        <v>7</v>
      </c>
      <c r="C946">
        <f t="shared" si="1909"/>
        <v>87</v>
      </c>
      <c r="E946">
        <f t="shared" ref="E946" si="1930">plan_id</f>
        <v>1330</v>
      </c>
      <c r="F946">
        <f t="shared" ca="1" si="1837"/>
        <v>2004</v>
      </c>
      <c r="G946">
        <f t="shared" ref="G946" ca="1" si="1931">VLOOKUP(INDIRECT(CHAR(39)&amp;$A946&amp;CHAR(39)&amp;"!r2c"&amp;$C946,0),variables,2,0)</f>
        <v>10798</v>
      </c>
      <c r="H946" s="6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5">
      <c r="A947" t="s">
        <v>534</v>
      </c>
      <c r="B947">
        <f t="shared" si="1892"/>
        <v>7</v>
      </c>
      <c r="C947">
        <f t="shared" si="1909"/>
        <v>88</v>
      </c>
      <c r="E947">
        <f t="shared" ref="E947" si="1932">plan_id</f>
        <v>1330</v>
      </c>
      <c r="F947">
        <f t="shared" ca="1" si="1837"/>
        <v>2004</v>
      </c>
      <c r="G947">
        <f t="shared" ref="G947" ca="1" si="1933">VLOOKUP(INDIRECT(CHAR(39)&amp;$A947&amp;CHAR(39)&amp;"!r2c"&amp;$C947,0),variables,2,0)</f>
        <v>10799</v>
      </c>
      <c r="H947" s="6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5">
      <c r="A948" t="s">
        <v>534</v>
      </c>
      <c r="B948">
        <f t="shared" si="1892"/>
        <v>7</v>
      </c>
      <c r="C948">
        <f t="shared" si="1909"/>
        <v>89</v>
      </c>
      <c r="E948">
        <f t="shared" ref="E948" si="1934">plan_id</f>
        <v>1330</v>
      </c>
      <c r="F948">
        <f t="shared" ca="1" si="1837"/>
        <v>2004</v>
      </c>
      <c r="G948">
        <f t="shared" ref="G948" ca="1" si="1935">VLOOKUP(INDIRECT(CHAR(39)&amp;$A948&amp;CHAR(39)&amp;"!r2c"&amp;$C948,0),variables,2,0)</f>
        <v>10800</v>
      </c>
      <c r="H948" s="68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5">
      <c r="A949" t="s">
        <v>534</v>
      </c>
      <c r="B949">
        <f t="shared" si="1892"/>
        <v>7</v>
      </c>
      <c r="C949">
        <f t="shared" si="1909"/>
        <v>90</v>
      </c>
      <c r="E949">
        <f t="shared" ref="E949" si="1936">plan_id</f>
        <v>1330</v>
      </c>
      <c r="F949">
        <f t="shared" ca="1" si="1837"/>
        <v>2004</v>
      </c>
      <c r="G949">
        <f t="shared" ref="G949" ca="1" si="1937">VLOOKUP(INDIRECT(CHAR(39)&amp;$A949&amp;CHAR(39)&amp;"!r2c"&amp;$C949,0),variables,2,0)</f>
        <v>10824</v>
      </c>
      <c r="H949" s="68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5">
      <c r="A950" t="s">
        <v>534</v>
      </c>
      <c r="B950">
        <f t="shared" si="1892"/>
        <v>7</v>
      </c>
      <c r="C950">
        <f t="shared" si="1909"/>
        <v>91</v>
      </c>
      <c r="E950">
        <f t="shared" ref="E950" si="1938">plan_id</f>
        <v>1330</v>
      </c>
      <c r="F950">
        <f t="shared" ca="1" si="1837"/>
        <v>2004</v>
      </c>
      <c r="G950">
        <f t="shared" ref="G950" ca="1" si="1939">VLOOKUP(INDIRECT(CHAR(39)&amp;$A950&amp;CHAR(39)&amp;"!r2c"&amp;$C950,0),variables,2,0)</f>
        <v>10825</v>
      </c>
      <c r="H950" s="68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5">
      <c r="A951" t="s">
        <v>534</v>
      </c>
      <c r="B951">
        <f t="shared" si="1892"/>
        <v>7</v>
      </c>
      <c r="C951">
        <f t="shared" si="1909"/>
        <v>92</v>
      </c>
      <c r="E951">
        <f t="shared" ref="E951" si="1940">plan_id</f>
        <v>1330</v>
      </c>
      <c r="F951">
        <f t="shared" ca="1" si="1837"/>
        <v>2004</v>
      </c>
      <c r="G951">
        <f t="shared" ref="G951" ca="1" si="1941">VLOOKUP(INDIRECT(CHAR(39)&amp;$A951&amp;CHAR(39)&amp;"!r2c"&amp;$C951,0),variables,2,0)</f>
        <v>10826</v>
      </c>
      <c r="H951" s="68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5">
      <c r="A952" t="s">
        <v>534</v>
      </c>
      <c r="B952">
        <f t="shared" si="1892"/>
        <v>7</v>
      </c>
      <c r="C952">
        <f t="shared" si="1909"/>
        <v>93</v>
      </c>
      <c r="E952">
        <f t="shared" ref="E952" si="1942">plan_id</f>
        <v>1330</v>
      </c>
      <c r="F952">
        <f t="shared" ca="1" si="1837"/>
        <v>2004</v>
      </c>
      <c r="G952">
        <f t="shared" ref="G952" ca="1" si="1943">VLOOKUP(INDIRECT(CHAR(39)&amp;$A952&amp;CHAR(39)&amp;"!r2c"&amp;$C952,0),variables,2,0)</f>
        <v>10828</v>
      </c>
      <c r="H952" s="68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5">
      <c r="A953" t="s">
        <v>534</v>
      </c>
      <c r="B953">
        <f t="shared" ref="B953:B1016" si="1944">B888+1</f>
        <v>8</v>
      </c>
      <c r="C953">
        <f t="shared" si="1909"/>
        <v>3</v>
      </c>
      <c r="E953">
        <f t="shared" ref="E953" si="1945">plan_id</f>
        <v>1330</v>
      </c>
      <c r="F953">
        <f t="shared" ca="1" si="1837"/>
        <v>2005</v>
      </c>
      <c r="G953">
        <f t="shared" ref="G953" ca="1" si="1946">VLOOKUP(INDIRECT(CHAR(39)&amp;$A953&amp;CHAR(39)&amp;"!r2c"&amp;$C953,0),variables,2,0)</f>
        <v>10703</v>
      </c>
      <c r="H953" s="68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5">
      <c r="A954" t="s">
        <v>534</v>
      </c>
      <c r="B954">
        <f t="shared" si="1944"/>
        <v>8</v>
      </c>
      <c r="C954">
        <f t="shared" si="1909"/>
        <v>4</v>
      </c>
      <c r="E954">
        <f t="shared" ref="E954" si="1947">plan_id</f>
        <v>1330</v>
      </c>
      <c r="F954">
        <f t="shared" ca="1" si="1837"/>
        <v>2005</v>
      </c>
      <c r="G954">
        <f t="shared" ref="G954" ca="1" si="1948">VLOOKUP(INDIRECT(CHAR(39)&amp;$A954&amp;CHAR(39)&amp;"!r2c"&amp;$C954,0),variables,2,0)</f>
        <v>10845</v>
      </c>
      <c r="H954" s="68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Milliman Consultants and Actuaries</v>
      </c>
    </row>
    <row r="955" spans="1:8" x14ac:dyDescent="0.35">
      <c r="A955" t="s">
        <v>534</v>
      </c>
      <c r="B955">
        <f t="shared" si="1944"/>
        <v>8</v>
      </c>
      <c r="C955">
        <f t="shared" si="1909"/>
        <v>5</v>
      </c>
      <c r="E955">
        <f t="shared" ref="E955" si="1949">plan_id</f>
        <v>1330</v>
      </c>
      <c r="F955">
        <f t="shared" ca="1" si="1837"/>
        <v>2005</v>
      </c>
      <c r="G955">
        <f t="shared" ref="G955" ca="1" si="1950">VLOOKUP(INDIRECT(CHAR(39)&amp;$A955&amp;CHAR(39)&amp;"!r2c"&amp;$C955,0),variables,2,0)</f>
        <v>10924</v>
      </c>
      <c r="H955" s="68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0.10349999999999999</v>
      </c>
    </row>
    <row r="956" spans="1:8" x14ac:dyDescent="0.35">
      <c r="A956" t="s">
        <v>534</v>
      </c>
      <c r="B956">
        <f t="shared" si="1944"/>
        <v>8</v>
      </c>
      <c r="C956">
        <f t="shared" si="1909"/>
        <v>6</v>
      </c>
      <c r="E956">
        <f t="shared" ref="E956" si="1951">plan_id</f>
        <v>1330</v>
      </c>
      <c r="F956">
        <f t="shared" ca="1" si="1837"/>
        <v>2005</v>
      </c>
      <c r="G956">
        <f t="shared" ref="G956" ca="1" si="1952">VLOOKUP(INDIRECT(CHAR(39)&amp;$A956&amp;CHAR(39)&amp;"!r2c"&amp;$C956,0),variables,2,0)</f>
        <v>10925</v>
      </c>
      <c r="H956" s="68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5">
      <c r="A957" t="s">
        <v>534</v>
      </c>
      <c r="B957">
        <f t="shared" si="1944"/>
        <v>8</v>
      </c>
      <c r="C957">
        <f t="shared" si="1909"/>
        <v>7</v>
      </c>
      <c r="E957">
        <f t="shared" ref="E957" si="1953">plan_id</f>
        <v>1330</v>
      </c>
      <c r="F957">
        <f t="shared" ca="1" si="1837"/>
        <v>2005</v>
      </c>
      <c r="G957">
        <f t="shared" ref="G957" ca="1" si="1954">VLOOKUP(INDIRECT(CHAR(39)&amp;$A957&amp;CHAR(39)&amp;"!r2c"&amp;$C957,0),variables,2,0)</f>
        <v>10926</v>
      </c>
      <c r="H957" s="68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5">
      <c r="A958" t="s">
        <v>534</v>
      </c>
      <c r="B958">
        <f t="shared" si="1944"/>
        <v>8</v>
      </c>
      <c r="C958">
        <f t="shared" si="1909"/>
        <v>8</v>
      </c>
      <c r="E958">
        <f t="shared" ref="E958" si="1955">plan_id</f>
        <v>1330</v>
      </c>
      <c r="F958">
        <f t="shared" ca="1" si="1837"/>
        <v>2005</v>
      </c>
      <c r="G958">
        <f t="shared" ref="G958" ca="1" si="1956">VLOOKUP(INDIRECT(CHAR(39)&amp;$A958&amp;CHAR(39)&amp;"!r2c"&amp;$C958,0),variables,2,0)</f>
        <v>10704</v>
      </c>
      <c r="H958" s="68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5">
      <c r="A959" t="s">
        <v>534</v>
      </c>
      <c r="B959">
        <f t="shared" si="1944"/>
        <v>8</v>
      </c>
      <c r="C959">
        <f t="shared" si="1909"/>
        <v>9</v>
      </c>
      <c r="E959">
        <f t="shared" ref="E959" si="1957">plan_id</f>
        <v>1330</v>
      </c>
      <c r="F959">
        <f t="shared" ca="1" si="1837"/>
        <v>2005</v>
      </c>
      <c r="G959">
        <f t="shared" ref="G959" ca="1" si="1958">VLOOKUP(INDIRECT(CHAR(39)&amp;$A959&amp;CHAR(39)&amp;"!r2c"&amp;$C959,0),variables,2,0)</f>
        <v>10928</v>
      </c>
      <c r="H959" s="68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4.3799999999999999E-2</v>
      </c>
    </row>
    <row r="960" spans="1:8" x14ac:dyDescent="0.35">
      <c r="A960" t="s">
        <v>534</v>
      </c>
      <c r="B960">
        <f t="shared" si="1944"/>
        <v>8</v>
      </c>
      <c r="C960">
        <f t="shared" si="1909"/>
        <v>10</v>
      </c>
      <c r="E960">
        <f t="shared" ref="E960" si="1959">plan_id</f>
        <v>1330</v>
      </c>
      <c r="F960">
        <f t="shared" ca="1" si="1837"/>
        <v>2005</v>
      </c>
      <c r="G960">
        <f t="shared" ref="G960" ca="1" si="1960">VLOOKUP(INDIRECT(CHAR(39)&amp;$A960&amp;CHAR(39)&amp;"!r2c"&amp;$C960,0),variables,2,0)</f>
        <v>10929</v>
      </c>
      <c r="H960" s="68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5">
      <c r="A961" t="s">
        <v>534</v>
      </c>
      <c r="B961">
        <f t="shared" si="1944"/>
        <v>8</v>
      </c>
      <c r="C961">
        <f t="shared" si="1909"/>
        <v>11</v>
      </c>
      <c r="E961">
        <f t="shared" ref="E961" si="1961">plan_id</f>
        <v>1330</v>
      </c>
      <c r="F961">
        <f t="shared" ca="1" si="1837"/>
        <v>2005</v>
      </c>
      <c r="G961">
        <f t="shared" ref="G961" ca="1" si="1962">VLOOKUP(INDIRECT(CHAR(39)&amp;$A961&amp;CHAR(39)&amp;"!r2c"&amp;$C961,0),variables,2,0)</f>
        <v>10930</v>
      </c>
      <c r="H961" s="68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5">
      <c r="A962" t="s">
        <v>534</v>
      </c>
      <c r="B962">
        <f t="shared" si="1944"/>
        <v>8</v>
      </c>
      <c r="C962">
        <f t="shared" si="1909"/>
        <v>12</v>
      </c>
      <c r="E962">
        <f t="shared" ref="E962" si="1963">plan_id</f>
        <v>1330</v>
      </c>
      <c r="F962">
        <f t="shared" ca="1" si="1837"/>
        <v>2005</v>
      </c>
      <c r="G962">
        <f t="shared" ref="G962" ca="1" si="1964">VLOOKUP(INDIRECT(CHAR(39)&amp;$A962&amp;CHAR(39)&amp;"!r2c"&amp;$C962,0),variables,2,0)</f>
        <v>10931</v>
      </c>
      <c r="H962" s="6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110706438</v>
      </c>
    </row>
    <row r="963" spans="1:8" x14ac:dyDescent="0.35">
      <c r="A963" t="s">
        <v>534</v>
      </c>
      <c r="B963">
        <f t="shared" si="1944"/>
        <v>8</v>
      </c>
      <c r="C963">
        <f t="shared" si="1909"/>
        <v>13</v>
      </c>
      <c r="E963">
        <f t="shared" ref="E963" si="1965">plan_id</f>
        <v>1330</v>
      </c>
      <c r="F963">
        <f t="shared" ca="1" si="1837"/>
        <v>2005</v>
      </c>
      <c r="G963">
        <f t="shared" ref="G963" ca="1" si="1966">VLOOKUP(INDIRECT(CHAR(39)&amp;$A963&amp;CHAR(39)&amp;"!r2c"&amp;$C963,0),variables,2,0)</f>
        <v>10705</v>
      </c>
      <c r="H963" s="68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52900262</v>
      </c>
    </row>
    <row r="964" spans="1:8" x14ac:dyDescent="0.35">
      <c r="A964" t="s">
        <v>534</v>
      </c>
      <c r="B964">
        <f t="shared" si="1944"/>
        <v>8</v>
      </c>
      <c r="C964">
        <f t="shared" si="1909"/>
        <v>14</v>
      </c>
      <c r="E964">
        <f t="shared" ref="E964" si="1967">plan_id</f>
        <v>1330</v>
      </c>
      <c r="F964">
        <f t="shared" ca="1" si="1837"/>
        <v>2005</v>
      </c>
      <c r="G964">
        <f t="shared" ref="G964" ca="1" si="1968">VLOOKUP(INDIRECT(CHAR(39)&amp;$A964&amp;CHAR(39)&amp;"!r2c"&amp;$C964,0),variables,2,0)</f>
        <v>10842</v>
      </c>
      <c r="H964" s="68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57150364</v>
      </c>
    </row>
    <row r="965" spans="1:8" x14ac:dyDescent="0.35">
      <c r="A965" t="s">
        <v>534</v>
      </c>
      <c r="B965">
        <f t="shared" si="1944"/>
        <v>8</v>
      </c>
      <c r="C965">
        <f t="shared" si="1909"/>
        <v>15</v>
      </c>
      <c r="E965">
        <f t="shared" ref="E965" si="1969">plan_id</f>
        <v>1330</v>
      </c>
      <c r="F965">
        <f t="shared" ca="1" si="1837"/>
        <v>2005</v>
      </c>
      <c r="G965">
        <f t="shared" ref="G965" ca="1" si="1970">VLOOKUP(INDIRECT(CHAR(39)&amp;$A965&amp;CHAR(39)&amp;"!r2c"&amp;$C965,0),variables,2,0)</f>
        <v>10843</v>
      </c>
      <c r="H965" s="68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7.5800000000000006E-2</v>
      </c>
    </row>
    <row r="966" spans="1:8" x14ac:dyDescent="0.35">
      <c r="A966" t="s">
        <v>534</v>
      </c>
      <c r="B966">
        <f t="shared" si="1944"/>
        <v>8</v>
      </c>
      <c r="C966">
        <f t="shared" si="1909"/>
        <v>16</v>
      </c>
      <c r="E966">
        <f t="shared" ref="E966" si="1971">plan_id</f>
        <v>1330</v>
      </c>
      <c r="F966">
        <f t="shared" ca="1" si="1837"/>
        <v>2005</v>
      </c>
      <c r="G966">
        <f t="shared" ref="G966" ca="1" si="1972">VLOOKUP(INDIRECT(CHAR(39)&amp;$A966&amp;CHAR(39)&amp;"!r2c"&amp;$C966,0),variables,2,0)</f>
        <v>10932</v>
      </c>
      <c r="H966" s="68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5">
      <c r="A967" t="s">
        <v>534</v>
      </c>
      <c r="B967">
        <f t="shared" si="1944"/>
        <v>8</v>
      </c>
      <c r="C967">
        <f t="shared" si="1909"/>
        <v>17</v>
      </c>
      <c r="E967">
        <f t="shared" ref="E967" si="1973">plan_id</f>
        <v>1330</v>
      </c>
      <c r="F967">
        <f t="shared" ca="1" si="1837"/>
        <v>2005</v>
      </c>
      <c r="G967">
        <f t="shared" ref="G967" ca="1" si="1974">VLOOKUP(INDIRECT(CHAR(39)&amp;$A967&amp;CHAR(39)&amp;"!r2c"&amp;$C967,0),variables,2,0)</f>
        <v>10933</v>
      </c>
      <c r="H967" s="68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5">
      <c r="A968" t="s">
        <v>534</v>
      </c>
      <c r="B968">
        <f t="shared" si="1944"/>
        <v>8</v>
      </c>
      <c r="C968">
        <f t="shared" si="1909"/>
        <v>18</v>
      </c>
      <c r="E968">
        <f t="shared" ref="E968" si="1975">plan_id</f>
        <v>1330</v>
      </c>
      <c r="F968">
        <f t="shared" ca="1" si="1837"/>
        <v>2005</v>
      </c>
      <c r="G968">
        <f t="shared" ref="G968" ca="1" si="1976">VLOOKUP(INDIRECT(CHAR(39)&amp;$A968&amp;CHAR(39)&amp;"!r2c"&amp;$C968,0),variables,2,0)</f>
        <v>10934</v>
      </c>
      <c r="H968" s="68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5">
      <c r="A969" t="s">
        <v>534</v>
      </c>
      <c r="B969">
        <f t="shared" si="1944"/>
        <v>8</v>
      </c>
      <c r="C969">
        <f t="shared" si="1909"/>
        <v>19</v>
      </c>
      <c r="E969">
        <f t="shared" ref="E969" si="1977">plan_id</f>
        <v>1330</v>
      </c>
      <c r="F969">
        <f t="shared" ca="1" si="1837"/>
        <v>2005</v>
      </c>
      <c r="G969">
        <f t="shared" ref="G969" ca="1" si="1978">VLOOKUP(INDIRECT(CHAR(39)&amp;$A969&amp;CHAR(39)&amp;"!r2c"&amp;$C969,0),variables,2,0)</f>
        <v>10935</v>
      </c>
      <c r="H969" s="68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7.1499999999999994E-2</v>
      </c>
    </row>
    <row r="970" spans="1:8" x14ac:dyDescent="0.35">
      <c r="A970" t="s">
        <v>534</v>
      </c>
      <c r="B970">
        <f t="shared" si="1944"/>
        <v>8</v>
      </c>
      <c r="C970">
        <f t="shared" si="1909"/>
        <v>20</v>
      </c>
      <c r="E970">
        <f t="shared" ref="E970" si="1979">plan_id</f>
        <v>1330</v>
      </c>
      <c r="F970">
        <f t="shared" ca="1" si="1837"/>
        <v>2005</v>
      </c>
      <c r="G970">
        <f t="shared" ref="G970" ca="1" si="1980">VLOOKUP(INDIRECT(CHAR(39)&amp;$A970&amp;CHAR(39)&amp;"!r2c"&amp;$C970,0),variables,2,0)</f>
        <v>10936</v>
      </c>
      <c r="H970" s="68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Single</v>
      </c>
    </row>
    <row r="971" spans="1:8" x14ac:dyDescent="0.35">
      <c r="A971" t="s">
        <v>534</v>
      </c>
      <c r="B971">
        <f t="shared" si="1944"/>
        <v>8</v>
      </c>
      <c r="C971">
        <f t="shared" si="1909"/>
        <v>21</v>
      </c>
      <c r="E971">
        <f t="shared" ref="E971" si="1981">plan_id</f>
        <v>1330</v>
      </c>
      <c r="F971">
        <f t="shared" ca="1" si="1837"/>
        <v>2005</v>
      </c>
      <c r="G971">
        <f t="shared" ref="G971" ca="1" si="1982">VLOOKUP(INDIRECT(CHAR(39)&amp;$A971&amp;CHAR(39)&amp;"!r2c"&amp;$C971,0),variables,2,0)</f>
        <v>10938</v>
      </c>
      <c r="H971" s="68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5">
      <c r="A972" t="s">
        <v>534</v>
      </c>
      <c r="B972">
        <f t="shared" si="1944"/>
        <v>8</v>
      </c>
      <c r="C972">
        <f t="shared" si="1909"/>
        <v>22</v>
      </c>
      <c r="E972">
        <f t="shared" ref="E972" si="1983">plan_id</f>
        <v>1330</v>
      </c>
      <c r="F972">
        <f t="shared" ca="1" si="1837"/>
        <v>2005</v>
      </c>
      <c r="G972">
        <f t="shared" ref="G972" ca="1" si="1984">VLOOKUP(INDIRECT(CHAR(39)&amp;$A972&amp;CHAR(39)&amp;"!r2c"&amp;$C972,0),variables,2,0)</f>
        <v>10939</v>
      </c>
      <c r="H972" s="68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5">
      <c r="A973" t="s">
        <v>534</v>
      </c>
      <c r="B973">
        <f t="shared" si="1944"/>
        <v>8</v>
      </c>
      <c r="C973">
        <f t="shared" si="1909"/>
        <v>23</v>
      </c>
      <c r="E973">
        <f t="shared" ref="E973" si="1985">plan_id</f>
        <v>1330</v>
      </c>
      <c r="F973">
        <f t="shared" ca="1" si="1837"/>
        <v>2005</v>
      </c>
      <c r="G973">
        <f t="shared" ref="G973" ca="1" si="1986">VLOOKUP(INDIRECT(CHAR(39)&amp;$A973&amp;CHAR(39)&amp;"!r2c"&amp;$C973,0),variables,2,0)</f>
        <v>11008</v>
      </c>
      <c r="H973" s="68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1/60 of final compensation for each yr of service.</v>
      </c>
    </row>
    <row r="974" spans="1:8" x14ac:dyDescent="0.35">
      <c r="A974" t="s">
        <v>534</v>
      </c>
      <c r="B974">
        <f t="shared" si="1944"/>
        <v>8</v>
      </c>
      <c r="C974">
        <f t="shared" si="1909"/>
        <v>24</v>
      </c>
      <c r="E974">
        <f t="shared" ref="E974" si="1987">plan_id</f>
        <v>1330</v>
      </c>
      <c r="F974">
        <f t="shared" ca="1" si="1837"/>
        <v>2005</v>
      </c>
      <c r="G974">
        <f t="shared" ref="G974" ca="1" si="1988">VLOOKUP(INDIRECT(CHAR(39)&amp;$A974&amp;CHAR(39)&amp;"!r2c"&amp;$C974,0),variables,2,0)</f>
        <v>10942</v>
      </c>
      <c r="H974" s="68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5">
      <c r="A975" t="s">
        <v>534</v>
      </c>
      <c r="B975">
        <f t="shared" si="1944"/>
        <v>8</v>
      </c>
      <c r="C975">
        <f t="shared" si="1909"/>
        <v>25</v>
      </c>
      <c r="E975">
        <f t="shared" ref="E975" si="1989">plan_id</f>
        <v>1330</v>
      </c>
      <c r="F975">
        <f t="shared" ca="1" si="1837"/>
        <v>2005</v>
      </c>
      <c r="G975">
        <f t="shared" ref="G975" ca="1" si="1990">VLOOKUP(INDIRECT(CHAR(39)&amp;$A975&amp;CHAR(39)&amp;"!r2c"&amp;$C975,0),variables,2,0)</f>
        <v>10943</v>
      </c>
      <c r="H975" s="68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5">
      <c r="A976" t="s">
        <v>534</v>
      </c>
      <c r="B976">
        <f t="shared" si="1944"/>
        <v>8</v>
      </c>
      <c r="C976">
        <f t="shared" si="1909"/>
        <v>26</v>
      </c>
      <c r="E976">
        <f t="shared" ref="E976" si="1991">plan_id</f>
        <v>1330</v>
      </c>
      <c r="F976">
        <f t="shared" ca="1" si="1837"/>
        <v>2005</v>
      </c>
      <c r="G976">
        <f t="shared" ref="G976" ca="1" si="1992">VLOOKUP(INDIRECT(CHAR(39)&amp;$A976&amp;CHAR(39)&amp;"!r2c"&amp;$C976,0),variables,2,0)</f>
        <v>10701</v>
      </c>
      <c r="H976" s="68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1.4999999999999999E-2</v>
      </c>
    </row>
    <row r="977" spans="1:8" x14ac:dyDescent="0.35">
      <c r="A977" t="s">
        <v>534</v>
      </c>
      <c r="B977">
        <f t="shared" si="1944"/>
        <v>8</v>
      </c>
      <c r="C977">
        <f t="shared" si="1909"/>
        <v>27</v>
      </c>
      <c r="E977">
        <f t="shared" ref="E977" si="1993">plan_id</f>
        <v>1330</v>
      </c>
      <c r="F977">
        <f t="shared" ca="1" si="1837"/>
        <v>2005</v>
      </c>
      <c r="G977">
        <f t="shared" ref="G977" ca="1" si="1994">VLOOKUP(INDIRECT(CHAR(39)&amp;$A977&amp;CHAR(39)&amp;"!r2c"&amp;$C977,0),variables,2,0)</f>
        <v>10702</v>
      </c>
      <c r="H977" s="68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t="s">
        <v>534</v>
      </c>
      <c r="B978">
        <f t="shared" si="1944"/>
        <v>8</v>
      </c>
      <c r="C978">
        <f t="shared" si="1909"/>
        <v>28</v>
      </c>
      <c r="E978">
        <f t="shared" ref="E978" si="1995">plan_id</f>
        <v>1330</v>
      </c>
      <c r="F978">
        <f t="shared" ca="1" si="1837"/>
        <v>2005</v>
      </c>
      <c r="G978">
        <f t="shared" ref="G978" ca="1" si="1996">VLOOKUP(INDIRECT(CHAR(39)&amp;$A978&amp;CHAR(39)&amp;"!r2c"&amp;$C978,0),variables,2,0)</f>
        <v>10944</v>
      </c>
      <c r="H978" s="68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t="s">
        <v>534</v>
      </c>
      <c r="B979">
        <f t="shared" si="1944"/>
        <v>8</v>
      </c>
      <c r="C979">
        <f t="shared" si="1909"/>
        <v>29</v>
      </c>
      <c r="E979">
        <f t="shared" ref="E979" si="1997">plan_id</f>
        <v>1330</v>
      </c>
      <c r="F979">
        <f t="shared" ca="1" si="1837"/>
        <v>2005</v>
      </c>
      <c r="G979">
        <f t="shared" ref="G979" ca="1" si="1998">VLOOKUP(INDIRECT(CHAR(39)&amp;$A979&amp;CHAR(39)&amp;"!r2c"&amp;$C979,0),variables,2,0)</f>
        <v>10945</v>
      </c>
      <c r="H979" s="68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5">
      <c r="A980" t="s">
        <v>534</v>
      </c>
      <c r="B980">
        <f t="shared" si="1944"/>
        <v>8</v>
      </c>
      <c r="C980">
        <f t="shared" si="1909"/>
        <v>30</v>
      </c>
      <c r="E980">
        <f t="shared" ref="E980" si="1999">plan_id</f>
        <v>1330</v>
      </c>
      <c r="F980">
        <f t="shared" ca="1" si="1837"/>
        <v>2005</v>
      </c>
      <c r="G980">
        <f t="shared" ref="G980" ca="1" si="2000">VLOOKUP(INDIRECT(CHAR(39)&amp;$A980&amp;CHAR(39)&amp;"!r2c"&amp;$C980,0),variables,2,0)</f>
        <v>10946</v>
      </c>
      <c r="H980" s="68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5">
      <c r="A981" t="s">
        <v>534</v>
      </c>
      <c r="B981">
        <f t="shared" si="1944"/>
        <v>8</v>
      </c>
      <c r="C981">
        <f t="shared" si="1909"/>
        <v>31</v>
      </c>
      <c r="E981">
        <f t="shared" ref="E981" si="2001">plan_id</f>
        <v>1330</v>
      </c>
      <c r="F981">
        <f t="shared" ca="1" si="1837"/>
        <v>2005</v>
      </c>
      <c r="G981">
        <f t="shared" ref="G981" ca="1" si="2002">VLOOKUP(INDIRECT(CHAR(39)&amp;$A981&amp;CHAR(39)&amp;"!r2c"&amp;$C981,0),variables,2,0)</f>
        <v>10948</v>
      </c>
      <c r="H981" s="68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5">
      <c r="A982" t="s">
        <v>534</v>
      </c>
      <c r="B982">
        <f t="shared" si="1944"/>
        <v>8</v>
      </c>
      <c r="C982">
        <f t="shared" si="1909"/>
        <v>32</v>
      </c>
      <c r="E982">
        <f t="shared" ref="E982" si="2003">plan_id</f>
        <v>1330</v>
      </c>
      <c r="F982">
        <f t="shared" ca="1" si="1837"/>
        <v>2005</v>
      </c>
      <c r="G982">
        <f t="shared" ref="G982" ca="1" si="2004">VLOOKUP(INDIRECT(CHAR(39)&amp;$A982&amp;CHAR(39)&amp;"!r2c"&amp;$C982,0),variables,2,0)</f>
        <v>10949</v>
      </c>
      <c r="H982" s="68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5">
      <c r="A983" t="s">
        <v>534</v>
      </c>
      <c r="B983">
        <f t="shared" si="1944"/>
        <v>8</v>
      </c>
      <c r="C983">
        <f t="shared" si="1909"/>
        <v>33</v>
      </c>
      <c r="E983">
        <f t="shared" ref="E983" si="2005">plan_id</f>
        <v>1330</v>
      </c>
      <c r="F983">
        <f t="shared" ca="1" si="1837"/>
        <v>2005</v>
      </c>
      <c r="G983">
        <f t="shared" ref="G983" ca="1" si="2006">VLOOKUP(INDIRECT(CHAR(39)&amp;$A983&amp;CHAR(39)&amp;"!r2c"&amp;$C983,0),variables,2,0)</f>
        <v>10950</v>
      </c>
      <c r="H983" s="68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5">
      <c r="A984" t="s">
        <v>534</v>
      </c>
      <c r="B984">
        <f t="shared" si="1944"/>
        <v>8</v>
      </c>
      <c r="C984">
        <f t="shared" si="1909"/>
        <v>34</v>
      </c>
      <c r="E984">
        <f t="shared" ref="E984" si="2007">plan_id</f>
        <v>1330</v>
      </c>
      <c r="F984">
        <f t="shared" ca="1" si="1837"/>
        <v>2005</v>
      </c>
      <c r="G984">
        <f t="shared" ref="G984" ca="1" si="2008">VLOOKUP(INDIRECT(CHAR(39)&amp;$A984&amp;CHAR(39)&amp;"!r2c"&amp;$C984,0),variables,2,0)</f>
        <v>10952</v>
      </c>
      <c r="H984" s="68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5">
      <c r="A985" t="s">
        <v>534</v>
      </c>
      <c r="B985">
        <f t="shared" si="1944"/>
        <v>8</v>
      </c>
      <c r="C985">
        <f t="shared" si="1909"/>
        <v>35</v>
      </c>
      <c r="E985">
        <f t="shared" ref="E985" si="2009">plan_id</f>
        <v>1330</v>
      </c>
      <c r="F985">
        <f t="shared" ca="1" si="1837"/>
        <v>2005</v>
      </c>
      <c r="G985">
        <f t="shared" ref="G985" ca="1" si="2010">VLOOKUP(INDIRECT(CHAR(39)&amp;$A985&amp;CHAR(39)&amp;"!r2c"&amp;$C985,0),variables,2,0)</f>
        <v>10951</v>
      </c>
      <c r="H985" s="68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5">
      <c r="A986" t="s">
        <v>534</v>
      </c>
      <c r="B986">
        <f t="shared" si="1944"/>
        <v>8</v>
      </c>
      <c r="C986">
        <f t="shared" si="1909"/>
        <v>36</v>
      </c>
      <c r="E986">
        <f t="shared" ref="E986" si="2011">plan_id</f>
        <v>1330</v>
      </c>
      <c r="F986">
        <f t="shared" ca="1" si="1837"/>
        <v>2005</v>
      </c>
      <c r="G986">
        <f t="shared" ref="G986" ca="1" si="2012">VLOOKUP(INDIRECT(CHAR(39)&amp;$A986&amp;CHAR(39)&amp;"!r2c"&amp;$C986,0),variables,2,0)</f>
        <v>10955</v>
      </c>
      <c r="H986" s="6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3.5000000000000003E-2</v>
      </c>
    </row>
    <row r="987" spans="1:8" x14ac:dyDescent="0.35">
      <c r="A987" t="s">
        <v>534</v>
      </c>
      <c r="B987">
        <f t="shared" si="1944"/>
        <v>8</v>
      </c>
      <c r="C987">
        <f t="shared" si="1909"/>
        <v>37</v>
      </c>
      <c r="E987">
        <f t="shared" ref="E987" si="2013">plan_id</f>
        <v>1330</v>
      </c>
      <c r="F987">
        <f t="shared" ca="1" si="1837"/>
        <v>2005</v>
      </c>
      <c r="G987">
        <f t="shared" ref="G987" ca="1" si="2014">VLOOKUP(INDIRECT(CHAR(39)&amp;$A987&amp;CHAR(39)&amp;"!r2c"&amp;$C987,0),variables,2,0)</f>
        <v>10956</v>
      </c>
      <c r="H987" s="68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7.7499999999999999E-2</v>
      </c>
    </row>
    <row r="988" spans="1:8" x14ac:dyDescent="0.35">
      <c r="A988" t="s">
        <v>534</v>
      </c>
      <c r="B988">
        <f t="shared" si="1944"/>
        <v>8</v>
      </c>
      <c r="C988">
        <f t="shared" si="1909"/>
        <v>38</v>
      </c>
      <c r="E988">
        <f t="shared" ref="E988" si="2015">plan_id</f>
        <v>1330</v>
      </c>
      <c r="F988">
        <f t="shared" ca="1" si="1837"/>
        <v>2005</v>
      </c>
      <c r="G988">
        <f t="shared" ref="G988" ca="1" si="2016">VLOOKUP(INDIRECT(CHAR(39)&amp;$A988&amp;CHAR(39)&amp;"!r2c"&amp;$C988,0),variables,2,0)</f>
        <v>10957</v>
      </c>
      <c r="H988" s="6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4.4999999999999998E-2</v>
      </c>
    </row>
    <row r="989" spans="1:8" x14ac:dyDescent="0.35">
      <c r="A989" t="s">
        <v>534</v>
      </c>
      <c r="B989">
        <f t="shared" si="1944"/>
        <v>8</v>
      </c>
      <c r="C989">
        <f t="shared" si="1909"/>
        <v>39</v>
      </c>
      <c r="E989">
        <f t="shared" ref="E989" si="2017">plan_id</f>
        <v>1330</v>
      </c>
      <c r="F989">
        <f t="shared" ca="1" si="1837"/>
        <v>2005</v>
      </c>
      <c r="G989">
        <f t="shared" ref="G989" ca="1" si="2018">VLOOKUP(INDIRECT(CHAR(39)&amp;$A989&amp;CHAR(39)&amp;"!r2c"&amp;$C989,0),variables,2,0)</f>
        <v>10960</v>
      </c>
      <c r="H989" s="68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General Members - 4.50% - 9.01%; University Members - 5.50%</v>
      </c>
    </row>
    <row r="990" spans="1:8" x14ac:dyDescent="0.35">
      <c r="A990" t="s">
        <v>534</v>
      </c>
      <c r="B990">
        <f t="shared" si="1944"/>
        <v>8</v>
      </c>
      <c r="C990">
        <f t="shared" si="1909"/>
        <v>40</v>
      </c>
      <c r="E990">
        <f t="shared" ref="E990" si="2019">plan_id</f>
        <v>1330</v>
      </c>
      <c r="F990">
        <f t="shared" ca="1" si="1837"/>
        <v>2005</v>
      </c>
      <c r="G990">
        <f t="shared" ref="G990" ca="1" si="2020">VLOOKUP(INDIRECT(CHAR(39)&amp;$A990&amp;CHAR(39)&amp;"!r2c"&amp;$C990,0),variables,2,0)</f>
        <v>10963</v>
      </c>
      <c r="H990" s="68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 36</v>
      </c>
    </row>
    <row r="991" spans="1:8" x14ac:dyDescent="0.35">
      <c r="A991" t="s">
        <v>534</v>
      </c>
      <c r="B991">
        <f t="shared" si="1944"/>
        <v>8</v>
      </c>
      <c r="C991">
        <f t="shared" si="1909"/>
        <v>41</v>
      </c>
      <c r="E991">
        <f t="shared" ref="E991" si="2021">plan_id</f>
        <v>1330</v>
      </c>
      <c r="F991">
        <f t="shared" ca="1" si="1837"/>
        <v>2005</v>
      </c>
      <c r="G991">
        <f t="shared" ref="G991" ca="1" si="2022">VLOOKUP(INDIRECT(CHAR(39)&amp;$A991&amp;CHAR(39)&amp;"!r2c"&amp;$C991,0),variables,2,0)</f>
        <v>10965</v>
      </c>
      <c r="H991" s="68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 33</v>
      </c>
    </row>
    <row r="992" spans="1:8" x14ac:dyDescent="0.35">
      <c r="A992" t="s">
        <v>534</v>
      </c>
      <c r="B992">
        <f t="shared" si="1944"/>
        <v>8</v>
      </c>
      <c r="C992">
        <f t="shared" si="1909"/>
        <v>42</v>
      </c>
      <c r="E992">
        <f t="shared" ref="E992" si="2023">plan_id</f>
        <v>1330</v>
      </c>
      <c r="F992">
        <f t="shared" ca="1" si="1837"/>
        <v>2005</v>
      </c>
      <c r="G992">
        <f t="shared" ref="G992" ca="1" si="2024">VLOOKUP(INDIRECT(CHAR(39)&amp;$A992&amp;CHAR(39)&amp;"!r2c"&amp;$C992,0),variables,2,0)</f>
        <v>10968</v>
      </c>
      <c r="H992" s="68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GAM</v>
      </c>
    </row>
    <row r="993" spans="1:8" x14ac:dyDescent="0.35">
      <c r="A993" t="s">
        <v>534</v>
      </c>
      <c r="B993">
        <f t="shared" si="1944"/>
        <v>8</v>
      </c>
      <c r="C993">
        <f t="shared" si="1909"/>
        <v>43</v>
      </c>
      <c r="E993">
        <f t="shared" ref="E993" si="2025">plan_id</f>
        <v>1330</v>
      </c>
      <c r="F993">
        <f t="shared" ca="1" si="1837"/>
        <v>2005</v>
      </c>
      <c r="G993">
        <f t="shared" ref="G993" ca="1" si="2026">VLOOKUP(INDIRECT(CHAR(39)&amp;$A993&amp;CHAR(39)&amp;"!r2c"&amp;$C993,0),variables,2,0)</f>
        <v>10969</v>
      </c>
      <c r="H993" s="68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1994</v>
      </c>
    </row>
    <row r="994" spans="1:8" x14ac:dyDescent="0.35">
      <c r="A994" t="s">
        <v>534</v>
      </c>
      <c r="B994">
        <f t="shared" si="1944"/>
        <v>8</v>
      </c>
      <c r="C994">
        <f t="shared" si="1909"/>
        <v>44</v>
      </c>
      <c r="E994">
        <f t="shared" ref="E994" si="2027">plan_id</f>
        <v>1330</v>
      </c>
      <c r="F994">
        <f t="shared" ref="F994:F1115" ca="1" si="2028">INDIRECT(CHAR(39)&amp;$A994&amp;CHAR(39)&amp;"!r"&amp;$B994&amp;"c2",0)</f>
        <v>2005</v>
      </c>
      <c r="G994">
        <f t="shared" ref="G994" ca="1" si="2029">VLOOKUP(INDIRECT(CHAR(39)&amp;$A994&amp;CHAR(39)&amp;"!r2c"&amp;$C994,0),variables,2,0)</f>
        <v>10970</v>
      </c>
      <c r="H994" s="6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t="s">
        <v>534</v>
      </c>
      <c r="B995">
        <f t="shared" si="1944"/>
        <v>8</v>
      </c>
      <c r="C995">
        <f t="shared" si="1909"/>
        <v>45</v>
      </c>
      <c r="E995">
        <f t="shared" ref="E995" si="2030">plan_id</f>
        <v>1330</v>
      </c>
      <c r="F995">
        <f t="shared" ca="1" si="2028"/>
        <v>2005</v>
      </c>
      <c r="G995">
        <f t="shared" ref="G995" ca="1" si="2031">VLOOKUP(INDIRECT(CHAR(39)&amp;$A995&amp;CHAR(39)&amp;"!r2c"&amp;$C995,0),variables,2,0)</f>
        <v>10971</v>
      </c>
      <c r="H995" s="68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3 years for males and 1 year for females</v>
      </c>
    </row>
    <row r="996" spans="1:8" x14ac:dyDescent="0.35">
      <c r="A996" t="s">
        <v>534</v>
      </c>
      <c r="B996">
        <f t="shared" si="1944"/>
        <v>8</v>
      </c>
      <c r="C996">
        <f t="shared" si="1909"/>
        <v>46</v>
      </c>
      <c r="E996">
        <f t="shared" ref="E996" si="2032">plan_id</f>
        <v>1330</v>
      </c>
      <c r="F996">
        <f t="shared" ca="1" si="2028"/>
        <v>2005</v>
      </c>
      <c r="G996">
        <f t="shared" ref="G996" ca="1" si="2033">VLOOKUP(INDIRECT(CHAR(39)&amp;$A996&amp;CHAR(39)&amp;"!r2c"&amp;$C996,0),variables,2,0)</f>
        <v>10972</v>
      </c>
      <c r="H996" s="6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5">
      <c r="A997" t="s">
        <v>534</v>
      </c>
      <c r="B997">
        <f t="shared" si="1944"/>
        <v>8</v>
      </c>
      <c r="C997">
        <f t="shared" si="1909"/>
        <v>47</v>
      </c>
      <c r="E997">
        <f t="shared" ref="E997" si="2034">plan_id</f>
        <v>1330</v>
      </c>
      <c r="F997">
        <f t="shared" ca="1" si="2028"/>
        <v>2005</v>
      </c>
      <c r="G997">
        <f t="shared" ref="G997" ca="1" si="2035">VLOOKUP(INDIRECT(CHAR(39)&amp;$A997&amp;CHAR(39)&amp;"!r2c"&amp;$C997,0),variables,2,0)</f>
        <v>10973</v>
      </c>
      <c r="H997" s="68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</v>
      </c>
    </row>
    <row r="998" spans="1:8" x14ac:dyDescent="0.35">
      <c r="A998" t="s">
        <v>534</v>
      </c>
      <c r="B998">
        <f t="shared" si="1944"/>
        <v>8</v>
      </c>
      <c r="C998">
        <f t="shared" si="1909"/>
        <v>48</v>
      </c>
      <c r="E998">
        <f t="shared" ref="E998" si="2036">plan_id</f>
        <v>1330</v>
      </c>
      <c r="F998">
        <f t="shared" ca="1" si="2028"/>
        <v>2005</v>
      </c>
      <c r="G998">
        <f t="shared" ref="G998" ca="1" si="2037">VLOOKUP(INDIRECT(CHAR(39)&amp;$A998&amp;CHAR(39)&amp;"!r2c"&amp;$C998,0),variables,2,0)</f>
        <v>10974</v>
      </c>
      <c r="H998" s="68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NA</v>
      </c>
    </row>
    <row r="999" spans="1:8" x14ac:dyDescent="0.35">
      <c r="A999" t="s">
        <v>534</v>
      </c>
      <c r="B999">
        <f t="shared" si="1944"/>
        <v>8</v>
      </c>
      <c r="C999">
        <f t="shared" si="1909"/>
        <v>49</v>
      </c>
      <c r="E999">
        <f t="shared" ref="E999" si="2038">plan_id</f>
        <v>1330</v>
      </c>
      <c r="F999">
        <f t="shared" ca="1" si="2028"/>
        <v>2005</v>
      </c>
      <c r="G999">
        <f t="shared" ref="G999" ca="1" si="2039">VLOOKUP(INDIRECT(CHAR(39)&amp;$A999&amp;CHAR(39)&amp;"!r2c"&amp;$C999,0),variables,2,0)</f>
        <v>10976</v>
      </c>
      <c r="H999" s="68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Entry Age</v>
      </c>
    </row>
    <row r="1000" spans="1:8" x14ac:dyDescent="0.35">
      <c r="A1000" t="s">
        <v>534</v>
      </c>
      <c r="B1000">
        <f t="shared" si="1944"/>
        <v>8</v>
      </c>
      <c r="C1000">
        <f t="shared" ref="C1000:C1063" si="2040">C909</f>
        <v>50</v>
      </c>
      <c r="E1000">
        <f t="shared" ref="E1000" si="2041">plan_id</f>
        <v>1330</v>
      </c>
      <c r="F1000">
        <f t="shared" ca="1" si="2028"/>
        <v>2005</v>
      </c>
      <c r="G1000">
        <f t="shared" ref="G1000" ca="1" si="2042">VLOOKUP(INDIRECT(CHAR(39)&amp;$A1000&amp;CHAR(39)&amp;"!r2c"&amp;$C1000,0),variables,2,0)</f>
        <v>10977</v>
      </c>
      <c r="H1000" s="68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7.7499999999999999E-2</v>
      </c>
    </row>
    <row r="1001" spans="1:8" x14ac:dyDescent="0.35">
      <c r="A1001" t="s">
        <v>534</v>
      </c>
      <c r="B1001">
        <f t="shared" si="1944"/>
        <v>8</v>
      </c>
      <c r="C1001">
        <f t="shared" si="2040"/>
        <v>51</v>
      </c>
      <c r="E1001">
        <f t="shared" ref="E1001" si="2043">plan_id</f>
        <v>1330</v>
      </c>
      <c r="F1001">
        <f t="shared" ca="1" si="2028"/>
        <v>2005</v>
      </c>
      <c r="G1001">
        <f t="shared" ref="G1001" ca="1" si="2044">VLOOKUP(INDIRECT(CHAR(39)&amp;$A1001&amp;CHAR(39)&amp;"!r2c"&amp;$C1001,0),variables,2,0)</f>
        <v>10978</v>
      </c>
      <c r="H1001" s="68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5">
      <c r="A1002" t="s">
        <v>534</v>
      </c>
      <c r="B1002">
        <f t="shared" si="1944"/>
        <v>8</v>
      </c>
      <c r="C1002">
        <f t="shared" si="2040"/>
        <v>52</v>
      </c>
      <c r="E1002">
        <f t="shared" ref="E1002" si="2045">plan_id</f>
        <v>1330</v>
      </c>
      <c r="F1002">
        <f t="shared" ca="1" si="2028"/>
        <v>2005</v>
      </c>
      <c r="G1002">
        <f t="shared" ref="G1002" ca="1" si="2046">VLOOKUP(INDIRECT(CHAR(39)&amp;$A1002&amp;CHAR(39)&amp;"!r2c"&amp;$C1002,0),variables,2,0)</f>
        <v>10979</v>
      </c>
      <c r="H1002" s="6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7.7499999999999999E-2</v>
      </c>
    </row>
    <row r="1003" spans="1:8" x14ac:dyDescent="0.35">
      <c r="A1003" t="s">
        <v>534</v>
      </c>
      <c r="B1003">
        <f t="shared" si="1944"/>
        <v>8</v>
      </c>
      <c r="C1003">
        <f t="shared" si="2040"/>
        <v>53</v>
      </c>
      <c r="E1003">
        <f t="shared" ref="E1003" si="2047">plan_id</f>
        <v>1330</v>
      </c>
      <c r="F1003">
        <f t="shared" ca="1" si="2028"/>
        <v>2005</v>
      </c>
      <c r="G1003">
        <f t="shared" ref="G1003" ca="1" si="2048">VLOOKUP(INDIRECT(CHAR(39)&amp;$A1003&amp;CHAR(39)&amp;"!r2c"&amp;$C1003,0),variables,2,0)</f>
        <v>10980</v>
      </c>
      <c r="H1003" s="68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 Years</v>
      </c>
    </row>
    <row r="1004" spans="1:8" x14ac:dyDescent="0.35">
      <c r="A1004" t="s">
        <v>534</v>
      </c>
      <c r="B1004">
        <f t="shared" si="1944"/>
        <v>8</v>
      </c>
      <c r="C1004">
        <f t="shared" si="2040"/>
        <v>54</v>
      </c>
      <c r="E1004">
        <f t="shared" ref="E1004" si="2049">plan_id</f>
        <v>1330</v>
      </c>
      <c r="F1004">
        <f t="shared" ca="1" si="2028"/>
        <v>2005</v>
      </c>
      <c r="G1004">
        <f t="shared" ref="G1004" ca="1" si="2050">VLOOKUP(INDIRECT(CHAR(39)&amp;$A1004&amp;CHAR(39)&amp;"!r2c"&amp;$C1004,0),variables,2,0)</f>
        <v>10981</v>
      </c>
      <c r="H1004" s="68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2.7099999999999999E-2</v>
      </c>
    </row>
    <row r="1005" spans="1:8" x14ac:dyDescent="0.35">
      <c r="A1005" t="s">
        <v>534</v>
      </c>
      <c r="B1005">
        <f t="shared" si="1944"/>
        <v>8</v>
      </c>
      <c r="C1005">
        <f t="shared" si="2040"/>
        <v>55</v>
      </c>
      <c r="E1005">
        <f t="shared" ref="E1005" si="2051">plan_id</f>
        <v>1330</v>
      </c>
      <c r="F1005">
        <f t="shared" ca="1" si="2028"/>
        <v>2005</v>
      </c>
      <c r="G1005">
        <f t="shared" ref="G1005" ca="1" si="2052">VLOOKUP(INDIRECT(CHAR(39)&amp;$A1005&amp;CHAR(39)&amp;"!r2c"&amp;$C1005,0),variables,2,0)</f>
        <v>10982</v>
      </c>
      <c r="H1005" s="68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8.0399999999999999E-2</v>
      </c>
    </row>
    <row r="1006" spans="1:8" x14ac:dyDescent="0.35">
      <c r="A1006" t="s">
        <v>534</v>
      </c>
      <c r="B1006">
        <f t="shared" si="1944"/>
        <v>8</v>
      </c>
      <c r="C1006">
        <f t="shared" si="2040"/>
        <v>56</v>
      </c>
      <c r="E1006">
        <f t="shared" ref="E1006" si="2053">plan_id</f>
        <v>1330</v>
      </c>
      <c r="F1006">
        <f t="shared" ca="1" si="2028"/>
        <v>2005</v>
      </c>
      <c r="G1006">
        <f t="shared" ref="G1006" ca="1" si="2054">VLOOKUP(INDIRECT(CHAR(39)&amp;$A1006&amp;CHAR(39)&amp;"!r2c"&amp;$C1006,0),variables,2,0)</f>
        <v>10706</v>
      </c>
      <c r="H1006" s="68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6.2755702185936279E-4</v>
      </c>
    </row>
    <row r="1007" spans="1:8" x14ac:dyDescent="0.35">
      <c r="A1007" t="s">
        <v>534</v>
      </c>
      <c r="B1007">
        <f t="shared" si="1944"/>
        <v>8</v>
      </c>
      <c r="C1007">
        <f t="shared" si="2040"/>
        <v>57</v>
      </c>
      <c r="E1007">
        <f t="shared" ref="E1007" si="2055">plan_id</f>
        <v>1330</v>
      </c>
      <c r="F1007">
        <f t="shared" ca="1" si="2028"/>
        <v>2005</v>
      </c>
      <c r="G1007">
        <f t="shared" ref="G1007" ca="1" si="2056">VLOOKUP(INDIRECT(CHAR(39)&amp;$A1007&amp;CHAR(39)&amp;"!r2c"&amp;$C1007,0),variables,2,0)</f>
        <v>10984</v>
      </c>
      <c r="H1007" s="68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5">
      <c r="A1008" t="s">
        <v>534</v>
      </c>
      <c r="B1008">
        <f t="shared" si="1944"/>
        <v>8</v>
      </c>
      <c r="C1008">
        <f t="shared" si="2040"/>
        <v>58</v>
      </c>
      <c r="E1008">
        <f t="shared" ref="E1008" si="2057">plan_id</f>
        <v>1330</v>
      </c>
      <c r="F1008">
        <f t="shared" ca="1" si="2028"/>
        <v>2005</v>
      </c>
      <c r="G1008">
        <f t="shared" ref="G1008" ca="1" si="2058">VLOOKUP(INDIRECT(CHAR(39)&amp;$A1008&amp;CHAR(39)&amp;"!r2c"&amp;$C1008,0),variables,2,0)</f>
        <v>10990</v>
      </c>
      <c r="H1008" s="68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2623700000</v>
      </c>
    </row>
    <row r="1009" spans="1:8" x14ac:dyDescent="0.35">
      <c r="A1009" t="s">
        <v>534</v>
      </c>
      <c r="B1009">
        <f t="shared" si="1944"/>
        <v>8</v>
      </c>
      <c r="C1009">
        <f t="shared" si="2040"/>
        <v>59</v>
      </c>
      <c r="E1009">
        <f t="shared" ref="E1009" si="2059">plan_id</f>
        <v>1330</v>
      </c>
      <c r="F1009">
        <f t="shared" ca="1" si="2028"/>
        <v>2005</v>
      </c>
      <c r="G1009">
        <f t="shared" ref="G1009" ca="1" si="2060">VLOOKUP(INDIRECT(CHAR(39)&amp;$A1009&amp;CHAR(39)&amp;"!r2c"&amp;$C1009,0),variables,2,0)</f>
        <v>10991</v>
      </c>
      <c r="H1009" s="68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3527000000</v>
      </c>
    </row>
    <row r="1010" spans="1:8" x14ac:dyDescent="0.35">
      <c r="A1010" t="s">
        <v>534</v>
      </c>
      <c r="B1010">
        <f t="shared" si="1944"/>
        <v>8</v>
      </c>
      <c r="C1010">
        <f t="shared" si="2040"/>
        <v>60</v>
      </c>
      <c r="E1010">
        <f t="shared" ref="E1010" si="2061">plan_id</f>
        <v>1330</v>
      </c>
      <c r="F1010">
        <f t="shared" ca="1" si="2028"/>
        <v>2005</v>
      </c>
      <c r="G1010">
        <f t="shared" ref="G1010" ca="1" si="2062">VLOOKUP(INDIRECT(CHAR(39)&amp;$A1010&amp;CHAR(39)&amp;"!r2c"&amp;$C1010,0),variables,2,0)</f>
        <v>10992</v>
      </c>
      <c r="H1010" s="68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903300000</v>
      </c>
    </row>
    <row r="1011" spans="1:8" x14ac:dyDescent="0.35">
      <c r="A1011" t="s">
        <v>534</v>
      </c>
      <c r="B1011">
        <f t="shared" si="1944"/>
        <v>8</v>
      </c>
      <c r="C1011">
        <f t="shared" si="2040"/>
        <v>61</v>
      </c>
      <c r="E1011">
        <f t="shared" ref="E1011" si="2063">plan_id</f>
        <v>1330</v>
      </c>
      <c r="F1011">
        <f t="shared" ca="1" si="2028"/>
        <v>2005</v>
      </c>
      <c r="G1011">
        <f t="shared" ref="G1011" ca="1" si="2064">VLOOKUP(INDIRECT(CHAR(39)&amp;$A1011&amp;CHAR(39)&amp;"!r2c"&amp;$C1011,0),variables,2,0)</f>
        <v>10993</v>
      </c>
      <c r="H1011" s="6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5">
      <c r="A1012" t="s">
        <v>534</v>
      </c>
      <c r="B1012">
        <f t="shared" si="1944"/>
        <v>8</v>
      </c>
      <c r="C1012">
        <f t="shared" si="2040"/>
        <v>62</v>
      </c>
      <c r="E1012">
        <f t="shared" ref="E1012" si="2065">plan_id</f>
        <v>1330</v>
      </c>
      <c r="F1012">
        <f t="shared" ca="1" si="2028"/>
        <v>2005</v>
      </c>
      <c r="G1012">
        <f t="shared" ref="G1012" ca="1" si="2066">VLOOKUP(INDIRECT(CHAR(39)&amp;$A1012&amp;CHAR(39)&amp;"!r2c"&amp;$C1012,0),variables,2,0)</f>
        <v>10994</v>
      </c>
      <c r="H1012" s="6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585900000</v>
      </c>
    </row>
    <row r="1013" spans="1:8" x14ac:dyDescent="0.35">
      <c r="A1013" t="s">
        <v>534</v>
      </c>
      <c r="B1013">
        <f t="shared" si="1944"/>
        <v>8</v>
      </c>
      <c r="C1013">
        <f t="shared" si="2040"/>
        <v>63</v>
      </c>
      <c r="E1013">
        <f t="shared" ref="E1013" si="2067">plan_id</f>
        <v>1330</v>
      </c>
      <c r="F1013">
        <f t="shared" ca="1" si="2028"/>
        <v>2005</v>
      </c>
      <c r="G1013">
        <f t="shared" ref="G1013" ca="1" si="2068">VLOOKUP(INDIRECT(CHAR(39)&amp;$A1013&amp;CHAR(39)&amp;"!r2c"&amp;$C1013,0),variables,2,0)</f>
        <v>10801</v>
      </c>
      <c r="H1013" s="6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t="s">
        <v>534</v>
      </c>
      <c r="B1014">
        <f t="shared" si="1944"/>
        <v>8</v>
      </c>
      <c r="C1014">
        <f t="shared" si="2040"/>
        <v>64</v>
      </c>
      <c r="E1014">
        <f t="shared" ref="E1014" si="2069">plan_id</f>
        <v>1330</v>
      </c>
      <c r="F1014">
        <f t="shared" ca="1" si="2028"/>
        <v>2005</v>
      </c>
      <c r="G1014">
        <f t="shared" ref="G1014" ca="1" si="2070">VLOOKUP(INDIRECT(CHAR(39)&amp;$A1014&amp;CHAR(39)&amp;"!r2c"&amp;$C1014,0),variables,2,0)</f>
        <v>10802</v>
      </c>
      <c r="H1014" s="68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5">
      <c r="A1015" t="s">
        <v>534</v>
      </c>
      <c r="B1015">
        <f t="shared" si="1944"/>
        <v>8</v>
      </c>
      <c r="C1015">
        <f t="shared" si="2040"/>
        <v>65</v>
      </c>
      <c r="E1015">
        <f t="shared" ref="E1015" si="2071">plan_id</f>
        <v>1330</v>
      </c>
      <c r="F1015">
        <f t="shared" ca="1" si="2028"/>
        <v>2005</v>
      </c>
      <c r="G1015">
        <f t="shared" ref="G1015" ca="1" si="2072">VLOOKUP(INDIRECT(CHAR(39)&amp;$A1015&amp;CHAR(39)&amp;"!r2c"&amp;$C1015,0),variables,2,0)</f>
        <v>10803</v>
      </c>
      <c r="H1015" s="68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5">
      <c r="A1016" t="s">
        <v>534</v>
      </c>
      <c r="B1016">
        <f t="shared" si="1944"/>
        <v>8</v>
      </c>
      <c r="C1016">
        <f t="shared" si="2040"/>
        <v>66</v>
      </c>
      <c r="E1016">
        <f t="shared" ref="E1016" si="2073">plan_id</f>
        <v>1330</v>
      </c>
      <c r="F1016">
        <f t="shared" ca="1" si="2028"/>
        <v>2005</v>
      </c>
      <c r="G1016">
        <f t="shared" ref="G1016" ca="1" si="2074">VLOOKUP(INDIRECT(CHAR(39)&amp;$A1016&amp;CHAR(39)&amp;"!r2c"&amp;$C1016,0),variables,2,0)</f>
        <v>10804</v>
      </c>
      <c r="H1016" s="68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5">
      <c r="A1017" t="s">
        <v>534</v>
      </c>
      <c r="B1017">
        <f t="shared" ref="B1017" si="2075">B952+1</f>
        <v>8</v>
      </c>
      <c r="C1017">
        <f t="shared" si="2040"/>
        <v>67</v>
      </c>
      <c r="E1017">
        <f t="shared" ref="E1017" si="2076">plan_id</f>
        <v>1330</v>
      </c>
      <c r="F1017">
        <f t="shared" ca="1" si="2028"/>
        <v>2005</v>
      </c>
      <c r="G1017">
        <f t="shared" ref="G1017" ca="1" si="2077">VLOOKUP(INDIRECT(CHAR(39)&amp;$A1017&amp;CHAR(39)&amp;"!r2c"&amp;$C1017,0),variables,2,0)</f>
        <v>10805</v>
      </c>
      <c r="H1017" s="68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t="s">
        <v>534</v>
      </c>
      <c r="B1018">
        <f>B1017</f>
        <v>8</v>
      </c>
      <c r="C1018">
        <f t="shared" si="2040"/>
        <v>68</v>
      </c>
      <c r="E1018">
        <f t="shared" ref="E1018" si="2078">plan_id</f>
        <v>1330</v>
      </c>
      <c r="F1018">
        <f t="shared" ca="1" si="2028"/>
        <v>2005</v>
      </c>
      <c r="G1018">
        <f t="shared" ref="G1018" ca="1" si="2079">VLOOKUP(INDIRECT(CHAR(39)&amp;$A1018&amp;CHAR(39)&amp;"!r2c"&amp;$C1018,0),variables,2,0)</f>
        <v>10806</v>
      </c>
      <c r="H1018" s="6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5">
      <c r="A1019" t="s">
        <v>534</v>
      </c>
      <c r="B1019">
        <f t="shared" ref="B1019:B1043" si="2080">B1018</f>
        <v>8</v>
      </c>
      <c r="C1019">
        <f t="shared" si="2040"/>
        <v>69</v>
      </c>
      <c r="E1019">
        <f t="shared" ref="E1019" si="2081">plan_id</f>
        <v>1330</v>
      </c>
      <c r="F1019">
        <f t="shared" ca="1" si="2028"/>
        <v>2005</v>
      </c>
      <c r="G1019">
        <f t="shared" ref="G1019" ca="1" si="2082">VLOOKUP(INDIRECT(CHAR(39)&amp;$A1019&amp;CHAR(39)&amp;"!r2c"&amp;$C1019,0),variables,2,0)</f>
        <v>10807</v>
      </c>
      <c r="H1019" s="68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5">
      <c r="A1020" t="s">
        <v>534</v>
      </c>
      <c r="B1020">
        <f t="shared" si="2080"/>
        <v>8</v>
      </c>
      <c r="C1020">
        <f t="shared" si="2040"/>
        <v>70</v>
      </c>
      <c r="E1020">
        <f t="shared" ref="E1020" si="2083">plan_id</f>
        <v>1330</v>
      </c>
      <c r="F1020">
        <f t="shared" ca="1" si="2028"/>
        <v>2005</v>
      </c>
      <c r="G1020">
        <f t="shared" ref="G1020" ca="1" si="2084">VLOOKUP(INDIRECT(CHAR(39)&amp;$A1020&amp;CHAR(39)&amp;"!r2c"&amp;$C1020,0),variables,2,0)</f>
        <v>10808</v>
      </c>
      <c r="H1020" s="68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5">
      <c r="A1021" t="s">
        <v>534</v>
      </c>
      <c r="B1021">
        <f t="shared" si="2080"/>
        <v>8</v>
      </c>
      <c r="C1021">
        <f t="shared" si="2040"/>
        <v>71</v>
      </c>
      <c r="E1021">
        <f t="shared" ref="E1021" si="2085">plan_id</f>
        <v>1330</v>
      </c>
      <c r="F1021">
        <f t="shared" ca="1" si="2028"/>
        <v>2005</v>
      </c>
      <c r="G1021">
        <f t="shared" ref="G1021" ca="1" si="2086">VLOOKUP(INDIRECT(CHAR(39)&amp;$A1021&amp;CHAR(39)&amp;"!r2c"&amp;$C1021,0),variables,2,0)</f>
        <v>10809</v>
      </c>
      <c r="H1021" s="68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5">
      <c r="A1022" t="s">
        <v>534</v>
      </c>
      <c r="B1022">
        <f t="shared" si="2080"/>
        <v>8</v>
      </c>
      <c r="C1022">
        <f t="shared" si="2040"/>
        <v>72</v>
      </c>
      <c r="E1022">
        <f t="shared" ref="E1022" si="2087">plan_id</f>
        <v>1330</v>
      </c>
      <c r="F1022">
        <f t="shared" ca="1" si="2028"/>
        <v>2005</v>
      </c>
      <c r="G1022">
        <f t="shared" ref="G1022" ca="1" si="2088">VLOOKUP(INDIRECT(CHAR(39)&amp;$A1022&amp;CHAR(39)&amp;"!r2c"&amp;$C1022,0),variables,2,0)</f>
        <v>10810</v>
      </c>
      <c r="H1022" s="68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5">
      <c r="A1023" t="s">
        <v>534</v>
      </c>
      <c r="B1023">
        <f t="shared" si="2080"/>
        <v>8</v>
      </c>
      <c r="C1023">
        <f t="shared" si="2040"/>
        <v>73</v>
      </c>
      <c r="E1023">
        <f t="shared" ref="E1023" si="2089">plan_id</f>
        <v>1330</v>
      </c>
      <c r="F1023">
        <f t="shared" ca="1" si="2028"/>
        <v>2005</v>
      </c>
      <c r="G1023">
        <f t="shared" ref="G1023" ca="1" si="2090">VLOOKUP(INDIRECT(CHAR(39)&amp;$A1023&amp;CHAR(39)&amp;"!r2c"&amp;$C1023,0),variables,2,0)</f>
        <v>10811</v>
      </c>
      <c r="H1023" s="68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5">
      <c r="A1024" t="s">
        <v>534</v>
      </c>
      <c r="B1024">
        <f t="shared" si="2080"/>
        <v>8</v>
      </c>
      <c r="C1024">
        <f t="shared" si="2040"/>
        <v>74</v>
      </c>
      <c r="E1024">
        <f t="shared" ref="E1024" si="2091">plan_id</f>
        <v>1330</v>
      </c>
      <c r="F1024">
        <f t="shared" ca="1" si="2028"/>
        <v>2005</v>
      </c>
      <c r="G1024">
        <f t="shared" ref="G1024" ca="1" si="2092">VLOOKUP(INDIRECT(CHAR(39)&amp;$A1024&amp;CHAR(39)&amp;"!r2c"&amp;$C1024,0),variables,2,0)</f>
        <v>10812</v>
      </c>
      <c r="H1024" s="68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5">
      <c r="A1025" t="s">
        <v>534</v>
      </c>
      <c r="B1025">
        <f t="shared" si="2080"/>
        <v>8</v>
      </c>
      <c r="C1025">
        <f t="shared" si="2040"/>
        <v>75</v>
      </c>
      <c r="E1025">
        <f t="shared" ref="E1025" si="2093">plan_id</f>
        <v>1330</v>
      </c>
      <c r="F1025">
        <f t="shared" ca="1" si="2028"/>
        <v>2005</v>
      </c>
      <c r="G1025">
        <f t="shared" ref="G1025" ca="1" si="2094">VLOOKUP(INDIRECT(CHAR(39)&amp;$A1025&amp;CHAR(39)&amp;"!r2c"&amp;$C1025,0),variables,2,0)</f>
        <v>10813</v>
      </c>
      <c r="H1025" s="68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5">
      <c r="A1026" t="s">
        <v>534</v>
      </c>
      <c r="B1026">
        <f t="shared" si="2080"/>
        <v>8</v>
      </c>
      <c r="C1026">
        <f t="shared" si="2040"/>
        <v>76</v>
      </c>
      <c r="E1026">
        <f t="shared" ref="E1026" si="2095">plan_id</f>
        <v>1330</v>
      </c>
      <c r="F1026">
        <f t="shared" ca="1" si="2028"/>
        <v>2005</v>
      </c>
      <c r="G1026">
        <f t="shared" ref="G1026" ca="1" si="2096">VLOOKUP(INDIRECT(CHAR(39)&amp;$A1026&amp;CHAR(39)&amp;"!r2c"&amp;$C1026,0),variables,2,0)</f>
        <v>10814</v>
      </c>
      <c r="H1026" s="68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t="s">
        <v>534</v>
      </c>
      <c r="B1027">
        <f t="shared" si="2080"/>
        <v>8</v>
      </c>
      <c r="C1027">
        <f t="shared" si="2040"/>
        <v>77</v>
      </c>
      <c r="E1027">
        <f t="shared" ref="E1027" si="2097">plan_id</f>
        <v>1330</v>
      </c>
      <c r="F1027">
        <f t="shared" ca="1" si="2028"/>
        <v>2005</v>
      </c>
      <c r="G1027">
        <f t="shared" ref="G1027" ca="1" si="2098">VLOOKUP(INDIRECT(CHAR(39)&amp;$A1027&amp;CHAR(39)&amp;"!r2c"&amp;$C1027,0),variables,2,0)</f>
        <v>10815</v>
      </c>
      <c r="H1027" s="6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5">
      <c r="A1028" t="s">
        <v>534</v>
      </c>
      <c r="B1028">
        <f t="shared" si="2080"/>
        <v>8</v>
      </c>
      <c r="C1028">
        <f t="shared" si="2040"/>
        <v>78</v>
      </c>
      <c r="E1028">
        <f t="shared" ref="E1028" si="2099">plan_id</f>
        <v>1330</v>
      </c>
      <c r="F1028">
        <f t="shared" ca="1" si="2028"/>
        <v>2005</v>
      </c>
      <c r="G1028">
        <f t="shared" ref="G1028" ca="1" si="2100">VLOOKUP(INDIRECT(CHAR(39)&amp;$A1028&amp;CHAR(39)&amp;"!r2c"&amp;$C1028,0),variables,2,0)</f>
        <v>10816</v>
      </c>
      <c r="H1028" s="68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5">
      <c r="A1029" t="s">
        <v>534</v>
      </c>
      <c r="B1029">
        <f t="shared" si="2080"/>
        <v>8</v>
      </c>
      <c r="C1029">
        <f t="shared" si="2040"/>
        <v>79</v>
      </c>
      <c r="E1029">
        <f t="shared" ref="E1029" si="2101">plan_id</f>
        <v>1330</v>
      </c>
      <c r="F1029">
        <f t="shared" ca="1" si="2028"/>
        <v>2005</v>
      </c>
      <c r="G1029">
        <f t="shared" ref="G1029" ca="1" si="2102">VLOOKUP(INDIRECT(CHAR(39)&amp;$A1029&amp;CHAR(39)&amp;"!r2c"&amp;$C1029,0),variables,2,0)</f>
        <v>10817</v>
      </c>
      <c r="H1029" s="6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t="s">
        <v>534</v>
      </c>
      <c r="B1030">
        <f t="shared" si="2080"/>
        <v>8</v>
      </c>
      <c r="C1030">
        <f t="shared" si="2040"/>
        <v>80</v>
      </c>
      <c r="E1030">
        <f t="shared" ref="E1030" si="2103">plan_id</f>
        <v>1330</v>
      </c>
      <c r="F1030">
        <f t="shared" ca="1" si="2028"/>
        <v>2005</v>
      </c>
      <c r="G1030">
        <f t="shared" ref="G1030" ca="1" si="2104">VLOOKUP(INDIRECT(CHAR(39)&amp;$A1030&amp;CHAR(39)&amp;"!r2c"&amp;$C1030,0),variables,2,0)</f>
        <v>10818</v>
      </c>
      <c r="H1030" s="68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5">
      <c r="A1031" t="s">
        <v>534</v>
      </c>
      <c r="B1031">
        <f t="shared" si="2080"/>
        <v>8</v>
      </c>
      <c r="C1031">
        <f t="shared" si="2040"/>
        <v>81</v>
      </c>
      <c r="E1031">
        <f t="shared" ref="E1031" si="2105">plan_id</f>
        <v>1330</v>
      </c>
      <c r="F1031">
        <f t="shared" ca="1" si="2028"/>
        <v>2005</v>
      </c>
      <c r="G1031">
        <f t="shared" ref="G1031" ca="1" si="2106">VLOOKUP(INDIRECT(CHAR(39)&amp;$A1031&amp;CHAR(39)&amp;"!r2c"&amp;$C1031,0),variables,2,0)</f>
        <v>10819</v>
      </c>
      <c r="H1031" s="68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5">
      <c r="A1032" t="s">
        <v>534</v>
      </c>
      <c r="B1032">
        <f t="shared" si="2080"/>
        <v>8</v>
      </c>
      <c r="C1032">
        <f t="shared" si="2040"/>
        <v>82</v>
      </c>
      <c r="E1032">
        <f t="shared" ref="E1032" si="2107">plan_id</f>
        <v>1330</v>
      </c>
      <c r="F1032">
        <f t="shared" ca="1" si="2028"/>
        <v>2005</v>
      </c>
      <c r="G1032">
        <f t="shared" ref="G1032" ca="1" si="2108">VLOOKUP(INDIRECT(CHAR(39)&amp;$A1032&amp;CHAR(39)&amp;"!r2c"&amp;$C1032,0),variables,2,0)</f>
        <v>10820</v>
      </c>
      <c r="H1032" s="68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t="s">
        <v>534</v>
      </c>
      <c r="B1033">
        <f t="shared" si="2080"/>
        <v>8</v>
      </c>
      <c r="C1033">
        <f t="shared" si="2040"/>
        <v>83</v>
      </c>
      <c r="E1033">
        <f t="shared" ref="E1033" si="2109">plan_id</f>
        <v>1330</v>
      </c>
      <c r="F1033">
        <f t="shared" ca="1" si="2028"/>
        <v>2005</v>
      </c>
      <c r="G1033">
        <f t="shared" ref="G1033" ca="1" si="2110">VLOOKUP(INDIRECT(CHAR(39)&amp;$A1033&amp;CHAR(39)&amp;"!r2c"&amp;$C1033,0),variables,2,0)</f>
        <v>10821</v>
      </c>
      <c r="H1033" s="68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5">
      <c r="A1034" t="s">
        <v>534</v>
      </c>
      <c r="B1034">
        <f t="shared" si="2080"/>
        <v>8</v>
      </c>
      <c r="C1034">
        <f t="shared" si="2040"/>
        <v>84</v>
      </c>
      <c r="E1034">
        <f t="shared" ref="E1034" si="2111">plan_id</f>
        <v>1330</v>
      </c>
      <c r="F1034">
        <f t="shared" ca="1" si="2028"/>
        <v>2005</v>
      </c>
      <c r="G1034">
        <f t="shared" ref="G1034" ca="1" si="2112">VLOOKUP(INDIRECT(CHAR(39)&amp;$A1034&amp;CHAR(39)&amp;"!r2c"&amp;$C1034,0),variables,2,0)</f>
        <v>10822</v>
      </c>
      <c r="H1034" s="68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5">
      <c r="A1035" t="s">
        <v>534</v>
      </c>
      <c r="B1035">
        <f t="shared" si="2080"/>
        <v>8</v>
      </c>
      <c r="C1035">
        <f t="shared" si="2040"/>
        <v>85</v>
      </c>
      <c r="E1035">
        <f t="shared" ref="E1035" si="2113">plan_id</f>
        <v>1330</v>
      </c>
      <c r="F1035">
        <f t="shared" ca="1" si="2028"/>
        <v>2005</v>
      </c>
      <c r="G1035">
        <f t="shared" ref="G1035" ca="1" si="2114">VLOOKUP(INDIRECT(CHAR(39)&amp;$A1035&amp;CHAR(39)&amp;"!r2c"&amp;$C1035,0),variables,2,0)</f>
        <v>10829</v>
      </c>
      <c r="H1035" s="68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5">
      <c r="A1036" t="s">
        <v>534</v>
      </c>
      <c r="B1036">
        <f t="shared" si="2080"/>
        <v>8</v>
      </c>
      <c r="C1036">
        <f t="shared" si="2040"/>
        <v>86</v>
      </c>
      <c r="E1036">
        <f t="shared" ref="E1036" si="2115">plan_id</f>
        <v>1330</v>
      </c>
      <c r="F1036">
        <f t="shared" ca="1" si="2028"/>
        <v>2005</v>
      </c>
      <c r="G1036">
        <f t="shared" ref="G1036" ca="1" si="2116">VLOOKUP(INDIRECT(CHAR(39)&amp;$A1036&amp;CHAR(39)&amp;"!r2c"&amp;$C1036,0),variables,2,0)</f>
        <v>10823</v>
      </c>
      <c r="H1036" s="68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5">
      <c r="A1037" t="s">
        <v>534</v>
      </c>
      <c r="B1037">
        <f t="shared" si="2080"/>
        <v>8</v>
      </c>
      <c r="C1037">
        <f t="shared" si="2040"/>
        <v>87</v>
      </c>
      <c r="E1037">
        <f t="shared" ref="E1037" si="2117">plan_id</f>
        <v>1330</v>
      </c>
      <c r="F1037">
        <f t="shared" ca="1" si="2028"/>
        <v>2005</v>
      </c>
      <c r="G1037">
        <f t="shared" ref="G1037" ca="1" si="2118">VLOOKUP(INDIRECT(CHAR(39)&amp;$A1037&amp;CHAR(39)&amp;"!r2c"&amp;$C1037,0),variables,2,0)</f>
        <v>10798</v>
      </c>
      <c r="H1037" s="6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5">
      <c r="A1038" t="s">
        <v>534</v>
      </c>
      <c r="B1038">
        <f t="shared" si="2080"/>
        <v>8</v>
      </c>
      <c r="C1038">
        <f t="shared" si="2040"/>
        <v>88</v>
      </c>
      <c r="E1038">
        <f t="shared" ref="E1038" si="2119">plan_id</f>
        <v>1330</v>
      </c>
      <c r="F1038">
        <f t="shared" ca="1" si="2028"/>
        <v>2005</v>
      </c>
      <c r="G1038">
        <f t="shared" ref="G1038" ca="1" si="2120">VLOOKUP(INDIRECT(CHAR(39)&amp;$A1038&amp;CHAR(39)&amp;"!r2c"&amp;$C1038,0),variables,2,0)</f>
        <v>10799</v>
      </c>
      <c r="H1038" s="68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5">
      <c r="A1039" t="s">
        <v>534</v>
      </c>
      <c r="B1039">
        <f t="shared" si="2080"/>
        <v>8</v>
      </c>
      <c r="C1039">
        <f t="shared" si="2040"/>
        <v>89</v>
      </c>
      <c r="E1039">
        <f t="shared" ref="E1039" si="2121">plan_id</f>
        <v>1330</v>
      </c>
      <c r="F1039">
        <f t="shared" ca="1" si="2028"/>
        <v>2005</v>
      </c>
      <c r="G1039">
        <f t="shared" ref="G1039" ca="1" si="2122">VLOOKUP(INDIRECT(CHAR(39)&amp;$A1039&amp;CHAR(39)&amp;"!r2c"&amp;$C1039,0),variables,2,0)</f>
        <v>10800</v>
      </c>
      <c r="H1039" s="68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5">
      <c r="A1040" t="s">
        <v>534</v>
      </c>
      <c r="B1040">
        <f t="shared" si="2080"/>
        <v>8</v>
      </c>
      <c r="C1040">
        <f t="shared" si="2040"/>
        <v>90</v>
      </c>
      <c r="E1040">
        <f t="shared" ref="E1040" si="2123">plan_id</f>
        <v>1330</v>
      </c>
      <c r="F1040">
        <f t="shared" ca="1" si="2028"/>
        <v>2005</v>
      </c>
      <c r="G1040">
        <f t="shared" ref="G1040" ca="1" si="2124">VLOOKUP(INDIRECT(CHAR(39)&amp;$A1040&amp;CHAR(39)&amp;"!r2c"&amp;$C1040,0),variables,2,0)</f>
        <v>10824</v>
      </c>
      <c r="H1040" s="68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5">
      <c r="A1041" t="s">
        <v>534</v>
      </c>
      <c r="B1041">
        <f t="shared" si="2080"/>
        <v>8</v>
      </c>
      <c r="C1041">
        <f t="shared" si="2040"/>
        <v>91</v>
      </c>
      <c r="E1041">
        <f t="shared" ref="E1041" si="2125">plan_id</f>
        <v>1330</v>
      </c>
      <c r="F1041">
        <f t="shared" ca="1" si="2028"/>
        <v>2005</v>
      </c>
      <c r="G1041">
        <f t="shared" ref="G1041" ca="1" si="2126">VLOOKUP(INDIRECT(CHAR(39)&amp;$A1041&amp;CHAR(39)&amp;"!r2c"&amp;$C1041,0),variables,2,0)</f>
        <v>10825</v>
      </c>
      <c r="H1041" s="68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5">
      <c r="A1042" t="s">
        <v>534</v>
      </c>
      <c r="B1042">
        <f t="shared" si="2080"/>
        <v>8</v>
      </c>
      <c r="C1042">
        <f t="shared" si="2040"/>
        <v>92</v>
      </c>
      <c r="E1042">
        <f t="shared" ref="E1042" si="2127">plan_id</f>
        <v>1330</v>
      </c>
      <c r="F1042">
        <f t="shared" ca="1" si="2028"/>
        <v>2005</v>
      </c>
      <c r="G1042">
        <f t="shared" ref="G1042" ca="1" si="2128">VLOOKUP(INDIRECT(CHAR(39)&amp;$A1042&amp;CHAR(39)&amp;"!r2c"&amp;$C1042,0),variables,2,0)</f>
        <v>10826</v>
      </c>
      <c r="H1042" s="68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5">
      <c r="A1043" t="s">
        <v>534</v>
      </c>
      <c r="B1043">
        <f t="shared" si="2080"/>
        <v>8</v>
      </c>
      <c r="C1043">
        <f t="shared" si="2040"/>
        <v>93</v>
      </c>
      <c r="E1043">
        <f t="shared" ref="E1043" si="2129">plan_id</f>
        <v>1330</v>
      </c>
      <c r="F1043">
        <f t="shared" ca="1" si="2028"/>
        <v>2005</v>
      </c>
      <c r="G1043">
        <f t="shared" ref="G1043" ca="1" si="2130">VLOOKUP(INDIRECT(CHAR(39)&amp;$A1043&amp;CHAR(39)&amp;"!r2c"&amp;$C1043,0),variables,2,0)</f>
        <v>10828</v>
      </c>
      <c r="H1043" s="68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5">
      <c r="A1044" t="s">
        <v>534</v>
      </c>
      <c r="B1044">
        <f t="shared" ref="B1044:B1107" si="2131">B979+1</f>
        <v>9</v>
      </c>
      <c r="C1044">
        <f t="shared" si="2040"/>
        <v>3</v>
      </c>
      <c r="E1044">
        <f t="shared" ref="E1044" si="2132">plan_id</f>
        <v>1330</v>
      </c>
      <c r="F1044">
        <f t="shared" ca="1" si="2028"/>
        <v>2006</v>
      </c>
      <c r="G1044">
        <f t="shared" ref="G1044" ca="1" si="2133">VLOOKUP(INDIRECT(CHAR(39)&amp;$A1044&amp;CHAR(39)&amp;"!r2c"&amp;$C1044,0),variables,2,0)</f>
        <v>10703</v>
      </c>
      <c r="H1044" s="68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5">
      <c r="A1045" t="s">
        <v>534</v>
      </c>
      <c r="B1045">
        <f t="shared" si="2131"/>
        <v>9</v>
      </c>
      <c r="C1045">
        <f t="shared" si="2040"/>
        <v>4</v>
      </c>
      <c r="E1045">
        <f t="shared" ref="E1045" si="2134">plan_id</f>
        <v>1330</v>
      </c>
      <c r="F1045">
        <f t="shared" ca="1" si="2028"/>
        <v>2006</v>
      </c>
      <c r="G1045">
        <f t="shared" ref="G1045" ca="1" si="2135">VLOOKUP(INDIRECT(CHAR(39)&amp;$A1045&amp;CHAR(39)&amp;"!r2c"&amp;$C1045,0),variables,2,0)</f>
        <v>10845</v>
      </c>
      <c r="H1045" s="68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Milliman Consultants and Actuaries</v>
      </c>
    </row>
    <row r="1046" spans="1:8" x14ac:dyDescent="0.35">
      <c r="A1046" t="s">
        <v>534</v>
      </c>
      <c r="B1046">
        <f t="shared" si="2131"/>
        <v>9</v>
      </c>
      <c r="C1046">
        <f t="shared" si="2040"/>
        <v>5</v>
      </c>
      <c r="E1046">
        <f t="shared" ref="E1046" si="2136">plan_id</f>
        <v>1330</v>
      </c>
      <c r="F1046">
        <f t="shared" ca="1" si="2028"/>
        <v>2006</v>
      </c>
      <c r="G1046">
        <f t="shared" ref="G1046" ca="1" si="2137">VLOOKUP(INDIRECT(CHAR(39)&amp;$A1046&amp;CHAR(39)&amp;"!r2c"&amp;$C1046,0),variables,2,0)</f>
        <v>10924</v>
      </c>
      <c r="H1046" s="68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0.1037</v>
      </c>
    </row>
    <row r="1047" spans="1:8" x14ac:dyDescent="0.35">
      <c r="A1047" t="s">
        <v>534</v>
      </c>
      <c r="B1047">
        <f t="shared" si="2131"/>
        <v>9</v>
      </c>
      <c r="C1047">
        <f t="shared" si="2040"/>
        <v>6</v>
      </c>
      <c r="E1047">
        <f t="shared" ref="E1047" si="2138">plan_id</f>
        <v>1330</v>
      </c>
      <c r="F1047">
        <f t="shared" ca="1" si="2028"/>
        <v>2006</v>
      </c>
      <c r="G1047">
        <f t="shared" ref="G1047" ca="1" si="2139">VLOOKUP(INDIRECT(CHAR(39)&amp;$A1047&amp;CHAR(39)&amp;"!r2c"&amp;$C1047,0),variables,2,0)</f>
        <v>10925</v>
      </c>
      <c r="H1047" s="68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5">
      <c r="A1048" t="s">
        <v>534</v>
      </c>
      <c r="B1048">
        <f t="shared" si="2131"/>
        <v>9</v>
      </c>
      <c r="C1048">
        <f t="shared" si="2040"/>
        <v>7</v>
      </c>
      <c r="E1048">
        <f t="shared" ref="E1048" si="2140">plan_id</f>
        <v>1330</v>
      </c>
      <c r="F1048">
        <f t="shared" ca="1" si="2028"/>
        <v>2006</v>
      </c>
      <c r="G1048">
        <f t="shared" ref="G1048" ca="1" si="2141">VLOOKUP(INDIRECT(CHAR(39)&amp;$A1048&amp;CHAR(39)&amp;"!r2c"&amp;$C1048,0),variables,2,0)</f>
        <v>10926</v>
      </c>
      <c r="H1048" s="68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5">
      <c r="A1049" t="s">
        <v>534</v>
      </c>
      <c r="B1049">
        <f t="shared" si="2131"/>
        <v>9</v>
      </c>
      <c r="C1049">
        <f t="shared" si="2040"/>
        <v>8</v>
      </c>
      <c r="E1049">
        <f t="shared" ref="E1049" si="2142">plan_id</f>
        <v>1330</v>
      </c>
      <c r="F1049">
        <f t="shared" ca="1" si="2028"/>
        <v>2006</v>
      </c>
      <c r="G1049">
        <f t="shared" ref="G1049" ca="1" si="2143">VLOOKUP(INDIRECT(CHAR(39)&amp;$A1049&amp;CHAR(39)&amp;"!r2c"&amp;$C1049,0),variables,2,0)</f>
        <v>10704</v>
      </c>
      <c r="H1049" s="68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5">
      <c r="A1050" t="s">
        <v>534</v>
      </c>
      <c r="B1050">
        <f t="shared" si="2131"/>
        <v>9</v>
      </c>
      <c r="C1050">
        <f t="shared" si="2040"/>
        <v>9</v>
      </c>
      <c r="E1050">
        <f t="shared" ref="E1050" si="2144">plan_id</f>
        <v>1330</v>
      </c>
      <c r="F1050">
        <f t="shared" ca="1" si="2028"/>
        <v>2006</v>
      </c>
      <c r="G1050">
        <f t="shared" ref="G1050" ca="1" si="2145">VLOOKUP(INDIRECT(CHAR(39)&amp;$A1050&amp;CHAR(39)&amp;"!r2c"&amp;$C1050,0),variables,2,0)</f>
        <v>10928</v>
      </c>
      <c r="H1050" s="68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4.36E-2</v>
      </c>
    </row>
    <row r="1051" spans="1:8" x14ac:dyDescent="0.35">
      <c r="A1051" t="s">
        <v>534</v>
      </c>
      <c r="B1051">
        <f t="shared" si="2131"/>
        <v>9</v>
      </c>
      <c r="C1051">
        <f t="shared" si="2040"/>
        <v>10</v>
      </c>
      <c r="E1051">
        <f t="shared" ref="E1051" si="2146">plan_id</f>
        <v>1330</v>
      </c>
      <c r="F1051">
        <f t="shared" ca="1" si="2028"/>
        <v>2006</v>
      </c>
      <c r="G1051">
        <f t="shared" ref="G1051" ca="1" si="2147">VLOOKUP(INDIRECT(CHAR(39)&amp;$A1051&amp;CHAR(39)&amp;"!r2c"&amp;$C1051,0),variables,2,0)</f>
        <v>10929</v>
      </c>
      <c r="H1051" s="68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5">
      <c r="A1052" t="s">
        <v>534</v>
      </c>
      <c r="B1052">
        <f t="shared" si="2131"/>
        <v>9</v>
      </c>
      <c r="C1052">
        <f t="shared" si="2040"/>
        <v>11</v>
      </c>
      <c r="E1052">
        <f t="shared" ref="E1052" si="2148">plan_id</f>
        <v>1330</v>
      </c>
      <c r="F1052">
        <f t="shared" ca="1" si="2028"/>
        <v>2006</v>
      </c>
      <c r="G1052">
        <f t="shared" ref="G1052" ca="1" si="2149">VLOOKUP(INDIRECT(CHAR(39)&amp;$A1052&amp;CHAR(39)&amp;"!r2c"&amp;$C1052,0),variables,2,0)</f>
        <v>10930</v>
      </c>
      <c r="H1052" s="68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5">
      <c r="A1053" t="s">
        <v>534</v>
      </c>
      <c r="B1053">
        <f t="shared" si="2131"/>
        <v>9</v>
      </c>
      <c r="C1053">
        <f t="shared" si="2040"/>
        <v>12</v>
      </c>
      <c r="E1053">
        <f t="shared" ref="E1053" si="2150">plan_id</f>
        <v>1330</v>
      </c>
      <c r="F1053">
        <f t="shared" ca="1" si="2028"/>
        <v>2006</v>
      </c>
      <c r="G1053">
        <f t="shared" ref="G1053" ca="1" si="2151">VLOOKUP(INDIRECT(CHAR(39)&amp;$A1053&amp;CHAR(39)&amp;"!r2c"&amp;$C1053,0),variables,2,0)</f>
        <v>10931</v>
      </c>
      <c r="H1053" s="6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112255088</v>
      </c>
    </row>
    <row r="1054" spans="1:8" x14ac:dyDescent="0.35">
      <c r="A1054" t="s">
        <v>534</v>
      </c>
      <c r="B1054">
        <f t="shared" si="2131"/>
        <v>9</v>
      </c>
      <c r="C1054">
        <f t="shared" si="2040"/>
        <v>13</v>
      </c>
      <c r="E1054">
        <f t="shared" ref="E1054" si="2152">plan_id</f>
        <v>1330</v>
      </c>
      <c r="F1054">
        <f t="shared" ca="1" si="2028"/>
        <v>2006</v>
      </c>
      <c r="G1054">
        <f t="shared" ref="G1054" ca="1" si="2153">VLOOKUP(INDIRECT(CHAR(39)&amp;$A1054&amp;CHAR(39)&amp;"!r2c"&amp;$C1054,0),variables,2,0)</f>
        <v>10705</v>
      </c>
      <c r="H1054" s="68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53292921</v>
      </c>
    </row>
    <row r="1055" spans="1:8" x14ac:dyDescent="0.35">
      <c r="A1055" t="s">
        <v>534</v>
      </c>
      <c r="B1055">
        <f t="shared" si="2131"/>
        <v>9</v>
      </c>
      <c r="C1055">
        <f t="shared" si="2040"/>
        <v>14</v>
      </c>
      <c r="E1055">
        <f t="shared" ref="E1055" si="2154">plan_id</f>
        <v>1330</v>
      </c>
      <c r="F1055">
        <f t="shared" ca="1" si="2028"/>
        <v>2006</v>
      </c>
      <c r="G1055">
        <f t="shared" ref="G1055" ca="1" si="2155">VLOOKUP(INDIRECT(CHAR(39)&amp;$A1055&amp;CHAR(39)&amp;"!r2c"&amp;$C1055,0),variables,2,0)</f>
        <v>10842</v>
      </c>
      <c r="H1055" s="68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58268941</v>
      </c>
    </row>
    <row r="1056" spans="1:8" x14ac:dyDescent="0.35">
      <c r="A1056" t="s">
        <v>534</v>
      </c>
      <c r="B1056">
        <f t="shared" si="2131"/>
        <v>9</v>
      </c>
      <c r="C1056">
        <f t="shared" si="2040"/>
        <v>15</v>
      </c>
      <c r="E1056">
        <f t="shared" ref="E1056" si="2156">plan_id</f>
        <v>1330</v>
      </c>
      <c r="F1056">
        <f t="shared" ca="1" si="2028"/>
        <v>2006</v>
      </c>
      <c r="G1056">
        <f t="shared" ref="G1056" ca="1" si="2157">VLOOKUP(INDIRECT(CHAR(39)&amp;$A1056&amp;CHAR(39)&amp;"!r2c"&amp;$C1056,0),variables,2,0)</f>
        <v>10843</v>
      </c>
      <c r="H1056" s="68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7.5800000000000006E-2</v>
      </c>
    </row>
    <row r="1057" spans="1:8" x14ac:dyDescent="0.35">
      <c r="A1057" t="s">
        <v>534</v>
      </c>
      <c r="B1057">
        <f t="shared" si="2131"/>
        <v>9</v>
      </c>
      <c r="C1057">
        <f t="shared" si="2040"/>
        <v>16</v>
      </c>
      <c r="E1057">
        <f t="shared" ref="E1057" si="2158">plan_id</f>
        <v>1330</v>
      </c>
      <c r="F1057">
        <f t="shared" ca="1" si="2028"/>
        <v>2006</v>
      </c>
      <c r="G1057">
        <f t="shared" ref="G1057" ca="1" si="2159">VLOOKUP(INDIRECT(CHAR(39)&amp;$A1057&amp;CHAR(39)&amp;"!r2c"&amp;$C1057,0),variables,2,0)</f>
        <v>10932</v>
      </c>
      <c r="H1057" s="68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5">
      <c r="A1058" t="s">
        <v>534</v>
      </c>
      <c r="B1058">
        <f t="shared" si="2131"/>
        <v>9</v>
      </c>
      <c r="C1058">
        <f t="shared" si="2040"/>
        <v>17</v>
      </c>
      <c r="E1058">
        <f t="shared" ref="E1058" si="2160">plan_id</f>
        <v>1330</v>
      </c>
      <c r="F1058">
        <f t="shared" ca="1" si="2028"/>
        <v>2006</v>
      </c>
      <c r="G1058">
        <f t="shared" ref="G1058" ca="1" si="2161">VLOOKUP(INDIRECT(CHAR(39)&amp;$A1058&amp;CHAR(39)&amp;"!r2c"&amp;$C1058,0),variables,2,0)</f>
        <v>10933</v>
      </c>
      <c r="H1058" s="68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5">
      <c r="A1059" t="s">
        <v>534</v>
      </c>
      <c r="B1059">
        <f t="shared" si="2131"/>
        <v>9</v>
      </c>
      <c r="C1059">
        <f t="shared" si="2040"/>
        <v>18</v>
      </c>
      <c r="E1059">
        <f t="shared" ref="E1059" si="2162">plan_id</f>
        <v>1330</v>
      </c>
      <c r="F1059">
        <f t="shared" ca="1" si="2028"/>
        <v>2006</v>
      </c>
      <c r="G1059">
        <f t="shared" ref="G1059" ca="1" si="2163">VLOOKUP(INDIRECT(CHAR(39)&amp;$A1059&amp;CHAR(39)&amp;"!r2c"&amp;$C1059,0),variables,2,0)</f>
        <v>10934</v>
      </c>
      <c r="H1059" s="68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5">
      <c r="A1060" t="s">
        <v>534</v>
      </c>
      <c r="B1060">
        <f t="shared" si="2131"/>
        <v>9</v>
      </c>
      <c r="C1060">
        <f t="shared" si="2040"/>
        <v>19</v>
      </c>
      <c r="E1060">
        <f t="shared" ref="E1060" si="2164">plan_id</f>
        <v>1330</v>
      </c>
      <c r="F1060">
        <f t="shared" ca="1" si="2028"/>
        <v>2006</v>
      </c>
      <c r="G1060">
        <f t="shared" ref="G1060" ca="1" si="2165">VLOOKUP(INDIRECT(CHAR(39)&amp;$A1060&amp;CHAR(39)&amp;"!r2c"&amp;$C1060,0),variables,2,0)</f>
        <v>10935</v>
      </c>
      <c r="H1060" s="68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7.1499999999999994E-2</v>
      </c>
    </row>
    <row r="1061" spans="1:8" x14ac:dyDescent="0.35">
      <c r="A1061" t="s">
        <v>534</v>
      </c>
      <c r="B1061">
        <f t="shared" si="2131"/>
        <v>9</v>
      </c>
      <c r="C1061">
        <f t="shared" si="2040"/>
        <v>20</v>
      </c>
      <c r="E1061">
        <f t="shared" ref="E1061" si="2166">plan_id</f>
        <v>1330</v>
      </c>
      <c r="F1061">
        <f t="shared" ca="1" si="2028"/>
        <v>2006</v>
      </c>
      <c r="G1061">
        <f t="shared" ref="G1061" ca="1" si="2167">VLOOKUP(INDIRECT(CHAR(39)&amp;$A1061&amp;CHAR(39)&amp;"!r2c"&amp;$C1061,0),variables,2,0)</f>
        <v>10936</v>
      </c>
      <c r="H1061" s="68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Single</v>
      </c>
    </row>
    <row r="1062" spans="1:8" x14ac:dyDescent="0.35">
      <c r="A1062" t="s">
        <v>534</v>
      </c>
      <c r="B1062">
        <f t="shared" si="2131"/>
        <v>9</v>
      </c>
      <c r="C1062">
        <f t="shared" si="2040"/>
        <v>21</v>
      </c>
      <c r="E1062">
        <f t="shared" ref="E1062" si="2168">plan_id</f>
        <v>1330</v>
      </c>
      <c r="F1062">
        <f t="shared" ca="1" si="2028"/>
        <v>2006</v>
      </c>
      <c r="G1062">
        <f t="shared" ref="G1062" ca="1" si="2169">VLOOKUP(INDIRECT(CHAR(39)&amp;$A1062&amp;CHAR(39)&amp;"!r2c"&amp;$C1062,0),variables,2,0)</f>
        <v>10938</v>
      </c>
      <c r="H1062" s="68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5">
      <c r="A1063" t="s">
        <v>534</v>
      </c>
      <c r="B1063">
        <f t="shared" si="2131"/>
        <v>9</v>
      </c>
      <c r="C1063">
        <f t="shared" si="2040"/>
        <v>22</v>
      </c>
      <c r="E1063">
        <f t="shared" ref="E1063" si="2170">plan_id</f>
        <v>1330</v>
      </c>
      <c r="F1063">
        <f t="shared" ca="1" si="2028"/>
        <v>2006</v>
      </c>
      <c r="G1063">
        <f t="shared" ref="G1063" ca="1" si="2171">VLOOKUP(INDIRECT(CHAR(39)&amp;$A1063&amp;CHAR(39)&amp;"!r2c"&amp;$C1063,0),variables,2,0)</f>
        <v>10939</v>
      </c>
      <c r="H1063" s="68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5">
      <c r="A1064" t="s">
        <v>534</v>
      </c>
      <c r="B1064">
        <f t="shared" si="2131"/>
        <v>9</v>
      </c>
      <c r="C1064">
        <f t="shared" ref="C1064:C1127" si="2172">C973</f>
        <v>23</v>
      </c>
      <c r="E1064">
        <f t="shared" ref="E1064" si="2173">plan_id</f>
        <v>1330</v>
      </c>
      <c r="F1064">
        <f t="shared" ca="1" si="2028"/>
        <v>2006</v>
      </c>
      <c r="G1064">
        <f t="shared" ref="G1064" ca="1" si="2174">VLOOKUP(INDIRECT(CHAR(39)&amp;$A1064&amp;CHAR(39)&amp;"!r2c"&amp;$C1064,0),variables,2,0)</f>
        <v>11008</v>
      </c>
      <c r="H1064" s="68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1/60 of final compensation for each yr of service.</v>
      </c>
    </row>
    <row r="1065" spans="1:8" x14ac:dyDescent="0.35">
      <c r="A1065" t="s">
        <v>534</v>
      </c>
      <c r="B1065">
        <f t="shared" si="2131"/>
        <v>9</v>
      </c>
      <c r="C1065">
        <f t="shared" si="2172"/>
        <v>24</v>
      </c>
      <c r="E1065">
        <f t="shared" ref="E1065" si="2175">plan_id</f>
        <v>1330</v>
      </c>
      <c r="F1065">
        <f t="shared" ca="1" si="2028"/>
        <v>2006</v>
      </c>
      <c r="G1065">
        <f t="shared" ref="G1065" ca="1" si="2176">VLOOKUP(INDIRECT(CHAR(39)&amp;$A1065&amp;CHAR(39)&amp;"!r2c"&amp;$C1065,0),variables,2,0)</f>
        <v>10942</v>
      </c>
      <c r="H1065" s="68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5">
      <c r="A1066" t="s">
        <v>534</v>
      </c>
      <c r="B1066">
        <f t="shared" si="2131"/>
        <v>9</v>
      </c>
      <c r="C1066">
        <f t="shared" si="2172"/>
        <v>25</v>
      </c>
      <c r="E1066">
        <f t="shared" ref="E1066" si="2177">plan_id</f>
        <v>1330</v>
      </c>
      <c r="F1066">
        <f t="shared" ca="1" si="2028"/>
        <v>2006</v>
      </c>
      <c r="G1066">
        <f t="shared" ref="G1066" ca="1" si="2178">VLOOKUP(INDIRECT(CHAR(39)&amp;$A1066&amp;CHAR(39)&amp;"!r2c"&amp;$C1066,0),variables,2,0)</f>
        <v>10943</v>
      </c>
      <c r="H1066" s="68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5">
      <c r="A1067" t="s">
        <v>534</v>
      </c>
      <c r="B1067">
        <f t="shared" si="2131"/>
        <v>9</v>
      </c>
      <c r="C1067">
        <f t="shared" si="2172"/>
        <v>26</v>
      </c>
      <c r="E1067">
        <f t="shared" ref="E1067" si="2179">plan_id</f>
        <v>1330</v>
      </c>
      <c r="F1067">
        <f t="shared" ca="1" si="2028"/>
        <v>2006</v>
      </c>
      <c r="G1067">
        <f t="shared" ref="G1067" ca="1" si="2180">VLOOKUP(INDIRECT(CHAR(39)&amp;$A1067&amp;CHAR(39)&amp;"!r2c"&amp;$C1067,0),variables,2,0)</f>
        <v>10701</v>
      </c>
      <c r="H1067" s="68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1.4999999999999999E-2</v>
      </c>
    </row>
    <row r="1068" spans="1:8" x14ac:dyDescent="0.35">
      <c r="A1068" t="s">
        <v>534</v>
      </c>
      <c r="B1068">
        <f t="shared" si="2131"/>
        <v>9</v>
      </c>
      <c r="C1068">
        <f t="shared" si="2172"/>
        <v>27</v>
      </c>
      <c r="E1068">
        <f t="shared" ref="E1068" si="2181">plan_id</f>
        <v>1330</v>
      </c>
      <c r="F1068">
        <f t="shared" ca="1" si="2028"/>
        <v>2006</v>
      </c>
      <c r="G1068">
        <f t="shared" ref="G1068" ca="1" si="2182">VLOOKUP(INDIRECT(CHAR(39)&amp;$A1068&amp;CHAR(39)&amp;"!r2c"&amp;$C1068,0),variables,2,0)</f>
        <v>10702</v>
      </c>
      <c r="H1068" s="68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5">
      <c r="A1069" t="s">
        <v>534</v>
      </c>
      <c r="B1069">
        <f t="shared" si="2131"/>
        <v>9</v>
      </c>
      <c r="C1069">
        <f t="shared" si="2172"/>
        <v>28</v>
      </c>
      <c r="E1069">
        <f t="shared" ref="E1069" si="2183">plan_id</f>
        <v>1330</v>
      </c>
      <c r="F1069">
        <f t="shared" ca="1" si="2028"/>
        <v>2006</v>
      </c>
      <c r="G1069">
        <f t="shared" ref="G1069" ca="1" si="2184">VLOOKUP(INDIRECT(CHAR(39)&amp;$A1069&amp;CHAR(39)&amp;"!r2c"&amp;$C1069,0),variables,2,0)</f>
        <v>10944</v>
      </c>
      <c r="H1069" s="68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5">
      <c r="A1070" t="s">
        <v>534</v>
      </c>
      <c r="B1070">
        <f t="shared" si="2131"/>
        <v>9</v>
      </c>
      <c r="C1070">
        <f t="shared" si="2172"/>
        <v>29</v>
      </c>
      <c r="E1070">
        <f t="shared" ref="E1070" si="2185">plan_id</f>
        <v>1330</v>
      </c>
      <c r="F1070">
        <f t="shared" ca="1" si="2028"/>
        <v>2006</v>
      </c>
      <c r="G1070">
        <f t="shared" ref="G1070" ca="1" si="2186">VLOOKUP(INDIRECT(CHAR(39)&amp;$A1070&amp;CHAR(39)&amp;"!r2c"&amp;$C1070,0),variables,2,0)</f>
        <v>10945</v>
      </c>
      <c r="H1070" s="68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5">
      <c r="A1071" t="s">
        <v>534</v>
      </c>
      <c r="B1071">
        <f t="shared" si="2131"/>
        <v>9</v>
      </c>
      <c r="C1071">
        <f t="shared" si="2172"/>
        <v>30</v>
      </c>
      <c r="E1071">
        <f t="shared" ref="E1071" si="2187">plan_id</f>
        <v>1330</v>
      </c>
      <c r="F1071">
        <f t="shared" ca="1" si="2028"/>
        <v>2006</v>
      </c>
      <c r="G1071">
        <f t="shared" ref="G1071" ca="1" si="2188">VLOOKUP(INDIRECT(CHAR(39)&amp;$A1071&amp;CHAR(39)&amp;"!r2c"&amp;$C1071,0),variables,2,0)</f>
        <v>10946</v>
      </c>
      <c r="H1071" s="68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5">
      <c r="A1072" t="s">
        <v>534</v>
      </c>
      <c r="B1072">
        <f t="shared" si="2131"/>
        <v>9</v>
      </c>
      <c r="C1072">
        <f t="shared" si="2172"/>
        <v>31</v>
      </c>
      <c r="E1072">
        <f t="shared" ref="E1072" si="2189">plan_id</f>
        <v>1330</v>
      </c>
      <c r="F1072">
        <f t="shared" ca="1" si="2028"/>
        <v>2006</v>
      </c>
      <c r="G1072">
        <f t="shared" ref="G1072" ca="1" si="2190">VLOOKUP(INDIRECT(CHAR(39)&amp;$A1072&amp;CHAR(39)&amp;"!r2c"&amp;$C1072,0),variables,2,0)</f>
        <v>10948</v>
      </c>
      <c r="H1072" s="68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5">
      <c r="A1073" t="s">
        <v>534</v>
      </c>
      <c r="B1073">
        <f t="shared" si="2131"/>
        <v>9</v>
      </c>
      <c r="C1073">
        <f t="shared" si="2172"/>
        <v>32</v>
      </c>
      <c r="E1073">
        <f t="shared" ref="E1073" si="2191">plan_id</f>
        <v>1330</v>
      </c>
      <c r="F1073">
        <f t="shared" ca="1" si="2028"/>
        <v>2006</v>
      </c>
      <c r="G1073">
        <f t="shared" ref="G1073" ca="1" si="2192">VLOOKUP(INDIRECT(CHAR(39)&amp;$A1073&amp;CHAR(39)&amp;"!r2c"&amp;$C1073,0),variables,2,0)</f>
        <v>10949</v>
      </c>
      <c r="H1073" s="68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5">
      <c r="A1074" t="s">
        <v>534</v>
      </c>
      <c r="B1074">
        <f t="shared" si="2131"/>
        <v>9</v>
      </c>
      <c r="C1074">
        <f t="shared" si="2172"/>
        <v>33</v>
      </c>
      <c r="E1074">
        <f t="shared" ref="E1074" si="2193">plan_id</f>
        <v>1330</v>
      </c>
      <c r="F1074">
        <f t="shared" ca="1" si="2028"/>
        <v>2006</v>
      </c>
      <c r="G1074">
        <f t="shared" ref="G1074" ca="1" si="2194">VLOOKUP(INDIRECT(CHAR(39)&amp;$A1074&amp;CHAR(39)&amp;"!r2c"&amp;$C1074,0),variables,2,0)</f>
        <v>10950</v>
      </c>
      <c r="H1074" s="68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5">
      <c r="A1075" t="s">
        <v>534</v>
      </c>
      <c r="B1075">
        <f t="shared" si="2131"/>
        <v>9</v>
      </c>
      <c r="C1075">
        <f t="shared" si="2172"/>
        <v>34</v>
      </c>
      <c r="E1075">
        <f t="shared" ref="E1075" si="2195">plan_id</f>
        <v>1330</v>
      </c>
      <c r="F1075">
        <f t="shared" ca="1" si="2028"/>
        <v>2006</v>
      </c>
      <c r="G1075">
        <f t="shared" ref="G1075" ca="1" si="2196">VLOOKUP(INDIRECT(CHAR(39)&amp;$A1075&amp;CHAR(39)&amp;"!r2c"&amp;$C1075,0),variables,2,0)</f>
        <v>10952</v>
      </c>
      <c r="H1075" s="68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5">
      <c r="A1076" t="s">
        <v>534</v>
      </c>
      <c r="B1076">
        <f t="shared" si="2131"/>
        <v>9</v>
      </c>
      <c r="C1076">
        <f t="shared" si="2172"/>
        <v>35</v>
      </c>
      <c r="E1076">
        <f t="shared" ref="E1076" si="2197">plan_id</f>
        <v>1330</v>
      </c>
      <c r="F1076">
        <f t="shared" ca="1" si="2028"/>
        <v>2006</v>
      </c>
      <c r="G1076">
        <f t="shared" ref="G1076" ca="1" si="2198">VLOOKUP(INDIRECT(CHAR(39)&amp;$A1076&amp;CHAR(39)&amp;"!r2c"&amp;$C1076,0),variables,2,0)</f>
        <v>10951</v>
      </c>
      <c r="H1076" s="68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5">
      <c r="A1077" t="s">
        <v>534</v>
      </c>
      <c r="B1077">
        <f t="shared" si="2131"/>
        <v>9</v>
      </c>
      <c r="C1077">
        <f t="shared" si="2172"/>
        <v>36</v>
      </c>
      <c r="E1077">
        <f t="shared" ref="E1077" si="2199">plan_id</f>
        <v>1330</v>
      </c>
      <c r="F1077">
        <f t="shared" ca="1" si="2028"/>
        <v>2006</v>
      </c>
      <c r="G1077">
        <f t="shared" ref="G1077" ca="1" si="2200">VLOOKUP(INDIRECT(CHAR(39)&amp;$A1077&amp;CHAR(39)&amp;"!r2c"&amp;$C1077,0),variables,2,0)</f>
        <v>10955</v>
      </c>
      <c r="H1077" s="6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3.5000000000000003E-2</v>
      </c>
    </row>
    <row r="1078" spans="1:8" x14ac:dyDescent="0.35">
      <c r="A1078" t="s">
        <v>534</v>
      </c>
      <c r="B1078">
        <f t="shared" si="2131"/>
        <v>9</v>
      </c>
      <c r="C1078">
        <f t="shared" si="2172"/>
        <v>37</v>
      </c>
      <c r="E1078">
        <f t="shared" ref="E1078" si="2201">plan_id</f>
        <v>1330</v>
      </c>
      <c r="F1078">
        <f t="shared" ca="1" si="2028"/>
        <v>2006</v>
      </c>
      <c r="G1078">
        <f t="shared" ref="G1078" ca="1" si="2202">VLOOKUP(INDIRECT(CHAR(39)&amp;$A1078&amp;CHAR(39)&amp;"!r2c"&amp;$C1078,0),variables,2,0)</f>
        <v>10956</v>
      </c>
      <c r="H1078" s="68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7.7499999999999999E-2</v>
      </c>
    </row>
    <row r="1079" spans="1:8" x14ac:dyDescent="0.35">
      <c r="A1079" t="s">
        <v>534</v>
      </c>
      <c r="B1079">
        <f t="shared" si="2131"/>
        <v>9</v>
      </c>
      <c r="C1079">
        <f t="shared" si="2172"/>
        <v>38</v>
      </c>
      <c r="E1079">
        <f t="shared" ref="E1079" si="2203">plan_id</f>
        <v>1330</v>
      </c>
      <c r="F1079">
        <f t="shared" ca="1" si="2028"/>
        <v>2006</v>
      </c>
      <c r="G1079">
        <f t="shared" ref="G1079" ca="1" si="2204">VLOOKUP(INDIRECT(CHAR(39)&amp;$A1079&amp;CHAR(39)&amp;"!r2c"&amp;$C1079,0),variables,2,0)</f>
        <v>10957</v>
      </c>
      <c r="H1079" s="6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4.4999999999999998E-2</v>
      </c>
    </row>
    <row r="1080" spans="1:8" x14ac:dyDescent="0.35">
      <c r="A1080" t="s">
        <v>534</v>
      </c>
      <c r="B1080">
        <f t="shared" si="2131"/>
        <v>9</v>
      </c>
      <c r="C1080">
        <f t="shared" si="2172"/>
        <v>39</v>
      </c>
      <c r="E1080">
        <f t="shared" ref="E1080" si="2205">plan_id</f>
        <v>1330</v>
      </c>
      <c r="F1080">
        <f t="shared" ca="1" si="2028"/>
        <v>2006</v>
      </c>
      <c r="G1080">
        <f t="shared" ref="G1080" ca="1" si="2206">VLOOKUP(INDIRECT(CHAR(39)&amp;$A1080&amp;CHAR(39)&amp;"!r2c"&amp;$C1080,0),variables,2,0)</f>
        <v>10960</v>
      </c>
      <c r="H1080" s="68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General Members - 4.50% - 9.01%; University Members - 5.50%</v>
      </c>
    </row>
    <row r="1081" spans="1:8" x14ac:dyDescent="0.35">
      <c r="A1081" t="s">
        <v>534</v>
      </c>
      <c r="B1081">
        <f t="shared" si="2131"/>
        <v>9</v>
      </c>
      <c r="C1081">
        <f t="shared" si="2172"/>
        <v>40</v>
      </c>
      <c r="E1081">
        <f t="shared" ref="E1081" si="2207">plan_id</f>
        <v>1330</v>
      </c>
      <c r="F1081">
        <f t="shared" ca="1" si="2028"/>
        <v>2006</v>
      </c>
      <c r="G1081">
        <f t="shared" ref="G1081" ca="1" si="2208">VLOOKUP(INDIRECT(CHAR(39)&amp;$A1081&amp;CHAR(39)&amp;"!r2c"&amp;$C1081,0),variables,2,0)</f>
        <v>10963</v>
      </c>
      <c r="H1081" s="68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 36</v>
      </c>
    </row>
    <row r="1082" spans="1:8" x14ac:dyDescent="0.35">
      <c r="A1082" t="s">
        <v>534</v>
      </c>
      <c r="B1082">
        <f t="shared" si="2131"/>
        <v>9</v>
      </c>
      <c r="C1082">
        <f t="shared" si="2172"/>
        <v>41</v>
      </c>
      <c r="E1082">
        <f t="shared" ref="E1082" si="2209">plan_id</f>
        <v>1330</v>
      </c>
      <c r="F1082">
        <f t="shared" ca="1" si="2028"/>
        <v>2006</v>
      </c>
      <c r="G1082">
        <f t="shared" ref="G1082" ca="1" si="2210">VLOOKUP(INDIRECT(CHAR(39)&amp;$A1082&amp;CHAR(39)&amp;"!r2c"&amp;$C1082,0),variables,2,0)</f>
        <v>10965</v>
      </c>
      <c r="H1082" s="68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 33</v>
      </c>
    </row>
    <row r="1083" spans="1:8" x14ac:dyDescent="0.35">
      <c r="A1083" t="s">
        <v>534</v>
      </c>
      <c r="B1083">
        <f t="shared" si="2131"/>
        <v>9</v>
      </c>
      <c r="C1083">
        <f t="shared" si="2172"/>
        <v>42</v>
      </c>
      <c r="E1083">
        <f t="shared" ref="E1083" si="2211">plan_id</f>
        <v>1330</v>
      </c>
      <c r="F1083">
        <f t="shared" ca="1" si="2028"/>
        <v>2006</v>
      </c>
      <c r="G1083">
        <f t="shared" ref="G1083" ca="1" si="2212">VLOOKUP(INDIRECT(CHAR(39)&amp;$A1083&amp;CHAR(39)&amp;"!r2c"&amp;$C1083,0),variables,2,0)</f>
        <v>10968</v>
      </c>
      <c r="H1083" s="68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RP 2000 Combined Mortality Table</v>
      </c>
    </row>
    <row r="1084" spans="1:8" x14ac:dyDescent="0.35">
      <c r="A1084" t="s">
        <v>534</v>
      </c>
      <c r="B1084">
        <f t="shared" si="2131"/>
        <v>9</v>
      </c>
      <c r="C1084">
        <f t="shared" si="2172"/>
        <v>43</v>
      </c>
      <c r="E1084">
        <f t="shared" ref="E1084" si="2213">plan_id</f>
        <v>1330</v>
      </c>
      <c r="F1084">
        <f t="shared" ca="1" si="2028"/>
        <v>2006</v>
      </c>
      <c r="G1084">
        <f t="shared" ref="G1084" ca="1" si="2214">VLOOKUP(INDIRECT(CHAR(39)&amp;$A1084&amp;CHAR(39)&amp;"!r2c"&amp;$C1084,0),variables,2,0)</f>
        <v>10969</v>
      </c>
      <c r="H1084" s="68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2000</v>
      </c>
    </row>
    <row r="1085" spans="1:8" x14ac:dyDescent="0.35">
      <c r="A1085" t="s">
        <v>534</v>
      </c>
      <c r="B1085">
        <f t="shared" si="2131"/>
        <v>9</v>
      </c>
      <c r="C1085">
        <f t="shared" si="2172"/>
        <v>44</v>
      </c>
      <c r="E1085">
        <f t="shared" ref="E1085" si="2215">plan_id</f>
        <v>1330</v>
      </c>
      <c r="F1085">
        <f t="shared" ca="1" si="2028"/>
        <v>2006</v>
      </c>
      <c r="G1085">
        <f t="shared" ref="G1085" ca="1" si="2216">VLOOKUP(INDIRECT(CHAR(39)&amp;$A1085&amp;CHAR(39)&amp;"!r2c"&amp;$C1085,0),variables,2,0)</f>
        <v>10970</v>
      </c>
      <c r="H1085" s="68" t="str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Scale AA to 2008</v>
      </c>
    </row>
    <row r="1086" spans="1:8" x14ac:dyDescent="0.35">
      <c r="A1086" t="s">
        <v>534</v>
      </c>
      <c r="B1086">
        <f t="shared" si="2131"/>
        <v>9</v>
      </c>
      <c r="C1086">
        <f t="shared" si="2172"/>
        <v>45</v>
      </c>
      <c r="E1086">
        <f t="shared" ref="E1086" si="2217">plan_id</f>
        <v>1330</v>
      </c>
      <c r="F1086">
        <f t="shared" ca="1" si="2028"/>
        <v>2006</v>
      </c>
      <c r="G1086">
        <f t="shared" ref="G1086" ca="1" si="2218">VLOOKUP(INDIRECT(CHAR(39)&amp;$A1086&amp;CHAR(39)&amp;"!r2c"&amp;$C1086,0),variables,2,0)</f>
        <v>10971</v>
      </c>
      <c r="H1086" s="68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 xml:space="preserve">3 years for males and 2 years for females </v>
      </c>
    </row>
    <row r="1087" spans="1:8" x14ac:dyDescent="0.35">
      <c r="A1087" t="s">
        <v>534</v>
      </c>
      <c r="B1087">
        <f t="shared" si="2131"/>
        <v>9</v>
      </c>
      <c r="C1087">
        <f t="shared" si="2172"/>
        <v>46</v>
      </c>
      <c r="E1087">
        <f t="shared" ref="E1087" si="2219">plan_id</f>
        <v>1330</v>
      </c>
      <c r="F1087">
        <f t="shared" ca="1" si="2028"/>
        <v>2006</v>
      </c>
      <c r="G1087">
        <f t="shared" ref="G1087" ca="1" si="2220">VLOOKUP(INDIRECT(CHAR(39)&amp;$A1087&amp;CHAR(39)&amp;"!r2c"&amp;$C1087,0),variables,2,0)</f>
        <v>10972</v>
      </c>
      <c r="H1087" s="6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5">
      <c r="A1088" t="s">
        <v>534</v>
      </c>
      <c r="B1088">
        <f t="shared" si="2131"/>
        <v>9</v>
      </c>
      <c r="C1088">
        <f t="shared" si="2172"/>
        <v>47</v>
      </c>
      <c r="E1088">
        <f t="shared" ref="E1088" si="2221">plan_id</f>
        <v>1330</v>
      </c>
      <c r="F1088">
        <f t="shared" ca="1" si="2028"/>
        <v>2006</v>
      </c>
      <c r="G1088">
        <f t="shared" ref="G1088" ca="1" si="2222">VLOOKUP(INDIRECT(CHAR(39)&amp;$A1088&amp;CHAR(39)&amp;"!r2c"&amp;$C1088,0),variables,2,0)</f>
        <v>10973</v>
      </c>
      <c r="H1088" s="68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</v>
      </c>
    </row>
    <row r="1089" spans="1:8" x14ac:dyDescent="0.35">
      <c r="A1089" t="s">
        <v>534</v>
      </c>
      <c r="B1089">
        <f t="shared" si="2131"/>
        <v>9</v>
      </c>
      <c r="C1089">
        <f t="shared" si="2172"/>
        <v>48</v>
      </c>
      <c r="E1089">
        <f t="shared" ref="E1089" si="2223">plan_id</f>
        <v>1330</v>
      </c>
      <c r="F1089">
        <f t="shared" ca="1" si="2028"/>
        <v>2006</v>
      </c>
      <c r="G1089">
        <f t="shared" ref="G1089" ca="1" si="2224">VLOOKUP(INDIRECT(CHAR(39)&amp;$A1089&amp;CHAR(39)&amp;"!r2c"&amp;$C1089,0),variables,2,0)</f>
        <v>10974</v>
      </c>
      <c r="H1089" s="68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NA</v>
      </c>
    </row>
    <row r="1090" spans="1:8" x14ac:dyDescent="0.35">
      <c r="A1090" t="s">
        <v>534</v>
      </c>
      <c r="B1090">
        <f t="shared" si="2131"/>
        <v>9</v>
      </c>
      <c r="C1090">
        <f t="shared" si="2172"/>
        <v>49</v>
      </c>
      <c r="E1090">
        <f t="shared" ref="E1090" si="2225">plan_id</f>
        <v>1330</v>
      </c>
      <c r="F1090">
        <f t="shared" ca="1" si="2028"/>
        <v>2006</v>
      </c>
      <c r="G1090">
        <f t="shared" ref="G1090" ca="1" si="2226">VLOOKUP(INDIRECT(CHAR(39)&amp;$A1090&amp;CHAR(39)&amp;"!r2c"&amp;$C1090,0),variables,2,0)</f>
        <v>10976</v>
      </c>
      <c r="H1090" s="68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Entry Age</v>
      </c>
    </row>
    <row r="1091" spans="1:8" x14ac:dyDescent="0.35">
      <c r="A1091" t="s">
        <v>534</v>
      </c>
      <c r="B1091">
        <f t="shared" si="2131"/>
        <v>9</v>
      </c>
      <c r="C1091">
        <f t="shared" si="2172"/>
        <v>50</v>
      </c>
      <c r="E1091">
        <f t="shared" ref="E1091" si="2227">plan_id</f>
        <v>1330</v>
      </c>
      <c r="F1091">
        <f t="shared" ca="1" si="2028"/>
        <v>2006</v>
      </c>
      <c r="G1091">
        <f t="shared" ref="G1091" ca="1" si="2228">VLOOKUP(INDIRECT(CHAR(39)&amp;$A1091&amp;CHAR(39)&amp;"!r2c"&amp;$C1091,0),variables,2,0)</f>
        <v>10977</v>
      </c>
      <c r="H1091" s="68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7.7499999999999999E-2</v>
      </c>
    </row>
    <row r="1092" spans="1:8" x14ac:dyDescent="0.35">
      <c r="A1092" t="s">
        <v>534</v>
      </c>
      <c r="B1092">
        <f t="shared" si="2131"/>
        <v>9</v>
      </c>
      <c r="C1092">
        <f t="shared" si="2172"/>
        <v>51</v>
      </c>
      <c r="E1092">
        <f t="shared" ref="E1092" si="2229">plan_id</f>
        <v>1330</v>
      </c>
      <c r="F1092">
        <f t="shared" ca="1" si="2028"/>
        <v>2006</v>
      </c>
      <c r="G1092">
        <f t="shared" ref="G1092" ca="1" si="2230">VLOOKUP(INDIRECT(CHAR(39)&amp;$A1092&amp;CHAR(39)&amp;"!r2c"&amp;$C1092,0),variables,2,0)</f>
        <v>10978</v>
      </c>
      <c r="H1092" s="68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5">
      <c r="A1093" t="s">
        <v>534</v>
      </c>
      <c r="B1093">
        <f t="shared" si="2131"/>
        <v>9</v>
      </c>
      <c r="C1093">
        <f t="shared" si="2172"/>
        <v>52</v>
      </c>
      <c r="E1093">
        <f t="shared" ref="E1093" si="2231">plan_id</f>
        <v>1330</v>
      </c>
      <c r="F1093">
        <f t="shared" ca="1" si="2028"/>
        <v>2006</v>
      </c>
      <c r="G1093">
        <f t="shared" ref="G1093" ca="1" si="2232">VLOOKUP(INDIRECT(CHAR(39)&amp;$A1093&amp;CHAR(39)&amp;"!r2c"&amp;$C1093,0),variables,2,0)</f>
        <v>10979</v>
      </c>
      <c r="H1093" s="6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7.7499999999999999E-2</v>
      </c>
    </row>
    <row r="1094" spans="1:8" x14ac:dyDescent="0.35">
      <c r="A1094" t="s">
        <v>534</v>
      </c>
      <c r="B1094">
        <f t="shared" si="2131"/>
        <v>9</v>
      </c>
      <c r="C1094">
        <f t="shared" si="2172"/>
        <v>53</v>
      </c>
      <c r="E1094">
        <f t="shared" ref="E1094" si="2233">plan_id</f>
        <v>1330</v>
      </c>
      <c r="F1094">
        <f t="shared" ca="1" si="2028"/>
        <v>2006</v>
      </c>
      <c r="G1094">
        <f t="shared" ref="G1094" ca="1" si="2234">VLOOKUP(INDIRECT(CHAR(39)&amp;$A1094&amp;CHAR(39)&amp;"!r2c"&amp;$C1094,0),variables,2,0)</f>
        <v>10980</v>
      </c>
      <c r="H1094" s="68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5">
      <c r="A1095" t="s">
        <v>534</v>
      </c>
      <c r="B1095">
        <f t="shared" si="2131"/>
        <v>9</v>
      </c>
      <c r="C1095">
        <f t="shared" si="2172"/>
        <v>54</v>
      </c>
      <c r="E1095">
        <f t="shared" ref="E1095" si="2235">plan_id</f>
        <v>1330</v>
      </c>
      <c r="F1095">
        <f t="shared" ca="1" si="2028"/>
        <v>2006</v>
      </c>
      <c r="G1095">
        <f t="shared" ref="G1095" ca="1" si="2236">VLOOKUP(INDIRECT(CHAR(39)&amp;$A1095&amp;CHAR(39)&amp;"!r2c"&amp;$C1095,0),variables,2,0)</f>
        <v>10981</v>
      </c>
      <c r="H1095" s="68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8.4599999999999995E-2</v>
      </c>
    </row>
    <row r="1096" spans="1:8" x14ac:dyDescent="0.35">
      <c r="A1096" t="s">
        <v>534</v>
      </c>
      <c r="B1096">
        <f t="shared" si="2131"/>
        <v>9</v>
      </c>
      <c r="C1096">
        <f t="shared" si="2172"/>
        <v>55</v>
      </c>
      <c r="E1096">
        <f t="shared" ref="E1096" si="2237">plan_id</f>
        <v>1330</v>
      </c>
      <c r="F1096">
        <f t="shared" ca="1" si="2028"/>
        <v>2006</v>
      </c>
      <c r="G1096">
        <f t="shared" ref="G1096" ca="1" si="2238">VLOOKUP(INDIRECT(CHAR(39)&amp;$A1096&amp;CHAR(39)&amp;"!r2c"&amp;$C1096,0),variables,2,0)</f>
        <v>10982</v>
      </c>
      <c r="H1096" s="68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8.9099999999999999E-2</v>
      </c>
    </row>
    <row r="1097" spans="1:8" x14ac:dyDescent="0.35">
      <c r="A1097" t="s">
        <v>534</v>
      </c>
      <c r="B1097">
        <f t="shared" si="2131"/>
        <v>9</v>
      </c>
      <c r="C1097">
        <f t="shared" si="2172"/>
        <v>56</v>
      </c>
      <c r="E1097">
        <f t="shared" ref="E1097" si="2239">plan_id</f>
        <v>1330</v>
      </c>
      <c r="F1097">
        <f t="shared" ca="1" si="2028"/>
        <v>2006</v>
      </c>
      <c r="G1097">
        <f t="shared" ref="G1097" ca="1" si="2240">VLOOKUP(INDIRECT(CHAR(39)&amp;$A1097&amp;CHAR(39)&amp;"!r2c"&amp;$C1097,0),variables,2,0)</f>
        <v>10706</v>
      </c>
      <c r="H1097" s="68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5.7512260598907832E-4</v>
      </c>
    </row>
    <row r="1098" spans="1:8" x14ac:dyDescent="0.35">
      <c r="A1098" t="s">
        <v>534</v>
      </c>
      <c r="B1098">
        <f t="shared" si="2131"/>
        <v>9</v>
      </c>
      <c r="C1098">
        <f t="shared" si="2172"/>
        <v>57</v>
      </c>
      <c r="E1098">
        <f t="shared" ref="E1098" si="2241">plan_id</f>
        <v>1330</v>
      </c>
      <c r="F1098">
        <f t="shared" ca="1" si="2028"/>
        <v>2006</v>
      </c>
      <c r="G1098">
        <f t="shared" ref="G1098" ca="1" si="2242">VLOOKUP(INDIRECT(CHAR(39)&amp;$A1098&amp;CHAR(39)&amp;"!r2c"&amp;$C1098,0),variables,2,0)</f>
        <v>10984</v>
      </c>
      <c r="H1098" s="68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5">
      <c r="A1099" t="s">
        <v>534</v>
      </c>
      <c r="B1099">
        <f t="shared" si="2131"/>
        <v>9</v>
      </c>
      <c r="C1099">
        <f t="shared" si="2172"/>
        <v>58</v>
      </c>
      <c r="E1099">
        <f t="shared" ref="E1099" si="2243">plan_id</f>
        <v>1330</v>
      </c>
      <c r="F1099">
        <f t="shared" ca="1" si="2028"/>
        <v>2006</v>
      </c>
      <c r="G1099">
        <f t="shared" ref="G1099" ca="1" si="2244">VLOOKUP(INDIRECT(CHAR(39)&amp;$A1099&amp;CHAR(39)&amp;"!r2c"&amp;$C1099,0),variables,2,0)</f>
        <v>10990</v>
      </c>
      <c r="H1099" s="68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2745800000</v>
      </c>
    </row>
    <row r="1100" spans="1:8" x14ac:dyDescent="0.35">
      <c r="A1100" t="s">
        <v>534</v>
      </c>
      <c r="B1100">
        <f t="shared" si="2131"/>
        <v>9</v>
      </c>
      <c r="C1100">
        <f t="shared" si="2172"/>
        <v>59</v>
      </c>
      <c r="E1100">
        <f t="shared" ref="E1100" si="2245">plan_id</f>
        <v>1330</v>
      </c>
      <c r="F1100">
        <f t="shared" ca="1" si="2028"/>
        <v>2006</v>
      </c>
      <c r="G1100">
        <f t="shared" ref="G1100" ca="1" si="2246">VLOOKUP(INDIRECT(CHAR(39)&amp;$A1100&amp;CHAR(39)&amp;"!r2c"&amp;$C1100,0),variables,2,0)</f>
        <v>10991</v>
      </c>
      <c r="H1100" s="68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3608900000</v>
      </c>
    </row>
    <row r="1101" spans="1:8" x14ac:dyDescent="0.35">
      <c r="A1101" t="s">
        <v>534</v>
      </c>
      <c r="B1101">
        <f t="shared" si="2131"/>
        <v>9</v>
      </c>
      <c r="C1101">
        <f t="shared" si="2172"/>
        <v>60</v>
      </c>
      <c r="E1101">
        <f t="shared" ref="E1101" si="2247">plan_id</f>
        <v>1330</v>
      </c>
      <c r="F1101">
        <f t="shared" ca="1" si="2028"/>
        <v>2006</v>
      </c>
      <c r="G1101">
        <f t="shared" ref="G1101" ca="1" si="2248">VLOOKUP(INDIRECT(CHAR(39)&amp;$A1101&amp;CHAR(39)&amp;"!r2c"&amp;$C1101,0),variables,2,0)</f>
        <v>10992</v>
      </c>
      <c r="H1101" s="68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863100000</v>
      </c>
    </row>
    <row r="1102" spans="1:8" x14ac:dyDescent="0.35">
      <c r="A1102" t="s">
        <v>534</v>
      </c>
      <c r="B1102">
        <f t="shared" si="2131"/>
        <v>9</v>
      </c>
      <c r="C1102">
        <f t="shared" si="2172"/>
        <v>61</v>
      </c>
      <c r="E1102">
        <f t="shared" ref="E1102" si="2249">plan_id</f>
        <v>1330</v>
      </c>
      <c r="F1102">
        <f t="shared" ca="1" si="2028"/>
        <v>2006</v>
      </c>
      <c r="G1102">
        <f t="shared" ref="G1102" ca="1" si="2250">VLOOKUP(INDIRECT(CHAR(39)&amp;$A1102&amp;CHAR(39)&amp;"!r2c"&amp;$C1102,0),variables,2,0)</f>
        <v>10993</v>
      </c>
      <c r="H1102" s="6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0.76100000000000001</v>
      </c>
    </row>
    <row r="1103" spans="1:8" x14ac:dyDescent="0.35">
      <c r="A1103" t="s">
        <v>534</v>
      </c>
      <c r="B1103">
        <f t="shared" si="2131"/>
        <v>9</v>
      </c>
      <c r="C1103">
        <f t="shared" si="2172"/>
        <v>62</v>
      </c>
      <c r="E1103">
        <f t="shared" ref="E1103" si="2251">plan_id</f>
        <v>1330</v>
      </c>
      <c r="F1103">
        <f t="shared" ca="1" si="2028"/>
        <v>2006</v>
      </c>
      <c r="G1103">
        <f t="shared" ref="G1103" ca="1" si="2252">VLOOKUP(INDIRECT(CHAR(39)&amp;$A1103&amp;CHAR(39)&amp;"!r2c"&amp;$C1103,0),variables,2,0)</f>
        <v>10994</v>
      </c>
      <c r="H1103" s="6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606989000</v>
      </c>
    </row>
    <row r="1104" spans="1:8" x14ac:dyDescent="0.35">
      <c r="A1104" t="s">
        <v>534</v>
      </c>
      <c r="B1104">
        <f t="shared" si="2131"/>
        <v>9</v>
      </c>
      <c r="C1104">
        <f t="shared" si="2172"/>
        <v>63</v>
      </c>
      <c r="E1104">
        <f t="shared" ref="E1104" si="2253">plan_id</f>
        <v>1330</v>
      </c>
      <c r="F1104">
        <f t="shared" ca="1" si="2028"/>
        <v>2006</v>
      </c>
      <c r="G1104">
        <f t="shared" ref="G1104" ca="1" si="2254">VLOOKUP(INDIRECT(CHAR(39)&amp;$A1104&amp;CHAR(39)&amp;"!r2c"&amp;$C1104,0),variables,2,0)</f>
        <v>10801</v>
      </c>
      <c r="H1104" s="6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-17900000</v>
      </c>
    </row>
    <row r="1105" spans="1:8" x14ac:dyDescent="0.35">
      <c r="A1105" t="s">
        <v>534</v>
      </c>
      <c r="B1105">
        <f t="shared" si="2131"/>
        <v>9</v>
      </c>
      <c r="C1105">
        <f t="shared" si="2172"/>
        <v>64</v>
      </c>
      <c r="E1105">
        <f t="shared" ref="E1105" si="2255">plan_id</f>
        <v>1330</v>
      </c>
      <c r="F1105">
        <f t="shared" ca="1" si="2028"/>
        <v>2006</v>
      </c>
      <c r="G1105">
        <f t="shared" ref="G1105" ca="1" si="2256">VLOOKUP(INDIRECT(CHAR(39)&amp;$A1105&amp;CHAR(39)&amp;"!r2c"&amp;$C1105,0),variables,2,0)</f>
        <v>10802</v>
      </c>
      <c r="H1105" s="68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-4099999.9999999995</v>
      </c>
    </row>
    <row r="1106" spans="1:8" x14ac:dyDescent="0.35">
      <c r="A1106" t="s">
        <v>534</v>
      </c>
      <c r="B1106">
        <f t="shared" si="2131"/>
        <v>9</v>
      </c>
      <c r="C1106">
        <f t="shared" si="2172"/>
        <v>65</v>
      </c>
      <c r="E1106">
        <f t="shared" ref="E1106" si="2257">plan_id</f>
        <v>1330</v>
      </c>
      <c r="F1106">
        <f t="shared" ca="1" si="2028"/>
        <v>2006</v>
      </c>
      <c r="G1106">
        <f t="shared" ref="G1106" ca="1" si="2258">VLOOKUP(INDIRECT(CHAR(39)&amp;$A1106&amp;CHAR(39)&amp;"!r2c"&amp;$C1106,0),variables,2,0)</f>
        <v>10803</v>
      </c>
      <c r="H1106" s="68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5">
      <c r="A1107" t="s">
        <v>534</v>
      </c>
      <c r="B1107">
        <f t="shared" si="2131"/>
        <v>9</v>
      </c>
      <c r="C1107">
        <f t="shared" si="2172"/>
        <v>66</v>
      </c>
      <c r="E1107">
        <f t="shared" ref="E1107" si="2259">plan_id</f>
        <v>1330</v>
      </c>
      <c r="F1107">
        <f t="shared" ca="1" si="2028"/>
        <v>2006</v>
      </c>
      <c r="G1107">
        <f t="shared" ref="G1107" ca="1" si="2260">VLOOKUP(INDIRECT(CHAR(39)&amp;$A1107&amp;CHAR(39)&amp;"!r2c"&amp;$C1107,0),variables,2,0)</f>
        <v>10804</v>
      </c>
      <c r="H1107" s="68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5">
      <c r="A1108" t="s">
        <v>534</v>
      </c>
      <c r="B1108">
        <f t="shared" ref="B1108" si="2261">B1043+1</f>
        <v>9</v>
      </c>
      <c r="C1108">
        <f t="shared" si="2172"/>
        <v>67</v>
      </c>
      <c r="E1108">
        <f t="shared" ref="E1108" si="2262">plan_id</f>
        <v>1330</v>
      </c>
      <c r="F1108">
        <f t="shared" ca="1" si="2028"/>
        <v>2006</v>
      </c>
      <c r="G1108">
        <f t="shared" ref="G1108" ca="1" si="2263">VLOOKUP(INDIRECT(CHAR(39)&amp;$A1108&amp;CHAR(39)&amp;"!r2c"&amp;$C1108,0),variables,2,0)</f>
        <v>10805</v>
      </c>
      <c r="H1108" s="68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t="s">
        <v>534</v>
      </c>
      <c r="B1109">
        <f>B1108</f>
        <v>9</v>
      </c>
      <c r="C1109">
        <f t="shared" si="2172"/>
        <v>68</v>
      </c>
      <c r="E1109">
        <f t="shared" ref="E1109" si="2264">plan_id</f>
        <v>1330</v>
      </c>
      <c r="F1109">
        <f t="shared" ca="1" si="2028"/>
        <v>2006</v>
      </c>
      <c r="G1109">
        <f t="shared" ref="G1109" ca="1" si="2265">VLOOKUP(INDIRECT(CHAR(39)&amp;$A1109&amp;CHAR(39)&amp;"!r2c"&amp;$C1109,0),variables,2,0)</f>
        <v>10806</v>
      </c>
      <c r="H1109" s="6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300000</v>
      </c>
    </row>
    <row r="1110" spans="1:8" x14ac:dyDescent="0.35">
      <c r="A1110" t="s">
        <v>534</v>
      </c>
      <c r="B1110">
        <f t="shared" ref="B1110:B1134" si="2266">B1109</f>
        <v>9</v>
      </c>
      <c r="C1110">
        <f t="shared" si="2172"/>
        <v>69</v>
      </c>
      <c r="E1110">
        <f t="shared" ref="E1110" si="2267">plan_id</f>
        <v>1330</v>
      </c>
      <c r="F1110">
        <f t="shared" ca="1" si="2028"/>
        <v>2006</v>
      </c>
      <c r="G1110">
        <f t="shared" ref="G1110" ca="1" si="2268">VLOOKUP(INDIRECT(CHAR(39)&amp;$A1110&amp;CHAR(39)&amp;"!r2c"&amp;$C1110,0),variables,2,0)</f>
        <v>10807</v>
      </c>
      <c r="H1110" s="68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5">
      <c r="A1111" t="s">
        <v>534</v>
      </c>
      <c r="B1111">
        <f t="shared" si="2266"/>
        <v>9</v>
      </c>
      <c r="C1111">
        <f t="shared" si="2172"/>
        <v>70</v>
      </c>
      <c r="E1111">
        <f t="shared" ref="E1111" si="2269">plan_id</f>
        <v>1330</v>
      </c>
      <c r="F1111">
        <f t="shared" ca="1" si="2028"/>
        <v>2006</v>
      </c>
      <c r="G1111">
        <f t="shared" ref="G1111" ca="1" si="2270">VLOOKUP(INDIRECT(CHAR(39)&amp;$A1111&amp;CHAR(39)&amp;"!r2c"&amp;$C1111,0),variables,2,0)</f>
        <v>10808</v>
      </c>
      <c r="H1111" s="6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5">
      <c r="A1112" t="s">
        <v>534</v>
      </c>
      <c r="B1112">
        <f t="shared" si="2266"/>
        <v>9</v>
      </c>
      <c r="C1112">
        <f t="shared" si="2172"/>
        <v>71</v>
      </c>
      <c r="E1112">
        <f t="shared" ref="E1112" si="2271">plan_id</f>
        <v>1330</v>
      </c>
      <c r="F1112">
        <f t="shared" ca="1" si="2028"/>
        <v>2006</v>
      </c>
      <c r="G1112">
        <f t="shared" ref="G1112" ca="1" si="2272">VLOOKUP(INDIRECT(CHAR(39)&amp;$A1112&amp;CHAR(39)&amp;"!r2c"&amp;$C1112,0),variables,2,0)</f>
        <v>10809</v>
      </c>
      <c r="H1112" s="68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5">
      <c r="A1113" t="s">
        <v>534</v>
      </c>
      <c r="B1113">
        <f t="shared" si="2266"/>
        <v>9</v>
      </c>
      <c r="C1113">
        <f t="shared" si="2172"/>
        <v>72</v>
      </c>
      <c r="E1113">
        <f t="shared" ref="E1113" si="2273">plan_id</f>
        <v>1330</v>
      </c>
      <c r="F1113">
        <f t="shared" ca="1" si="2028"/>
        <v>2006</v>
      </c>
      <c r="G1113">
        <f t="shared" ref="G1113" ca="1" si="2274">VLOOKUP(INDIRECT(CHAR(39)&amp;$A1113&amp;CHAR(39)&amp;"!r2c"&amp;$C1113,0),variables,2,0)</f>
        <v>10810</v>
      </c>
      <c r="H1113" s="68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-6200000</v>
      </c>
    </row>
    <row r="1114" spans="1:8" x14ac:dyDescent="0.35">
      <c r="A1114" t="s">
        <v>534</v>
      </c>
      <c r="B1114">
        <f t="shared" si="2266"/>
        <v>9</v>
      </c>
      <c r="C1114">
        <f t="shared" si="2172"/>
        <v>73</v>
      </c>
      <c r="E1114">
        <f t="shared" ref="E1114" si="2275">plan_id</f>
        <v>1330</v>
      </c>
      <c r="F1114">
        <f t="shared" ca="1" si="2028"/>
        <v>2006</v>
      </c>
      <c r="G1114">
        <f t="shared" ref="G1114" ca="1" si="2276">VLOOKUP(INDIRECT(CHAR(39)&amp;$A1114&amp;CHAR(39)&amp;"!r2c"&amp;$C1114,0),variables,2,0)</f>
        <v>10811</v>
      </c>
      <c r="H1114" s="68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5">
      <c r="A1115" t="s">
        <v>534</v>
      </c>
      <c r="B1115">
        <f t="shared" si="2266"/>
        <v>9</v>
      </c>
      <c r="C1115">
        <f t="shared" si="2172"/>
        <v>74</v>
      </c>
      <c r="E1115">
        <f t="shared" ref="E1115" si="2277">plan_id</f>
        <v>1330</v>
      </c>
      <c r="F1115">
        <f t="shared" ca="1" si="2028"/>
        <v>2006</v>
      </c>
      <c r="G1115">
        <f t="shared" ref="G1115" ca="1" si="2278">VLOOKUP(INDIRECT(CHAR(39)&amp;$A1115&amp;CHAR(39)&amp;"!r2c"&amp;$C1115,0),variables,2,0)</f>
        <v>10812</v>
      </c>
      <c r="H1115" s="68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5">
      <c r="A1116" t="s">
        <v>534</v>
      </c>
      <c r="B1116">
        <f t="shared" si="2266"/>
        <v>9</v>
      </c>
      <c r="C1116">
        <f t="shared" si="2172"/>
        <v>75</v>
      </c>
      <c r="E1116">
        <f t="shared" ref="E1116" si="2279">plan_id</f>
        <v>1330</v>
      </c>
      <c r="F1116">
        <f t="shared" ref="F1116:F1208" ca="1" si="2280">INDIRECT(CHAR(39)&amp;$A1116&amp;CHAR(39)&amp;"!r"&amp;$B1116&amp;"c2",0)</f>
        <v>2006</v>
      </c>
      <c r="G1116">
        <f t="shared" ref="G1116" ca="1" si="2281">VLOOKUP(INDIRECT(CHAR(39)&amp;$A1116&amp;CHAR(39)&amp;"!r2c"&amp;$C1116,0),variables,2,0)</f>
        <v>10813</v>
      </c>
      <c r="H1116" s="68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5">
      <c r="A1117" t="s">
        <v>534</v>
      </c>
      <c r="B1117">
        <f t="shared" si="2266"/>
        <v>9</v>
      </c>
      <c r="C1117">
        <f t="shared" si="2172"/>
        <v>76</v>
      </c>
      <c r="E1117">
        <f t="shared" ref="E1117" si="2282">plan_id</f>
        <v>1330</v>
      </c>
      <c r="F1117">
        <f t="shared" ca="1" si="2280"/>
        <v>2006</v>
      </c>
      <c r="G1117">
        <f t="shared" ref="G1117" ca="1" si="2283">VLOOKUP(INDIRECT(CHAR(39)&amp;$A1117&amp;CHAR(39)&amp;"!r2c"&amp;$C1117,0),variables,2,0)</f>
        <v>10814</v>
      </c>
      <c r="H1117" s="68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-200000</v>
      </c>
    </row>
    <row r="1118" spans="1:8" x14ac:dyDescent="0.35">
      <c r="A1118" t="s">
        <v>534</v>
      </c>
      <c r="B1118">
        <f t="shared" si="2266"/>
        <v>9</v>
      </c>
      <c r="C1118">
        <f t="shared" si="2172"/>
        <v>77</v>
      </c>
      <c r="E1118">
        <f t="shared" ref="E1118" si="2284">plan_id</f>
        <v>1330</v>
      </c>
      <c r="F1118">
        <f t="shared" ca="1" si="2280"/>
        <v>2006</v>
      </c>
      <c r="G1118">
        <f t="shared" ref="G1118" ca="1" si="2285">VLOOKUP(INDIRECT(CHAR(39)&amp;$A1118&amp;CHAR(39)&amp;"!r2c"&amp;$C1118,0),variables,2,0)</f>
        <v>10815</v>
      </c>
      <c r="H1118" s="6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6500000</v>
      </c>
    </row>
    <row r="1119" spans="1:8" x14ac:dyDescent="0.35">
      <c r="A1119" t="s">
        <v>534</v>
      </c>
      <c r="B1119">
        <f t="shared" si="2266"/>
        <v>9</v>
      </c>
      <c r="C1119">
        <f t="shared" si="2172"/>
        <v>78</v>
      </c>
      <c r="E1119">
        <f t="shared" ref="E1119" si="2286">plan_id</f>
        <v>1330</v>
      </c>
      <c r="F1119">
        <f t="shared" ca="1" si="2280"/>
        <v>2006</v>
      </c>
      <c r="G1119">
        <f t="shared" ref="G1119" ca="1" si="2287">VLOOKUP(INDIRECT(CHAR(39)&amp;$A1119&amp;CHAR(39)&amp;"!r2c"&amp;$C1119,0),variables,2,0)</f>
        <v>10816</v>
      </c>
      <c r="H1119" s="68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5">
      <c r="A1120" t="s">
        <v>534</v>
      </c>
      <c r="B1120">
        <f t="shared" si="2266"/>
        <v>9</v>
      </c>
      <c r="C1120">
        <f t="shared" si="2172"/>
        <v>79</v>
      </c>
      <c r="E1120">
        <f t="shared" ref="E1120" si="2288">plan_id</f>
        <v>1330</v>
      </c>
      <c r="F1120">
        <f t="shared" ca="1" si="2280"/>
        <v>2006</v>
      </c>
      <c r="G1120">
        <f t="shared" ref="G1120" ca="1" si="2289">VLOOKUP(INDIRECT(CHAR(39)&amp;$A1120&amp;CHAR(39)&amp;"!r2c"&amp;$C1120,0),variables,2,0)</f>
        <v>10817</v>
      </c>
      <c r="H1120" s="6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-1300000</v>
      </c>
    </row>
    <row r="1121" spans="1:8" x14ac:dyDescent="0.35">
      <c r="A1121" t="s">
        <v>534</v>
      </c>
      <c r="B1121">
        <f t="shared" si="2266"/>
        <v>9</v>
      </c>
      <c r="C1121">
        <f t="shared" si="2172"/>
        <v>80</v>
      </c>
      <c r="E1121">
        <f t="shared" ref="E1121" si="2290">plan_id</f>
        <v>1330</v>
      </c>
      <c r="F1121">
        <f t="shared" ca="1" si="2280"/>
        <v>2006</v>
      </c>
      <c r="G1121">
        <f t="shared" ref="G1121" ca="1" si="2291">VLOOKUP(INDIRECT(CHAR(39)&amp;$A1121&amp;CHAR(39)&amp;"!r2c"&amp;$C1121,0),variables,2,0)</f>
        <v>10818</v>
      </c>
      <c r="H1121" s="68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5">
      <c r="A1122" t="s">
        <v>534</v>
      </c>
      <c r="B1122">
        <f t="shared" si="2266"/>
        <v>9</v>
      </c>
      <c r="C1122">
        <f t="shared" si="2172"/>
        <v>81</v>
      </c>
      <c r="E1122">
        <f t="shared" ref="E1122" si="2292">plan_id</f>
        <v>1330</v>
      </c>
      <c r="F1122">
        <f t="shared" ca="1" si="2280"/>
        <v>2006</v>
      </c>
      <c r="G1122">
        <f t="shared" ref="G1122" ca="1" si="2293">VLOOKUP(INDIRECT(CHAR(39)&amp;$A1122&amp;CHAR(39)&amp;"!r2c"&amp;$C1122,0),variables,2,0)</f>
        <v>10819</v>
      </c>
      <c r="H1122" s="68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5">
      <c r="A1123" t="s">
        <v>534</v>
      </c>
      <c r="B1123">
        <f t="shared" si="2266"/>
        <v>9</v>
      </c>
      <c r="C1123">
        <f t="shared" si="2172"/>
        <v>82</v>
      </c>
      <c r="E1123">
        <f t="shared" ref="E1123" si="2294">plan_id</f>
        <v>1330</v>
      </c>
      <c r="F1123">
        <f t="shared" ca="1" si="2280"/>
        <v>2006</v>
      </c>
      <c r="G1123">
        <f t="shared" ref="G1123" ca="1" si="2295">VLOOKUP(INDIRECT(CHAR(39)&amp;$A1123&amp;CHAR(39)&amp;"!r2c"&amp;$C1123,0),variables,2,0)</f>
        <v>10820</v>
      </c>
      <c r="H1123" s="68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17600000</v>
      </c>
    </row>
    <row r="1124" spans="1:8" x14ac:dyDescent="0.35">
      <c r="A1124" t="s">
        <v>534</v>
      </c>
      <c r="B1124">
        <f t="shared" si="2266"/>
        <v>9</v>
      </c>
      <c r="C1124">
        <f t="shared" si="2172"/>
        <v>83</v>
      </c>
      <c r="E1124">
        <f t="shared" ref="E1124" si="2296">plan_id</f>
        <v>1330</v>
      </c>
      <c r="F1124">
        <f t="shared" ca="1" si="2280"/>
        <v>2006</v>
      </c>
      <c r="G1124">
        <f t="shared" ref="G1124" ca="1" si="2297">VLOOKUP(INDIRECT(CHAR(39)&amp;$A1124&amp;CHAR(39)&amp;"!r2c"&amp;$C1124,0),variables,2,0)</f>
        <v>10821</v>
      </c>
      <c r="H1124" s="68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5">
      <c r="A1125" t="s">
        <v>534</v>
      </c>
      <c r="B1125">
        <f t="shared" si="2266"/>
        <v>9</v>
      </c>
      <c r="C1125">
        <f t="shared" si="2172"/>
        <v>84</v>
      </c>
      <c r="E1125">
        <f t="shared" ref="E1125" si="2298">plan_id</f>
        <v>1330</v>
      </c>
      <c r="F1125">
        <f t="shared" ca="1" si="2280"/>
        <v>2006</v>
      </c>
      <c r="G1125">
        <f t="shared" ref="G1125" ca="1" si="2299">VLOOKUP(INDIRECT(CHAR(39)&amp;$A1125&amp;CHAR(39)&amp;"!r2c"&amp;$C1125,0),variables,2,0)</f>
        <v>10822</v>
      </c>
      <c r="H1125" s="68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5">
      <c r="A1126" t="s">
        <v>534</v>
      </c>
      <c r="B1126">
        <f t="shared" si="2266"/>
        <v>9</v>
      </c>
      <c r="C1126">
        <f t="shared" si="2172"/>
        <v>85</v>
      </c>
      <c r="E1126">
        <f t="shared" ref="E1126" si="2300">plan_id</f>
        <v>1330</v>
      </c>
      <c r="F1126">
        <f t="shared" ca="1" si="2280"/>
        <v>2006</v>
      </c>
      <c r="G1126">
        <f t="shared" ref="G1126" ca="1" si="2301">VLOOKUP(INDIRECT(CHAR(39)&amp;$A1126&amp;CHAR(39)&amp;"!r2c"&amp;$C1126,0),variables,2,0)</f>
        <v>10829</v>
      </c>
      <c r="H1126" s="68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5">
      <c r="A1127" t="s">
        <v>534</v>
      </c>
      <c r="B1127">
        <f t="shared" si="2266"/>
        <v>9</v>
      </c>
      <c r="C1127">
        <f t="shared" si="2172"/>
        <v>86</v>
      </c>
      <c r="E1127">
        <f t="shared" ref="E1127" si="2302">plan_id</f>
        <v>1330</v>
      </c>
      <c r="F1127">
        <f t="shared" ca="1" si="2280"/>
        <v>2006</v>
      </c>
      <c r="G1127">
        <f t="shared" ref="G1127" ca="1" si="2303">VLOOKUP(INDIRECT(CHAR(39)&amp;$A1127&amp;CHAR(39)&amp;"!r2c"&amp;$C1127,0),variables,2,0)</f>
        <v>10823</v>
      </c>
      <c r="H1127" s="68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-40200000</v>
      </c>
    </row>
    <row r="1128" spans="1:8" x14ac:dyDescent="0.35">
      <c r="A1128" t="s">
        <v>534</v>
      </c>
      <c r="B1128">
        <f t="shared" si="2266"/>
        <v>9</v>
      </c>
      <c r="C1128">
        <f t="shared" ref="C1128:C1191" si="2304">C1037</f>
        <v>87</v>
      </c>
      <c r="E1128">
        <f t="shared" ref="E1128" si="2305">plan_id</f>
        <v>1330</v>
      </c>
      <c r="F1128">
        <f t="shared" ca="1" si="2280"/>
        <v>2006</v>
      </c>
      <c r="G1128">
        <f t="shared" ref="G1128" ca="1" si="2306">VLOOKUP(INDIRECT(CHAR(39)&amp;$A1128&amp;CHAR(39)&amp;"!r2c"&amp;$C1128,0),variables,2,0)</f>
        <v>10798</v>
      </c>
      <c r="H1128" s="6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5">
      <c r="A1129" t="s">
        <v>534</v>
      </c>
      <c r="B1129">
        <f t="shared" si="2266"/>
        <v>9</v>
      </c>
      <c r="C1129">
        <f t="shared" si="2304"/>
        <v>88</v>
      </c>
      <c r="E1129">
        <f t="shared" ref="E1129" si="2307">plan_id</f>
        <v>1330</v>
      </c>
      <c r="F1129">
        <f t="shared" ca="1" si="2280"/>
        <v>2006</v>
      </c>
      <c r="G1129">
        <f t="shared" ref="G1129" ca="1" si="2308">VLOOKUP(INDIRECT(CHAR(39)&amp;$A1129&amp;CHAR(39)&amp;"!r2c"&amp;$C1129,0),variables,2,0)</f>
        <v>10799</v>
      </c>
      <c r="H1129" s="68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5">
      <c r="A1130" t="s">
        <v>534</v>
      </c>
      <c r="B1130">
        <f t="shared" si="2266"/>
        <v>9</v>
      </c>
      <c r="C1130">
        <f t="shared" si="2304"/>
        <v>89</v>
      </c>
      <c r="E1130">
        <f t="shared" ref="E1130" si="2309">plan_id</f>
        <v>1330</v>
      </c>
      <c r="F1130">
        <f t="shared" ca="1" si="2280"/>
        <v>2006</v>
      </c>
      <c r="G1130">
        <f t="shared" ref="G1130" ca="1" si="2310">VLOOKUP(INDIRECT(CHAR(39)&amp;$A1130&amp;CHAR(39)&amp;"!r2c"&amp;$C1130,0),variables,2,0)</f>
        <v>10800</v>
      </c>
      <c r="H1130" s="68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5">
      <c r="A1131" t="s">
        <v>534</v>
      </c>
      <c r="B1131">
        <f t="shared" si="2266"/>
        <v>9</v>
      </c>
      <c r="C1131">
        <f t="shared" si="2304"/>
        <v>90</v>
      </c>
      <c r="E1131">
        <f t="shared" ref="E1131" si="2311">plan_id</f>
        <v>1330</v>
      </c>
      <c r="F1131">
        <f t="shared" ca="1" si="2280"/>
        <v>2006</v>
      </c>
      <c r="G1131">
        <f t="shared" ref="G1131" ca="1" si="2312">VLOOKUP(INDIRECT(CHAR(39)&amp;$A1131&amp;CHAR(39)&amp;"!r2c"&amp;$C1131,0),variables,2,0)</f>
        <v>10824</v>
      </c>
      <c r="H1131" s="68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5">
      <c r="A1132" t="s">
        <v>534</v>
      </c>
      <c r="B1132">
        <f t="shared" si="2266"/>
        <v>9</v>
      </c>
      <c r="C1132">
        <f t="shared" si="2304"/>
        <v>91</v>
      </c>
      <c r="E1132">
        <f t="shared" ref="E1132" si="2313">plan_id</f>
        <v>1330</v>
      </c>
      <c r="F1132">
        <f t="shared" ca="1" si="2280"/>
        <v>2006</v>
      </c>
      <c r="G1132">
        <f t="shared" ref="G1132" ca="1" si="2314">VLOOKUP(INDIRECT(CHAR(39)&amp;$A1132&amp;CHAR(39)&amp;"!r2c"&amp;$C1132,0),variables,2,0)</f>
        <v>10825</v>
      </c>
      <c r="H1132" s="68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24000000</v>
      </c>
    </row>
    <row r="1133" spans="1:8" x14ac:dyDescent="0.35">
      <c r="A1133" t="s">
        <v>534</v>
      </c>
      <c r="B1133">
        <f t="shared" si="2266"/>
        <v>9</v>
      </c>
      <c r="C1133">
        <f t="shared" si="2304"/>
        <v>92</v>
      </c>
      <c r="E1133">
        <f t="shared" ref="E1133" si="2315">plan_id</f>
        <v>1330</v>
      </c>
      <c r="F1133">
        <f t="shared" ca="1" si="2280"/>
        <v>2006</v>
      </c>
      <c r="G1133">
        <f t="shared" ref="G1133" ca="1" si="2316">VLOOKUP(INDIRECT(CHAR(39)&amp;$A1133&amp;CHAR(39)&amp;"!r2c"&amp;$C1133,0),variables,2,0)</f>
        <v>10826</v>
      </c>
      <c r="H1133" s="68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5">
      <c r="A1134" t="s">
        <v>534</v>
      </c>
      <c r="B1134">
        <f t="shared" si="2266"/>
        <v>9</v>
      </c>
      <c r="C1134">
        <f t="shared" si="2304"/>
        <v>93</v>
      </c>
      <c r="E1134">
        <f t="shared" ref="E1134" si="2317">plan_id</f>
        <v>1330</v>
      </c>
      <c r="F1134">
        <f t="shared" ca="1" si="2280"/>
        <v>2006</v>
      </c>
      <c r="G1134">
        <f t="shared" ref="G1134" ca="1" si="2318">VLOOKUP(INDIRECT(CHAR(39)&amp;$A1134&amp;CHAR(39)&amp;"!r2c"&amp;$C1134,0),variables,2,0)</f>
        <v>10828</v>
      </c>
      <c r="H1134" s="68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5">
      <c r="A1135" t="s">
        <v>534</v>
      </c>
      <c r="B1135">
        <f t="shared" ref="B1135:B1198" si="2319">B1070+1</f>
        <v>10</v>
      </c>
      <c r="C1135">
        <f t="shared" si="2304"/>
        <v>3</v>
      </c>
      <c r="E1135">
        <f t="shared" ref="E1135" si="2320">plan_id</f>
        <v>1330</v>
      </c>
      <c r="F1135">
        <f t="shared" ca="1" si="2280"/>
        <v>2007</v>
      </c>
      <c r="G1135">
        <f t="shared" ref="G1135" ca="1" si="2321">VLOOKUP(INDIRECT(CHAR(39)&amp;$A1135&amp;CHAR(39)&amp;"!r2c"&amp;$C1135,0),variables,2,0)</f>
        <v>10703</v>
      </c>
      <c r="H1135" s="68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5">
      <c r="A1136" t="s">
        <v>534</v>
      </c>
      <c r="B1136">
        <f t="shared" si="2319"/>
        <v>10</v>
      </c>
      <c r="C1136">
        <f t="shared" si="2304"/>
        <v>4</v>
      </c>
      <c r="E1136">
        <f t="shared" ref="E1136" si="2322">plan_id</f>
        <v>1330</v>
      </c>
      <c r="F1136">
        <f t="shared" ca="1" si="2280"/>
        <v>2007</v>
      </c>
      <c r="G1136">
        <f t="shared" ref="G1136" ca="1" si="2323">VLOOKUP(INDIRECT(CHAR(39)&amp;$A1136&amp;CHAR(39)&amp;"!r2c"&amp;$C1136,0),variables,2,0)</f>
        <v>10845</v>
      </c>
      <c r="H1136" s="68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Milliman Consultants and Actuaries</v>
      </c>
    </row>
    <row r="1137" spans="1:8" x14ac:dyDescent="0.35">
      <c r="A1137" t="s">
        <v>534</v>
      </c>
      <c r="B1137">
        <f t="shared" si="2319"/>
        <v>10</v>
      </c>
      <c r="C1137">
        <f t="shared" si="2304"/>
        <v>5</v>
      </c>
      <c r="E1137">
        <f t="shared" ref="E1137" si="2324">plan_id</f>
        <v>1330</v>
      </c>
      <c r="F1137">
        <f t="shared" ca="1" si="2280"/>
        <v>2007</v>
      </c>
      <c r="G1137">
        <f t="shared" ref="G1137" ca="1" si="2325">VLOOKUP(INDIRECT(CHAR(39)&amp;$A1137&amp;CHAR(39)&amp;"!r2c"&amp;$C1137,0),variables,2,0)</f>
        <v>10924</v>
      </c>
      <c r="H1137" s="68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0.104</v>
      </c>
    </row>
    <row r="1138" spans="1:8" x14ac:dyDescent="0.35">
      <c r="A1138" t="s">
        <v>534</v>
      </c>
      <c r="B1138">
        <f t="shared" si="2319"/>
        <v>10</v>
      </c>
      <c r="C1138">
        <f t="shared" si="2304"/>
        <v>6</v>
      </c>
      <c r="E1138">
        <f t="shared" ref="E1138" si="2326">plan_id</f>
        <v>1330</v>
      </c>
      <c r="F1138">
        <f t="shared" ca="1" si="2280"/>
        <v>2007</v>
      </c>
      <c r="G1138">
        <f t="shared" ref="G1138" ca="1" si="2327">VLOOKUP(INDIRECT(CHAR(39)&amp;$A1138&amp;CHAR(39)&amp;"!r2c"&amp;$C1138,0),variables,2,0)</f>
        <v>10925</v>
      </c>
      <c r="H1138" s="68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5">
      <c r="A1139" t="s">
        <v>534</v>
      </c>
      <c r="B1139">
        <f t="shared" si="2319"/>
        <v>10</v>
      </c>
      <c r="C1139">
        <f t="shared" si="2304"/>
        <v>7</v>
      </c>
      <c r="E1139">
        <f t="shared" ref="E1139" si="2328">plan_id</f>
        <v>1330</v>
      </c>
      <c r="F1139">
        <f t="shared" ca="1" si="2280"/>
        <v>2007</v>
      </c>
      <c r="G1139">
        <f t="shared" ref="G1139" ca="1" si="2329">VLOOKUP(INDIRECT(CHAR(39)&amp;$A1139&amp;CHAR(39)&amp;"!r2c"&amp;$C1139,0),variables,2,0)</f>
        <v>10926</v>
      </c>
      <c r="H1139" s="68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5">
      <c r="A1140" t="s">
        <v>534</v>
      </c>
      <c r="B1140">
        <f t="shared" si="2319"/>
        <v>10</v>
      </c>
      <c r="C1140">
        <f t="shared" si="2304"/>
        <v>8</v>
      </c>
      <c r="E1140">
        <f t="shared" ref="E1140" si="2330">plan_id</f>
        <v>1330</v>
      </c>
      <c r="F1140">
        <f t="shared" ca="1" si="2280"/>
        <v>2007</v>
      </c>
      <c r="G1140">
        <f t="shared" ref="G1140" ca="1" si="2331">VLOOKUP(INDIRECT(CHAR(39)&amp;$A1140&amp;CHAR(39)&amp;"!r2c"&amp;$C1140,0),variables,2,0)</f>
        <v>10704</v>
      </c>
      <c r="H1140" s="68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5">
      <c r="A1141" t="s">
        <v>534</v>
      </c>
      <c r="B1141">
        <f t="shared" si="2319"/>
        <v>10</v>
      </c>
      <c r="C1141">
        <f t="shared" si="2304"/>
        <v>9</v>
      </c>
      <c r="E1141">
        <f t="shared" ref="E1141" si="2332">plan_id</f>
        <v>1330</v>
      </c>
      <c r="F1141">
        <f t="shared" ca="1" si="2280"/>
        <v>2007</v>
      </c>
      <c r="G1141">
        <f t="shared" ref="G1141" ca="1" si="2333">VLOOKUP(INDIRECT(CHAR(39)&amp;$A1141&amp;CHAR(39)&amp;"!r2c"&amp;$C1141,0),variables,2,0)</f>
        <v>10928</v>
      </c>
      <c r="H1141" s="68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6.7100000000000007E-2</v>
      </c>
    </row>
    <row r="1142" spans="1:8" x14ac:dyDescent="0.35">
      <c r="A1142" t="s">
        <v>534</v>
      </c>
      <c r="B1142">
        <f t="shared" si="2319"/>
        <v>10</v>
      </c>
      <c r="C1142">
        <f t="shared" si="2304"/>
        <v>10</v>
      </c>
      <c r="E1142">
        <f t="shared" ref="E1142" si="2334">plan_id</f>
        <v>1330</v>
      </c>
      <c r="F1142">
        <f t="shared" ca="1" si="2280"/>
        <v>2007</v>
      </c>
      <c r="G1142">
        <f t="shared" ref="G1142" ca="1" si="2335">VLOOKUP(INDIRECT(CHAR(39)&amp;$A1142&amp;CHAR(39)&amp;"!r2c"&amp;$C1142,0),variables,2,0)</f>
        <v>10929</v>
      </c>
      <c r="H1142" s="68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5">
      <c r="A1143" t="s">
        <v>534</v>
      </c>
      <c r="B1143">
        <f t="shared" si="2319"/>
        <v>10</v>
      </c>
      <c r="C1143">
        <f t="shared" si="2304"/>
        <v>11</v>
      </c>
      <c r="E1143">
        <f t="shared" ref="E1143" si="2336">plan_id</f>
        <v>1330</v>
      </c>
      <c r="F1143">
        <f t="shared" ca="1" si="2280"/>
        <v>2007</v>
      </c>
      <c r="G1143">
        <f t="shared" ref="G1143" ca="1" si="2337">VLOOKUP(INDIRECT(CHAR(39)&amp;$A1143&amp;CHAR(39)&amp;"!r2c"&amp;$C1143,0),variables,2,0)</f>
        <v>10930</v>
      </c>
      <c r="H1143" s="68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5">
      <c r="A1144" t="s">
        <v>534</v>
      </c>
      <c r="B1144">
        <f t="shared" si="2319"/>
        <v>10</v>
      </c>
      <c r="C1144">
        <f t="shared" si="2304"/>
        <v>12</v>
      </c>
      <c r="E1144">
        <f t="shared" ref="E1144" si="2338">plan_id</f>
        <v>1330</v>
      </c>
      <c r="F1144">
        <f t="shared" ca="1" si="2280"/>
        <v>2007</v>
      </c>
      <c r="G1144">
        <f t="shared" ref="G1144" ca="1" si="2339">VLOOKUP(INDIRECT(CHAR(39)&amp;$A1144&amp;CHAR(39)&amp;"!r2c"&amp;$C1144,0),variables,2,0)</f>
        <v>10931</v>
      </c>
      <c r="H1144" s="6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119156622</v>
      </c>
    </row>
    <row r="1145" spans="1:8" x14ac:dyDescent="0.35">
      <c r="A1145" t="s">
        <v>534</v>
      </c>
      <c r="B1145">
        <f t="shared" si="2319"/>
        <v>10</v>
      </c>
      <c r="C1145">
        <f t="shared" si="2304"/>
        <v>13</v>
      </c>
      <c r="E1145">
        <f t="shared" ref="E1145" si="2340">plan_id</f>
        <v>1330</v>
      </c>
      <c r="F1145">
        <f t="shared" ca="1" si="2280"/>
        <v>2007</v>
      </c>
      <c r="G1145">
        <f t="shared" ref="G1145" ca="1" si="2341">VLOOKUP(INDIRECT(CHAR(39)&amp;$A1145&amp;CHAR(39)&amp;"!r2c"&amp;$C1145,0),variables,2,0)</f>
        <v>10705</v>
      </c>
      <c r="H1145" s="68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56500655</v>
      </c>
    </row>
    <row r="1146" spans="1:8" x14ac:dyDescent="0.35">
      <c r="A1146" t="s">
        <v>534</v>
      </c>
      <c r="B1146">
        <f t="shared" si="2319"/>
        <v>10</v>
      </c>
      <c r="C1146">
        <f t="shared" si="2304"/>
        <v>14</v>
      </c>
      <c r="E1146">
        <f t="shared" ref="E1146" si="2342">plan_id</f>
        <v>1330</v>
      </c>
      <c r="F1146">
        <f t="shared" ca="1" si="2280"/>
        <v>2007</v>
      </c>
      <c r="G1146">
        <f t="shared" ref="G1146" ca="1" si="2343">VLOOKUP(INDIRECT(CHAR(39)&amp;$A1146&amp;CHAR(39)&amp;"!r2c"&amp;$C1146,0),variables,2,0)</f>
        <v>10842</v>
      </c>
      <c r="H1146" s="68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61935701</v>
      </c>
    </row>
    <row r="1147" spans="1:8" x14ac:dyDescent="0.35">
      <c r="A1147" t="s">
        <v>534</v>
      </c>
      <c r="B1147">
        <f t="shared" si="2319"/>
        <v>10</v>
      </c>
      <c r="C1147">
        <f t="shared" si="2304"/>
        <v>15</v>
      </c>
      <c r="E1147">
        <f t="shared" ref="E1147" si="2344">plan_id</f>
        <v>1330</v>
      </c>
      <c r="F1147">
        <f t="shared" ca="1" si="2280"/>
        <v>2007</v>
      </c>
      <c r="G1147">
        <f t="shared" ref="G1147" ca="1" si="2345">VLOOKUP(INDIRECT(CHAR(39)&amp;$A1147&amp;CHAR(39)&amp;"!r2c"&amp;$C1147,0),variables,2,0)</f>
        <v>10843</v>
      </c>
      <c r="H1147" s="68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9.5799999999999996E-2</v>
      </c>
    </row>
    <row r="1148" spans="1:8" x14ac:dyDescent="0.35">
      <c r="A1148" t="s">
        <v>534</v>
      </c>
      <c r="B1148">
        <f t="shared" si="2319"/>
        <v>10</v>
      </c>
      <c r="C1148">
        <f t="shared" si="2304"/>
        <v>16</v>
      </c>
      <c r="E1148">
        <f t="shared" ref="E1148" si="2346">plan_id</f>
        <v>1330</v>
      </c>
      <c r="F1148">
        <f t="shared" ca="1" si="2280"/>
        <v>2007</v>
      </c>
      <c r="G1148">
        <f t="shared" ref="G1148" ca="1" si="2347">VLOOKUP(INDIRECT(CHAR(39)&amp;$A1148&amp;CHAR(39)&amp;"!r2c"&amp;$C1148,0),variables,2,0)</f>
        <v>10932</v>
      </c>
      <c r="H1148" s="68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5">
      <c r="A1149" t="s">
        <v>534</v>
      </c>
      <c r="B1149">
        <f t="shared" si="2319"/>
        <v>10</v>
      </c>
      <c r="C1149">
        <f t="shared" si="2304"/>
        <v>17</v>
      </c>
      <c r="E1149">
        <f t="shared" ref="E1149" si="2348">plan_id</f>
        <v>1330</v>
      </c>
      <c r="F1149">
        <f t="shared" ca="1" si="2280"/>
        <v>2007</v>
      </c>
      <c r="G1149">
        <f t="shared" ref="G1149" ca="1" si="2349">VLOOKUP(INDIRECT(CHAR(39)&amp;$A1149&amp;CHAR(39)&amp;"!r2c"&amp;$C1149,0),variables,2,0)</f>
        <v>10933</v>
      </c>
      <c r="H1149" s="68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5">
      <c r="A1150" t="s">
        <v>534</v>
      </c>
      <c r="B1150">
        <f t="shared" si="2319"/>
        <v>10</v>
      </c>
      <c r="C1150">
        <f t="shared" si="2304"/>
        <v>18</v>
      </c>
      <c r="E1150">
        <f t="shared" ref="E1150" si="2350">plan_id</f>
        <v>1330</v>
      </c>
      <c r="F1150">
        <f t="shared" ca="1" si="2280"/>
        <v>2007</v>
      </c>
      <c r="G1150">
        <f t="shared" ref="G1150" ca="1" si="2351">VLOOKUP(INDIRECT(CHAR(39)&amp;$A1150&amp;CHAR(39)&amp;"!r2c"&amp;$C1150,0),variables,2,0)</f>
        <v>10934</v>
      </c>
      <c r="H1150" s="68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5">
      <c r="A1151" t="s">
        <v>534</v>
      </c>
      <c r="B1151">
        <f t="shared" si="2319"/>
        <v>10</v>
      </c>
      <c r="C1151">
        <f t="shared" si="2304"/>
        <v>19</v>
      </c>
      <c r="E1151">
        <f t="shared" ref="E1151" si="2352">plan_id</f>
        <v>1330</v>
      </c>
      <c r="F1151">
        <f t="shared" ca="1" si="2280"/>
        <v>2007</v>
      </c>
      <c r="G1151">
        <f t="shared" ref="G1151" ca="1" si="2353">VLOOKUP(INDIRECT(CHAR(39)&amp;$A1151&amp;CHAR(39)&amp;"!r2c"&amp;$C1151,0),variables,2,0)</f>
        <v>10935</v>
      </c>
      <c r="H1151" s="68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7.1499999999999994E-2</v>
      </c>
    </row>
    <row r="1152" spans="1:8" x14ac:dyDescent="0.35">
      <c r="A1152" t="s">
        <v>534</v>
      </c>
      <c r="B1152">
        <f t="shared" si="2319"/>
        <v>10</v>
      </c>
      <c r="C1152">
        <f t="shared" si="2304"/>
        <v>20</v>
      </c>
      <c r="E1152">
        <f t="shared" ref="E1152" si="2354">plan_id</f>
        <v>1330</v>
      </c>
      <c r="F1152">
        <f t="shared" ca="1" si="2280"/>
        <v>2007</v>
      </c>
      <c r="G1152">
        <f t="shared" ref="G1152" ca="1" si="2355">VLOOKUP(INDIRECT(CHAR(39)&amp;$A1152&amp;CHAR(39)&amp;"!r2c"&amp;$C1152,0),variables,2,0)</f>
        <v>10936</v>
      </c>
      <c r="H1152" s="68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Single</v>
      </c>
    </row>
    <row r="1153" spans="1:8" x14ac:dyDescent="0.35">
      <c r="A1153" t="s">
        <v>534</v>
      </c>
      <c r="B1153">
        <f t="shared" si="2319"/>
        <v>10</v>
      </c>
      <c r="C1153">
        <f t="shared" si="2304"/>
        <v>21</v>
      </c>
      <c r="E1153">
        <f t="shared" ref="E1153" si="2356">plan_id</f>
        <v>1330</v>
      </c>
      <c r="F1153">
        <f t="shared" ca="1" si="2280"/>
        <v>2007</v>
      </c>
      <c r="G1153">
        <f t="shared" ref="G1153" ca="1" si="2357">VLOOKUP(INDIRECT(CHAR(39)&amp;$A1153&amp;CHAR(39)&amp;"!r2c"&amp;$C1153,0),variables,2,0)</f>
        <v>10938</v>
      </c>
      <c r="H1153" s="68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5">
      <c r="A1154" t="s">
        <v>534</v>
      </c>
      <c r="B1154">
        <f t="shared" si="2319"/>
        <v>10</v>
      </c>
      <c r="C1154">
        <f t="shared" si="2304"/>
        <v>22</v>
      </c>
      <c r="E1154">
        <f t="shared" ref="E1154" si="2358">plan_id</f>
        <v>1330</v>
      </c>
      <c r="F1154">
        <f t="shared" ca="1" si="2280"/>
        <v>2007</v>
      </c>
      <c r="G1154">
        <f t="shared" ref="G1154" ca="1" si="2359">VLOOKUP(INDIRECT(CHAR(39)&amp;$A1154&amp;CHAR(39)&amp;"!r2c"&amp;$C1154,0),variables,2,0)</f>
        <v>10939</v>
      </c>
      <c r="H1154" s="68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5">
      <c r="A1155" t="s">
        <v>534</v>
      </c>
      <c r="B1155">
        <f t="shared" si="2319"/>
        <v>10</v>
      </c>
      <c r="C1155">
        <f t="shared" si="2304"/>
        <v>23</v>
      </c>
      <c r="E1155">
        <f t="shared" ref="E1155" si="2360">plan_id</f>
        <v>1330</v>
      </c>
      <c r="F1155">
        <f t="shared" ca="1" si="2280"/>
        <v>2007</v>
      </c>
      <c r="G1155">
        <f t="shared" ref="G1155" ca="1" si="2361">VLOOKUP(INDIRECT(CHAR(39)&amp;$A1155&amp;CHAR(39)&amp;"!r2c"&amp;$C1155,0),variables,2,0)</f>
        <v>11008</v>
      </c>
      <c r="H1155" s="68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1/60 of final compensation for each yr of service.</v>
      </c>
    </row>
    <row r="1156" spans="1:8" x14ac:dyDescent="0.35">
      <c r="A1156" t="s">
        <v>534</v>
      </c>
      <c r="B1156">
        <f t="shared" si="2319"/>
        <v>10</v>
      </c>
      <c r="C1156">
        <f t="shared" si="2304"/>
        <v>24</v>
      </c>
      <c r="E1156">
        <f t="shared" ref="E1156" si="2362">plan_id</f>
        <v>1330</v>
      </c>
      <c r="F1156">
        <f t="shared" ca="1" si="2280"/>
        <v>2007</v>
      </c>
      <c r="G1156">
        <f t="shared" ref="G1156" ca="1" si="2363">VLOOKUP(INDIRECT(CHAR(39)&amp;$A1156&amp;CHAR(39)&amp;"!r2c"&amp;$C1156,0),variables,2,0)</f>
        <v>10942</v>
      </c>
      <c r="H1156" s="68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5">
      <c r="A1157" t="s">
        <v>534</v>
      </c>
      <c r="B1157">
        <f t="shared" si="2319"/>
        <v>10</v>
      </c>
      <c r="C1157">
        <f t="shared" si="2304"/>
        <v>25</v>
      </c>
      <c r="E1157">
        <f t="shared" ref="E1157" si="2364">plan_id</f>
        <v>1330</v>
      </c>
      <c r="F1157">
        <f t="shared" ca="1" si="2280"/>
        <v>2007</v>
      </c>
      <c r="G1157">
        <f t="shared" ref="G1157" ca="1" si="2365">VLOOKUP(INDIRECT(CHAR(39)&amp;$A1157&amp;CHAR(39)&amp;"!r2c"&amp;$C1157,0),variables,2,0)</f>
        <v>10943</v>
      </c>
      <c r="H1157" s="68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5">
      <c r="A1158" t="s">
        <v>534</v>
      </c>
      <c r="B1158">
        <f t="shared" si="2319"/>
        <v>10</v>
      </c>
      <c r="C1158">
        <f t="shared" si="2304"/>
        <v>26</v>
      </c>
      <c r="E1158">
        <f t="shared" ref="E1158" si="2366">plan_id</f>
        <v>1330</v>
      </c>
      <c r="F1158">
        <f t="shared" ca="1" si="2280"/>
        <v>2007</v>
      </c>
      <c r="G1158">
        <f t="shared" ref="G1158" ca="1" si="2367">VLOOKUP(INDIRECT(CHAR(39)&amp;$A1158&amp;CHAR(39)&amp;"!r2c"&amp;$C1158,0),variables,2,0)</f>
        <v>10701</v>
      </c>
      <c r="H1158" s="68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1.4999999999999999E-2</v>
      </c>
    </row>
    <row r="1159" spans="1:8" x14ac:dyDescent="0.35">
      <c r="A1159" t="s">
        <v>534</v>
      </c>
      <c r="B1159">
        <f t="shared" si="2319"/>
        <v>10</v>
      </c>
      <c r="C1159">
        <f t="shared" si="2304"/>
        <v>27</v>
      </c>
      <c r="E1159">
        <f t="shared" ref="E1159" si="2368">plan_id</f>
        <v>1330</v>
      </c>
      <c r="F1159">
        <f t="shared" ca="1" si="2280"/>
        <v>2007</v>
      </c>
      <c r="G1159">
        <f t="shared" ref="G1159" ca="1" si="2369">VLOOKUP(INDIRECT(CHAR(39)&amp;$A1159&amp;CHAR(39)&amp;"!r2c"&amp;$C1159,0),variables,2,0)</f>
        <v>10702</v>
      </c>
      <c r="H1159" s="68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5">
      <c r="A1160" t="s">
        <v>534</v>
      </c>
      <c r="B1160">
        <f t="shared" si="2319"/>
        <v>10</v>
      </c>
      <c r="C1160">
        <f t="shared" si="2304"/>
        <v>28</v>
      </c>
      <c r="E1160">
        <f t="shared" ref="E1160" si="2370">plan_id</f>
        <v>1330</v>
      </c>
      <c r="F1160">
        <f t="shared" ca="1" si="2280"/>
        <v>2007</v>
      </c>
      <c r="G1160">
        <f t="shared" ref="G1160" ca="1" si="2371">VLOOKUP(INDIRECT(CHAR(39)&amp;$A1160&amp;CHAR(39)&amp;"!r2c"&amp;$C1160,0),variables,2,0)</f>
        <v>10944</v>
      </c>
      <c r="H1160" s="68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5">
      <c r="A1161" t="s">
        <v>534</v>
      </c>
      <c r="B1161">
        <f t="shared" si="2319"/>
        <v>10</v>
      </c>
      <c r="C1161">
        <f t="shared" si="2304"/>
        <v>29</v>
      </c>
      <c r="E1161">
        <f t="shared" ref="E1161" si="2372">plan_id</f>
        <v>1330</v>
      </c>
      <c r="F1161">
        <f t="shared" ca="1" si="2280"/>
        <v>2007</v>
      </c>
      <c r="G1161">
        <f t="shared" ref="G1161" ca="1" si="2373">VLOOKUP(INDIRECT(CHAR(39)&amp;$A1161&amp;CHAR(39)&amp;"!r2c"&amp;$C1161,0),variables,2,0)</f>
        <v>10945</v>
      </c>
      <c r="H1161" s="68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5">
      <c r="A1162" t="s">
        <v>534</v>
      </c>
      <c r="B1162">
        <f t="shared" si="2319"/>
        <v>10</v>
      </c>
      <c r="C1162">
        <f t="shared" si="2304"/>
        <v>30</v>
      </c>
      <c r="E1162">
        <f t="shared" ref="E1162" si="2374">plan_id</f>
        <v>1330</v>
      </c>
      <c r="F1162">
        <f t="shared" ca="1" si="2280"/>
        <v>2007</v>
      </c>
      <c r="G1162">
        <f t="shared" ref="G1162" ca="1" si="2375">VLOOKUP(INDIRECT(CHAR(39)&amp;$A1162&amp;CHAR(39)&amp;"!r2c"&amp;$C1162,0),variables,2,0)</f>
        <v>10946</v>
      </c>
      <c r="H1162" s="68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5">
      <c r="A1163" t="s">
        <v>534</v>
      </c>
      <c r="B1163">
        <f t="shared" si="2319"/>
        <v>10</v>
      </c>
      <c r="C1163">
        <f t="shared" si="2304"/>
        <v>31</v>
      </c>
      <c r="E1163">
        <f t="shared" ref="E1163" si="2376">plan_id</f>
        <v>1330</v>
      </c>
      <c r="F1163">
        <f t="shared" ca="1" si="2280"/>
        <v>2007</v>
      </c>
      <c r="G1163">
        <f t="shared" ref="G1163" ca="1" si="2377">VLOOKUP(INDIRECT(CHAR(39)&amp;$A1163&amp;CHAR(39)&amp;"!r2c"&amp;$C1163,0),variables,2,0)</f>
        <v>10948</v>
      </c>
      <c r="H1163" s="68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5">
      <c r="A1164" t="s">
        <v>534</v>
      </c>
      <c r="B1164">
        <f t="shared" si="2319"/>
        <v>10</v>
      </c>
      <c r="C1164">
        <f t="shared" si="2304"/>
        <v>32</v>
      </c>
      <c r="E1164">
        <f t="shared" ref="E1164" si="2378">plan_id</f>
        <v>1330</v>
      </c>
      <c r="F1164">
        <f t="shared" ca="1" si="2280"/>
        <v>2007</v>
      </c>
      <c r="G1164">
        <f t="shared" ref="G1164" ca="1" si="2379">VLOOKUP(INDIRECT(CHAR(39)&amp;$A1164&amp;CHAR(39)&amp;"!r2c"&amp;$C1164,0),variables,2,0)</f>
        <v>10949</v>
      </c>
      <c r="H1164" s="68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5">
      <c r="A1165" t="s">
        <v>534</v>
      </c>
      <c r="B1165">
        <f t="shared" si="2319"/>
        <v>10</v>
      </c>
      <c r="C1165">
        <f t="shared" si="2304"/>
        <v>33</v>
      </c>
      <c r="E1165">
        <f t="shared" ref="E1165" si="2380">plan_id</f>
        <v>1330</v>
      </c>
      <c r="F1165">
        <f t="shared" ca="1" si="2280"/>
        <v>2007</v>
      </c>
      <c r="G1165">
        <f t="shared" ref="G1165" ca="1" si="2381">VLOOKUP(INDIRECT(CHAR(39)&amp;$A1165&amp;CHAR(39)&amp;"!r2c"&amp;$C1165,0),variables,2,0)</f>
        <v>10950</v>
      </c>
      <c r="H1165" s="68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5">
      <c r="A1166" t="s">
        <v>534</v>
      </c>
      <c r="B1166">
        <f t="shared" si="2319"/>
        <v>10</v>
      </c>
      <c r="C1166">
        <f t="shared" si="2304"/>
        <v>34</v>
      </c>
      <c r="E1166">
        <f t="shared" ref="E1166" si="2382">plan_id</f>
        <v>1330</v>
      </c>
      <c r="F1166">
        <f t="shared" ca="1" si="2280"/>
        <v>2007</v>
      </c>
      <c r="G1166">
        <f t="shared" ref="G1166" ca="1" si="2383">VLOOKUP(INDIRECT(CHAR(39)&amp;$A1166&amp;CHAR(39)&amp;"!r2c"&amp;$C1166,0),variables,2,0)</f>
        <v>10952</v>
      </c>
      <c r="H1166" s="68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5">
      <c r="A1167" t="s">
        <v>534</v>
      </c>
      <c r="B1167">
        <f t="shared" si="2319"/>
        <v>10</v>
      </c>
      <c r="C1167">
        <f t="shared" si="2304"/>
        <v>35</v>
      </c>
      <c r="E1167">
        <f t="shared" ref="E1167" si="2384">plan_id</f>
        <v>1330</v>
      </c>
      <c r="F1167">
        <f t="shared" ca="1" si="2280"/>
        <v>2007</v>
      </c>
      <c r="G1167">
        <f t="shared" ref="G1167" ca="1" si="2385">VLOOKUP(INDIRECT(CHAR(39)&amp;$A1167&amp;CHAR(39)&amp;"!r2c"&amp;$C1167,0),variables,2,0)</f>
        <v>10951</v>
      </c>
      <c r="H1167" s="68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5">
      <c r="A1168" t="s">
        <v>534</v>
      </c>
      <c r="B1168">
        <f t="shared" si="2319"/>
        <v>10</v>
      </c>
      <c r="C1168">
        <f t="shared" si="2304"/>
        <v>36</v>
      </c>
      <c r="E1168">
        <f t="shared" ref="E1168" si="2386">plan_id</f>
        <v>1330</v>
      </c>
      <c r="F1168">
        <f t="shared" ca="1" si="2280"/>
        <v>2007</v>
      </c>
      <c r="G1168">
        <f t="shared" ref="G1168" ca="1" si="2387">VLOOKUP(INDIRECT(CHAR(39)&amp;$A1168&amp;CHAR(39)&amp;"!r2c"&amp;$C1168,0),variables,2,0)</f>
        <v>10955</v>
      </c>
      <c r="H1168" s="6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3.5000000000000003E-2</v>
      </c>
    </row>
    <row r="1169" spans="1:8" x14ac:dyDescent="0.35">
      <c r="A1169" t="s">
        <v>534</v>
      </c>
      <c r="B1169">
        <f t="shared" si="2319"/>
        <v>10</v>
      </c>
      <c r="C1169">
        <f t="shared" si="2304"/>
        <v>37</v>
      </c>
      <c r="E1169">
        <f t="shared" ref="E1169" si="2388">plan_id</f>
        <v>1330</v>
      </c>
      <c r="F1169">
        <f t="shared" ca="1" si="2280"/>
        <v>2007</v>
      </c>
      <c r="G1169">
        <f t="shared" ref="G1169" ca="1" si="2389">VLOOKUP(INDIRECT(CHAR(39)&amp;$A1169&amp;CHAR(39)&amp;"!r2c"&amp;$C1169,0),variables,2,0)</f>
        <v>10956</v>
      </c>
      <c r="H1169" s="68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7.7499999999999999E-2</v>
      </c>
    </row>
    <row r="1170" spans="1:8" x14ac:dyDescent="0.35">
      <c r="A1170" t="s">
        <v>534</v>
      </c>
      <c r="B1170">
        <f t="shared" si="2319"/>
        <v>10</v>
      </c>
      <c r="C1170">
        <f t="shared" si="2304"/>
        <v>38</v>
      </c>
      <c r="E1170">
        <f t="shared" ref="E1170" si="2390">plan_id</f>
        <v>1330</v>
      </c>
      <c r="F1170">
        <f t="shared" ca="1" si="2280"/>
        <v>2007</v>
      </c>
      <c r="G1170">
        <f t="shared" ref="G1170" ca="1" si="2391">VLOOKUP(INDIRECT(CHAR(39)&amp;$A1170&amp;CHAR(39)&amp;"!r2c"&amp;$C1170,0),variables,2,0)</f>
        <v>10957</v>
      </c>
      <c r="H1170" s="6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4.4999999999999998E-2</v>
      </c>
    </row>
    <row r="1171" spans="1:8" x14ac:dyDescent="0.35">
      <c r="A1171" t="s">
        <v>534</v>
      </c>
      <c r="B1171">
        <f t="shared" si="2319"/>
        <v>10</v>
      </c>
      <c r="C1171">
        <f t="shared" si="2304"/>
        <v>39</v>
      </c>
      <c r="E1171">
        <f t="shared" ref="E1171" si="2392">plan_id</f>
        <v>1330</v>
      </c>
      <c r="F1171">
        <f t="shared" ca="1" si="2280"/>
        <v>2007</v>
      </c>
      <c r="G1171">
        <f t="shared" ref="G1171" ca="1" si="2393">VLOOKUP(INDIRECT(CHAR(39)&amp;$A1171&amp;CHAR(39)&amp;"!r2c"&amp;$C1171,0),variables,2,0)</f>
        <v>10960</v>
      </c>
      <c r="H1171" s="68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General Members - 4.50% - 9.01%; University Members - 5.50%</v>
      </c>
    </row>
    <row r="1172" spans="1:8" x14ac:dyDescent="0.35">
      <c r="A1172" t="s">
        <v>534</v>
      </c>
      <c r="B1172">
        <f t="shared" si="2319"/>
        <v>10</v>
      </c>
      <c r="C1172">
        <f t="shared" si="2304"/>
        <v>40</v>
      </c>
      <c r="E1172">
        <f t="shared" ref="E1172" si="2394">plan_id</f>
        <v>1330</v>
      </c>
      <c r="F1172">
        <f t="shared" ca="1" si="2280"/>
        <v>2007</v>
      </c>
      <c r="G1172">
        <f t="shared" ref="G1172" ca="1" si="2395">VLOOKUP(INDIRECT(CHAR(39)&amp;$A1172&amp;CHAR(39)&amp;"!r2c"&amp;$C1172,0),variables,2,0)</f>
        <v>10963</v>
      </c>
      <c r="H1172" s="68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 42</v>
      </c>
    </row>
    <row r="1173" spans="1:8" x14ac:dyDescent="0.35">
      <c r="A1173" t="s">
        <v>534</v>
      </c>
      <c r="B1173">
        <f t="shared" si="2319"/>
        <v>10</v>
      </c>
      <c r="C1173">
        <f t="shared" si="2304"/>
        <v>41</v>
      </c>
      <c r="E1173">
        <f t="shared" ref="E1173" si="2396">plan_id</f>
        <v>1330</v>
      </c>
      <c r="F1173">
        <f t="shared" ca="1" si="2280"/>
        <v>2007</v>
      </c>
      <c r="G1173">
        <f t="shared" ref="G1173" ca="1" si="2397">VLOOKUP(INDIRECT(CHAR(39)&amp;$A1173&amp;CHAR(39)&amp;"!r2c"&amp;$C1173,0),variables,2,0)</f>
        <v>10965</v>
      </c>
      <c r="H1173" s="68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 39</v>
      </c>
    </row>
    <row r="1174" spans="1:8" x14ac:dyDescent="0.35">
      <c r="A1174" t="s">
        <v>534</v>
      </c>
      <c r="B1174">
        <f t="shared" si="2319"/>
        <v>10</v>
      </c>
      <c r="C1174">
        <f t="shared" si="2304"/>
        <v>42</v>
      </c>
      <c r="E1174">
        <f t="shared" ref="E1174" si="2398">plan_id</f>
        <v>1330</v>
      </c>
      <c r="F1174">
        <f t="shared" ca="1" si="2280"/>
        <v>2007</v>
      </c>
      <c r="G1174">
        <f t="shared" ref="G1174" ca="1" si="2399">VLOOKUP(INDIRECT(CHAR(39)&amp;$A1174&amp;CHAR(39)&amp;"!r2c"&amp;$C1174,0),variables,2,0)</f>
        <v>10968</v>
      </c>
      <c r="H1174" s="68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RP 2000 Combined Mortality Table</v>
      </c>
    </row>
    <row r="1175" spans="1:8" x14ac:dyDescent="0.35">
      <c r="A1175" t="s">
        <v>534</v>
      </c>
      <c r="B1175">
        <f t="shared" si="2319"/>
        <v>10</v>
      </c>
      <c r="C1175">
        <f t="shared" si="2304"/>
        <v>43</v>
      </c>
      <c r="E1175">
        <f t="shared" ref="E1175" si="2400">plan_id</f>
        <v>1330</v>
      </c>
      <c r="F1175">
        <f t="shared" ca="1" si="2280"/>
        <v>2007</v>
      </c>
      <c r="G1175">
        <f t="shared" ref="G1175" ca="1" si="2401">VLOOKUP(INDIRECT(CHAR(39)&amp;$A1175&amp;CHAR(39)&amp;"!r2c"&amp;$C1175,0),variables,2,0)</f>
        <v>10969</v>
      </c>
      <c r="H1175" s="68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2000</v>
      </c>
    </row>
    <row r="1176" spans="1:8" x14ac:dyDescent="0.35">
      <c r="A1176" t="s">
        <v>534</v>
      </c>
      <c r="B1176">
        <f t="shared" si="2319"/>
        <v>10</v>
      </c>
      <c r="C1176">
        <f t="shared" si="2304"/>
        <v>44</v>
      </c>
      <c r="E1176">
        <f t="shared" ref="E1176" si="2402">plan_id</f>
        <v>1330</v>
      </c>
      <c r="F1176">
        <f t="shared" ca="1" si="2280"/>
        <v>2007</v>
      </c>
      <c r="G1176">
        <f t="shared" ref="G1176" ca="1" si="2403">VLOOKUP(INDIRECT(CHAR(39)&amp;$A1176&amp;CHAR(39)&amp;"!r2c"&amp;$C1176,0),variables,2,0)</f>
        <v>10970</v>
      </c>
      <c r="H1176" s="68" t="str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Scale AA to 2008</v>
      </c>
    </row>
    <row r="1177" spans="1:8" x14ac:dyDescent="0.35">
      <c r="A1177" t="s">
        <v>534</v>
      </c>
      <c r="B1177">
        <f t="shared" si="2319"/>
        <v>10</v>
      </c>
      <c r="C1177">
        <f t="shared" si="2304"/>
        <v>45</v>
      </c>
      <c r="E1177">
        <f t="shared" ref="E1177" si="2404">plan_id</f>
        <v>1330</v>
      </c>
      <c r="F1177">
        <f t="shared" ca="1" si="2280"/>
        <v>2007</v>
      </c>
      <c r="G1177">
        <f t="shared" ref="G1177" ca="1" si="2405">VLOOKUP(INDIRECT(CHAR(39)&amp;$A1177&amp;CHAR(39)&amp;"!r2c"&amp;$C1177,0),variables,2,0)</f>
        <v>10971</v>
      </c>
      <c r="H1177" s="68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 xml:space="preserve">3 years for males and 2 years for females </v>
      </c>
    </row>
    <row r="1178" spans="1:8" x14ac:dyDescent="0.35">
      <c r="A1178" t="s">
        <v>534</v>
      </c>
      <c r="B1178">
        <f t="shared" si="2319"/>
        <v>10</v>
      </c>
      <c r="C1178">
        <f t="shared" si="2304"/>
        <v>46</v>
      </c>
      <c r="E1178">
        <f t="shared" ref="E1178" si="2406">plan_id</f>
        <v>1330</v>
      </c>
      <c r="F1178">
        <f t="shared" ca="1" si="2280"/>
        <v>2007</v>
      </c>
      <c r="G1178">
        <f t="shared" ref="G1178" ca="1" si="2407">VLOOKUP(INDIRECT(CHAR(39)&amp;$A1178&amp;CHAR(39)&amp;"!r2c"&amp;$C1178,0),variables,2,0)</f>
        <v>10972</v>
      </c>
      <c r="H1178" s="68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5">
      <c r="A1179" t="s">
        <v>534</v>
      </c>
      <c r="B1179">
        <f t="shared" si="2319"/>
        <v>10</v>
      </c>
      <c r="C1179">
        <f t="shared" si="2304"/>
        <v>47</v>
      </c>
      <c r="E1179">
        <f t="shared" ref="E1179" si="2408">plan_id</f>
        <v>1330</v>
      </c>
      <c r="F1179">
        <f t="shared" ca="1" si="2280"/>
        <v>2007</v>
      </c>
      <c r="G1179">
        <f t="shared" ref="G1179" ca="1" si="2409">VLOOKUP(INDIRECT(CHAR(39)&amp;$A1179&amp;CHAR(39)&amp;"!r2c"&amp;$C1179,0),variables,2,0)</f>
        <v>10973</v>
      </c>
      <c r="H1179" s="68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</v>
      </c>
    </row>
    <row r="1180" spans="1:8" x14ac:dyDescent="0.35">
      <c r="A1180" t="s">
        <v>534</v>
      </c>
      <c r="B1180">
        <f t="shared" si="2319"/>
        <v>10</v>
      </c>
      <c r="C1180">
        <f t="shared" si="2304"/>
        <v>48</v>
      </c>
      <c r="E1180">
        <f t="shared" ref="E1180" si="2410">plan_id</f>
        <v>1330</v>
      </c>
      <c r="F1180">
        <f t="shared" ca="1" si="2280"/>
        <v>2007</v>
      </c>
      <c r="G1180">
        <f t="shared" ref="G1180" ca="1" si="2411">VLOOKUP(INDIRECT(CHAR(39)&amp;$A1180&amp;CHAR(39)&amp;"!r2c"&amp;$C1180,0),variables,2,0)</f>
        <v>10974</v>
      </c>
      <c r="H1180" s="68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28.6 Years</v>
      </c>
    </row>
    <row r="1181" spans="1:8" x14ac:dyDescent="0.35">
      <c r="A1181" t="s">
        <v>534</v>
      </c>
      <c r="B1181">
        <f t="shared" si="2319"/>
        <v>10</v>
      </c>
      <c r="C1181">
        <f t="shared" si="2304"/>
        <v>49</v>
      </c>
      <c r="E1181">
        <f t="shared" ref="E1181" si="2412">plan_id</f>
        <v>1330</v>
      </c>
      <c r="F1181">
        <f t="shared" ca="1" si="2280"/>
        <v>2007</v>
      </c>
      <c r="G1181">
        <f t="shared" ref="G1181" ca="1" si="2413">VLOOKUP(INDIRECT(CHAR(39)&amp;$A1181&amp;CHAR(39)&amp;"!r2c"&amp;$C1181,0),variables,2,0)</f>
        <v>10976</v>
      </c>
      <c r="H1181" s="68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Entry Age</v>
      </c>
    </row>
    <row r="1182" spans="1:8" x14ac:dyDescent="0.35">
      <c r="A1182" t="s">
        <v>534</v>
      </c>
      <c r="B1182">
        <f t="shared" si="2319"/>
        <v>10</v>
      </c>
      <c r="C1182">
        <f t="shared" si="2304"/>
        <v>50</v>
      </c>
      <c r="E1182">
        <f t="shared" ref="E1182" si="2414">plan_id</f>
        <v>1330</v>
      </c>
      <c r="F1182">
        <f t="shared" ca="1" si="2280"/>
        <v>2007</v>
      </c>
      <c r="G1182">
        <f t="shared" ref="G1182" ca="1" si="2415">VLOOKUP(INDIRECT(CHAR(39)&amp;$A1182&amp;CHAR(39)&amp;"!r2c"&amp;$C1182,0),variables,2,0)</f>
        <v>10977</v>
      </c>
      <c r="H1182" s="68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7.7499999999999999E-2</v>
      </c>
    </row>
    <row r="1183" spans="1:8" x14ac:dyDescent="0.35">
      <c r="A1183" t="s">
        <v>534</v>
      </c>
      <c r="B1183">
        <f t="shared" si="2319"/>
        <v>10</v>
      </c>
      <c r="C1183">
        <f t="shared" si="2304"/>
        <v>51</v>
      </c>
      <c r="E1183">
        <f t="shared" ref="E1183" si="2416">plan_id</f>
        <v>1330</v>
      </c>
      <c r="F1183">
        <f t="shared" ca="1" si="2280"/>
        <v>2007</v>
      </c>
      <c r="G1183">
        <f t="shared" ref="G1183" ca="1" si="2417">VLOOKUP(INDIRECT(CHAR(39)&amp;$A1183&amp;CHAR(39)&amp;"!r2c"&amp;$C1183,0),variables,2,0)</f>
        <v>10978</v>
      </c>
      <c r="H1183" s="68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5">
      <c r="A1184" t="s">
        <v>534</v>
      </c>
      <c r="B1184">
        <f t="shared" si="2319"/>
        <v>10</v>
      </c>
      <c r="C1184">
        <f t="shared" si="2304"/>
        <v>52</v>
      </c>
      <c r="E1184">
        <f t="shared" ref="E1184" si="2418">plan_id</f>
        <v>1330</v>
      </c>
      <c r="F1184">
        <f t="shared" ca="1" si="2280"/>
        <v>2007</v>
      </c>
      <c r="G1184">
        <f t="shared" ref="G1184" ca="1" si="2419">VLOOKUP(INDIRECT(CHAR(39)&amp;$A1184&amp;CHAR(39)&amp;"!r2c"&amp;$C1184,0),variables,2,0)</f>
        <v>10979</v>
      </c>
      <c r="H1184" s="6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7.7499999999999999E-2</v>
      </c>
    </row>
    <row r="1185" spans="1:8" x14ac:dyDescent="0.35">
      <c r="A1185" t="s">
        <v>534</v>
      </c>
      <c r="B1185">
        <f t="shared" si="2319"/>
        <v>10</v>
      </c>
      <c r="C1185">
        <f t="shared" si="2304"/>
        <v>53</v>
      </c>
      <c r="E1185">
        <f t="shared" ref="E1185" si="2420">plan_id</f>
        <v>1330</v>
      </c>
      <c r="F1185">
        <f t="shared" ca="1" si="2280"/>
        <v>2007</v>
      </c>
      <c r="G1185">
        <f t="shared" ref="G1185" ca="1" si="2421">VLOOKUP(INDIRECT(CHAR(39)&amp;$A1185&amp;CHAR(39)&amp;"!r2c"&amp;$C1185,0),variables,2,0)</f>
        <v>10980</v>
      </c>
      <c r="H1185" s="68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4 Years</v>
      </c>
    </row>
    <row r="1186" spans="1:8" x14ac:dyDescent="0.35">
      <c r="A1186" t="s">
        <v>534</v>
      </c>
      <c r="B1186">
        <f t="shared" si="2319"/>
        <v>10</v>
      </c>
      <c r="C1186">
        <f t="shared" si="2304"/>
        <v>54</v>
      </c>
      <c r="E1186">
        <f t="shared" ref="E1186" si="2422">plan_id</f>
        <v>1330</v>
      </c>
      <c r="F1186">
        <f t="shared" ca="1" si="2280"/>
        <v>2007</v>
      </c>
      <c r="G1186">
        <f t="shared" ref="G1186" ca="1" si="2423">VLOOKUP(INDIRECT(CHAR(39)&amp;$A1186&amp;CHAR(39)&amp;"!r2c"&amp;$C1186,0),variables,2,0)</f>
        <v>10981</v>
      </c>
      <c r="H1186" s="68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0.1022</v>
      </c>
    </row>
    <row r="1187" spans="1:8" x14ac:dyDescent="0.35">
      <c r="A1187" t="s">
        <v>534</v>
      </c>
      <c r="B1187">
        <f t="shared" si="2319"/>
        <v>10</v>
      </c>
      <c r="C1187">
        <f t="shared" si="2304"/>
        <v>55</v>
      </c>
      <c r="E1187">
        <f t="shared" ref="E1187" si="2424">plan_id</f>
        <v>1330</v>
      </c>
      <c r="F1187">
        <f t="shared" ca="1" si="2280"/>
        <v>2007</v>
      </c>
      <c r="G1187">
        <f t="shared" ref="G1187" ca="1" si="2425">VLOOKUP(INDIRECT(CHAR(39)&amp;$A1187&amp;CHAR(39)&amp;"!r2c"&amp;$C1187,0),variables,2,0)</f>
        <v>10982</v>
      </c>
      <c r="H1187" s="68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0.1764</v>
      </c>
    </row>
    <row r="1188" spans="1:8" x14ac:dyDescent="0.35">
      <c r="A1188" t="s">
        <v>534</v>
      </c>
      <c r="B1188">
        <f t="shared" si="2319"/>
        <v>10</v>
      </c>
      <c r="C1188">
        <f t="shared" si="2304"/>
        <v>56</v>
      </c>
      <c r="E1188">
        <f t="shared" ref="E1188" si="2426">plan_id</f>
        <v>1330</v>
      </c>
      <c r="F1188">
        <f t="shared" ca="1" si="2280"/>
        <v>2007</v>
      </c>
      <c r="G1188">
        <f t="shared" ref="G1188" ca="1" si="2427">VLOOKUP(INDIRECT(CHAR(39)&amp;$A1188&amp;CHAR(39)&amp;"!r2c"&amp;$C1188,0),variables,2,0)</f>
        <v>10706</v>
      </c>
      <c r="H1188" s="68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4.4686419892739436E-4</v>
      </c>
    </row>
    <row r="1189" spans="1:8" x14ac:dyDescent="0.35">
      <c r="A1189" t="s">
        <v>534</v>
      </c>
      <c r="B1189">
        <f t="shared" si="2319"/>
        <v>10</v>
      </c>
      <c r="C1189">
        <f t="shared" si="2304"/>
        <v>57</v>
      </c>
      <c r="E1189">
        <f t="shared" ref="E1189" si="2428">plan_id</f>
        <v>1330</v>
      </c>
      <c r="F1189">
        <f t="shared" ca="1" si="2280"/>
        <v>2007</v>
      </c>
      <c r="G1189">
        <f t="shared" ref="G1189" ca="1" si="2429">VLOOKUP(INDIRECT(CHAR(39)&amp;$A1189&amp;CHAR(39)&amp;"!r2c"&amp;$C1189,0),variables,2,0)</f>
        <v>10984</v>
      </c>
      <c r="H1189" s="68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5">
      <c r="A1190" t="s">
        <v>534</v>
      </c>
      <c r="B1190">
        <f t="shared" si="2319"/>
        <v>10</v>
      </c>
      <c r="C1190">
        <f t="shared" si="2304"/>
        <v>58</v>
      </c>
      <c r="E1190">
        <f t="shared" ref="E1190" si="2430">plan_id</f>
        <v>1330</v>
      </c>
      <c r="F1190">
        <f t="shared" ca="1" si="2280"/>
        <v>2007</v>
      </c>
      <c r="G1190">
        <f t="shared" ref="G1190" ca="1" si="2431">VLOOKUP(INDIRECT(CHAR(39)&amp;$A1190&amp;CHAR(39)&amp;"!r2c"&amp;$C1190,0),variables,2,0)</f>
        <v>10990</v>
      </c>
      <c r="H1190" s="68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3006200000</v>
      </c>
    </row>
    <row r="1191" spans="1:8" x14ac:dyDescent="0.35">
      <c r="A1191" t="s">
        <v>534</v>
      </c>
      <c r="B1191">
        <f t="shared" si="2319"/>
        <v>10</v>
      </c>
      <c r="C1191">
        <f t="shared" si="2304"/>
        <v>59</v>
      </c>
      <c r="E1191">
        <f t="shared" ref="E1191" si="2432">plan_id</f>
        <v>1330</v>
      </c>
      <c r="F1191">
        <f t="shared" ca="1" si="2280"/>
        <v>2007</v>
      </c>
      <c r="G1191">
        <f t="shared" ref="G1191" ca="1" si="2433">VLOOKUP(INDIRECT(CHAR(39)&amp;$A1191&amp;CHAR(39)&amp;"!r2c"&amp;$C1191,0),variables,2,0)</f>
        <v>10991</v>
      </c>
      <c r="H1191" s="68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3775100000</v>
      </c>
    </row>
    <row r="1192" spans="1:8" x14ac:dyDescent="0.35">
      <c r="A1192" t="s">
        <v>534</v>
      </c>
      <c r="B1192">
        <f t="shared" si="2319"/>
        <v>10</v>
      </c>
      <c r="C1192">
        <f t="shared" ref="C1192:C1255" si="2434">C1101</f>
        <v>60</v>
      </c>
      <c r="E1192">
        <f t="shared" ref="E1192" si="2435">plan_id</f>
        <v>1330</v>
      </c>
      <c r="F1192">
        <f t="shared" ca="1" si="2280"/>
        <v>2007</v>
      </c>
      <c r="G1192">
        <f t="shared" ref="G1192" ca="1" si="2436">VLOOKUP(INDIRECT(CHAR(39)&amp;$A1192&amp;CHAR(39)&amp;"!r2c"&amp;$C1192,0),variables,2,0)</f>
        <v>10992</v>
      </c>
      <c r="H1192" s="68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768900000</v>
      </c>
    </row>
    <row r="1193" spans="1:8" x14ac:dyDescent="0.35">
      <c r="A1193" t="s">
        <v>534</v>
      </c>
      <c r="B1193">
        <f t="shared" si="2319"/>
        <v>10</v>
      </c>
      <c r="C1193">
        <f t="shared" si="2434"/>
        <v>61</v>
      </c>
      <c r="E1193">
        <f t="shared" ref="E1193" si="2437">plan_id</f>
        <v>1330</v>
      </c>
      <c r="F1193">
        <f t="shared" ca="1" si="2280"/>
        <v>2007</v>
      </c>
      <c r="G1193">
        <f t="shared" ref="G1193" ca="1" si="2438">VLOOKUP(INDIRECT(CHAR(39)&amp;$A1193&amp;CHAR(39)&amp;"!r2c"&amp;$C1193,0),variables,2,0)</f>
        <v>10993</v>
      </c>
      <c r="H1193" s="68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0.79600000000000004</v>
      </c>
    </row>
    <row r="1194" spans="1:8" x14ac:dyDescent="0.35">
      <c r="A1194" t="s">
        <v>534</v>
      </c>
      <c r="B1194">
        <f t="shared" si="2319"/>
        <v>10</v>
      </c>
      <c r="C1194">
        <f t="shared" si="2434"/>
        <v>62</v>
      </c>
      <c r="E1194">
        <f t="shared" ref="E1194" si="2439">plan_id</f>
        <v>1330</v>
      </c>
      <c r="F1194">
        <f t="shared" ca="1" si="2280"/>
        <v>2007</v>
      </c>
      <c r="G1194">
        <f t="shared" ref="G1194" ca="1" si="2440">VLOOKUP(INDIRECT(CHAR(39)&amp;$A1194&amp;CHAR(39)&amp;"!r2c"&amp;$C1194,0),variables,2,0)</f>
        <v>10994</v>
      </c>
      <c r="H1194" s="6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629501000</v>
      </c>
    </row>
    <row r="1195" spans="1:8" x14ac:dyDescent="0.35">
      <c r="A1195" t="s">
        <v>534</v>
      </c>
      <c r="B1195">
        <f t="shared" si="2319"/>
        <v>10</v>
      </c>
      <c r="C1195">
        <f t="shared" si="2434"/>
        <v>63</v>
      </c>
      <c r="E1195">
        <f t="shared" ref="E1195" si="2441">plan_id</f>
        <v>1330</v>
      </c>
      <c r="F1195">
        <f t="shared" ca="1" si="2280"/>
        <v>2007</v>
      </c>
      <c r="G1195">
        <f t="shared" ref="G1195" ca="1" si="2442">VLOOKUP(INDIRECT(CHAR(39)&amp;$A1195&amp;CHAR(39)&amp;"!r2c"&amp;$C1195,0),variables,2,0)</f>
        <v>10801</v>
      </c>
      <c r="H1195" s="6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-67700000</v>
      </c>
    </row>
    <row r="1196" spans="1:8" x14ac:dyDescent="0.35">
      <c r="A1196" t="s">
        <v>534</v>
      </c>
      <c r="B1196">
        <f t="shared" si="2319"/>
        <v>10</v>
      </c>
      <c r="C1196">
        <f t="shared" si="2434"/>
        <v>64</v>
      </c>
      <c r="E1196">
        <f t="shared" ref="E1196" si="2443">plan_id</f>
        <v>1330</v>
      </c>
      <c r="F1196">
        <f t="shared" ca="1" si="2280"/>
        <v>2007</v>
      </c>
      <c r="G1196">
        <f t="shared" ref="G1196" ca="1" si="2444">VLOOKUP(INDIRECT(CHAR(39)&amp;$A1196&amp;CHAR(39)&amp;"!r2c"&amp;$C1196,0),variables,2,0)</f>
        <v>10802</v>
      </c>
      <c r="H1196" s="68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-900000</v>
      </c>
    </row>
    <row r="1197" spans="1:8" x14ac:dyDescent="0.35">
      <c r="A1197" t="s">
        <v>534</v>
      </c>
      <c r="B1197">
        <f t="shared" si="2319"/>
        <v>10</v>
      </c>
      <c r="C1197">
        <f t="shared" si="2434"/>
        <v>65</v>
      </c>
      <c r="E1197">
        <f t="shared" ref="E1197" si="2445">plan_id</f>
        <v>1330</v>
      </c>
      <c r="F1197">
        <f t="shared" ca="1" si="2280"/>
        <v>2007</v>
      </c>
      <c r="G1197">
        <f t="shared" ref="G1197" ca="1" si="2446">VLOOKUP(INDIRECT(CHAR(39)&amp;$A1197&amp;CHAR(39)&amp;"!r2c"&amp;$C1197,0),variables,2,0)</f>
        <v>10803</v>
      </c>
      <c r="H1197" s="68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5">
      <c r="A1198" t="s">
        <v>534</v>
      </c>
      <c r="B1198">
        <f t="shared" si="2319"/>
        <v>10</v>
      </c>
      <c r="C1198">
        <f t="shared" si="2434"/>
        <v>66</v>
      </c>
      <c r="E1198">
        <f t="shared" ref="E1198" si="2447">plan_id</f>
        <v>1330</v>
      </c>
      <c r="F1198">
        <f t="shared" ca="1" si="2280"/>
        <v>2007</v>
      </c>
      <c r="G1198">
        <f t="shared" ref="G1198" ca="1" si="2448">VLOOKUP(INDIRECT(CHAR(39)&amp;$A1198&amp;CHAR(39)&amp;"!r2c"&amp;$C1198,0),variables,2,0)</f>
        <v>10804</v>
      </c>
      <c r="H1198" s="68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5">
      <c r="A1199" t="s">
        <v>534</v>
      </c>
      <c r="B1199">
        <f t="shared" ref="B1199" si="2449">B1134+1</f>
        <v>10</v>
      </c>
      <c r="C1199">
        <f t="shared" si="2434"/>
        <v>67</v>
      </c>
      <c r="E1199">
        <f t="shared" ref="E1199" si="2450">plan_id</f>
        <v>1330</v>
      </c>
      <c r="F1199">
        <f t="shared" ca="1" si="2280"/>
        <v>2007</v>
      </c>
      <c r="G1199">
        <f t="shared" ref="G1199" ca="1" si="2451">VLOOKUP(INDIRECT(CHAR(39)&amp;$A1199&amp;CHAR(39)&amp;"!r2c"&amp;$C1199,0),variables,2,0)</f>
        <v>10805</v>
      </c>
      <c r="H1199" s="68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t="s">
        <v>534</v>
      </c>
      <c r="B1200">
        <f>B1199</f>
        <v>10</v>
      </c>
      <c r="C1200">
        <f t="shared" si="2434"/>
        <v>68</v>
      </c>
      <c r="E1200">
        <f t="shared" ref="E1200" si="2452">plan_id</f>
        <v>1330</v>
      </c>
      <c r="F1200">
        <f t="shared" ca="1" si="2280"/>
        <v>2007</v>
      </c>
      <c r="G1200">
        <f t="shared" ref="G1200" ca="1" si="2453">VLOOKUP(INDIRECT(CHAR(39)&amp;$A1200&amp;CHAR(39)&amp;"!r2c"&amp;$C1200,0),variables,2,0)</f>
        <v>10806</v>
      </c>
      <c r="H1200" s="6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200000</v>
      </c>
    </row>
    <row r="1201" spans="1:8" x14ac:dyDescent="0.35">
      <c r="A1201" t="s">
        <v>534</v>
      </c>
      <c r="B1201">
        <f t="shared" ref="B1201:B1225" si="2454">B1200</f>
        <v>10</v>
      </c>
      <c r="C1201">
        <f t="shared" si="2434"/>
        <v>69</v>
      </c>
      <c r="E1201">
        <f t="shared" ref="E1201" si="2455">plan_id</f>
        <v>1330</v>
      </c>
      <c r="F1201">
        <f t="shared" ca="1" si="2280"/>
        <v>2007</v>
      </c>
      <c r="G1201">
        <f t="shared" ref="G1201" ca="1" si="2456">VLOOKUP(INDIRECT(CHAR(39)&amp;$A1201&amp;CHAR(39)&amp;"!r2c"&amp;$C1201,0),variables,2,0)</f>
        <v>10807</v>
      </c>
      <c r="H1201" s="68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5">
      <c r="A1202" t="s">
        <v>534</v>
      </c>
      <c r="B1202">
        <f t="shared" si="2454"/>
        <v>10</v>
      </c>
      <c r="C1202">
        <f t="shared" si="2434"/>
        <v>70</v>
      </c>
      <c r="E1202">
        <f t="shared" ref="E1202" si="2457">plan_id</f>
        <v>1330</v>
      </c>
      <c r="F1202">
        <f t="shared" ca="1" si="2280"/>
        <v>2007</v>
      </c>
      <c r="G1202">
        <f t="shared" ref="G1202" ca="1" si="2458">VLOOKUP(INDIRECT(CHAR(39)&amp;$A1202&amp;CHAR(39)&amp;"!r2c"&amp;$C1202,0),variables,2,0)</f>
        <v>10808</v>
      </c>
      <c r="H1202" s="6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5">
      <c r="A1203" t="s">
        <v>534</v>
      </c>
      <c r="B1203">
        <f t="shared" si="2454"/>
        <v>10</v>
      </c>
      <c r="C1203">
        <f t="shared" si="2434"/>
        <v>71</v>
      </c>
      <c r="E1203">
        <f t="shared" ref="E1203" si="2459">plan_id</f>
        <v>1330</v>
      </c>
      <c r="F1203">
        <f t="shared" ca="1" si="2280"/>
        <v>2007</v>
      </c>
      <c r="G1203">
        <f t="shared" ref="G1203" ca="1" si="2460">VLOOKUP(INDIRECT(CHAR(39)&amp;$A1203&amp;CHAR(39)&amp;"!r2c"&amp;$C1203,0),variables,2,0)</f>
        <v>10809</v>
      </c>
      <c r="H1203" s="68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5">
      <c r="A1204" t="s">
        <v>534</v>
      </c>
      <c r="B1204">
        <f t="shared" si="2454"/>
        <v>10</v>
      </c>
      <c r="C1204">
        <f t="shared" si="2434"/>
        <v>72</v>
      </c>
      <c r="E1204">
        <f t="shared" ref="E1204" si="2461">plan_id</f>
        <v>1330</v>
      </c>
      <c r="F1204">
        <f t="shared" ca="1" si="2280"/>
        <v>2007</v>
      </c>
      <c r="G1204">
        <f t="shared" ref="G1204" ca="1" si="2462">VLOOKUP(INDIRECT(CHAR(39)&amp;$A1204&amp;CHAR(39)&amp;"!r2c"&amp;$C1204,0),variables,2,0)</f>
        <v>10810</v>
      </c>
      <c r="H1204" s="68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500000</v>
      </c>
    </row>
    <row r="1205" spans="1:8" x14ac:dyDescent="0.35">
      <c r="A1205" t="s">
        <v>534</v>
      </c>
      <c r="B1205">
        <f t="shared" si="2454"/>
        <v>10</v>
      </c>
      <c r="C1205">
        <f t="shared" si="2434"/>
        <v>73</v>
      </c>
      <c r="E1205">
        <f t="shared" ref="E1205" si="2463">plan_id</f>
        <v>1330</v>
      </c>
      <c r="F1205">
        <f t="shared" ca="1" si="2280"/>
        <v>2007</v>
      </c>
      <c r="G1205">
        <f t="shared" ref="G1205" ca="1" si="2464">VLOOKUP(INDIRECT(CHAR(39)&amp;$A1205&amp;CHAR(39)&amp;"!r2c"&amp;$C1205,0),variables,2,0)</f>
        <v>10811</v>
      </c>
      <c r="H1205" s="68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5">
      <c r="A1206" t="s">
        <v>534</v>
      </c>
      <c r="B1206">
        <f t="shared" si="2454"/>
        <v>10</v>
      </c>
      <c r="C1206">
        <f t="shared" si="2434"/>
        <v>74</v>
      </c>
      <c r="E1206">
        <f t="shared" ref="E1206" si="2465">plan_id</f>
        <v>1330</v>
      </c>
      <c r="F1206">
        <f t="shared" ca="1" si="2280"/>
        <v>2007</v>
      </c>
      <c r="G1206">
        <f t="shared" ref="G1206" ca="1" si="2466">VLOOKUP(INDIRECT(CHAR(39)&amp;$A1206&amp;CHAR(39)&amp;"!r2c"&amp;$C1206,0),variables,2,0)</f>
        <v>10812</v>
      </c>
      <c r="H1206" s="68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5">
      <c r="A1207" t="s">
        <v>534</v>
      </c>
      <c r="B1207">
        <f t="shared" si="2454"/>
        <v>10</v>
      </c>
      <c r="C1207">
        <f t="shared" si="2434"/>
        <v>75</v>
      </c>
      <c r="E1207">
        <f t="shared" ref="E1207" si="2467">plan_id</f>
        <v>1330</v>
      </c>
      <c r="F1207">
        <f t="shared" ca="1" si="2280"/>
        <v>2007</v>
      </c>
      <c r="G1207">
        <f t="shared" ref="G1207" ca="1" si="2468">VLOOKUP(INDIRECT(CHAR(39)&amp;$A1207&amp;CHAR(39)&amp;"!r2c"&amp;$C1207,0),variables,2,0)</f>
        <v>10813</v>
      </c>
      <c r="H1207" s="68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5">
      <c r="A1208" t="s">
        <v>534</v>
      </c>
      <c r="B1208">
        <f t="shared" si="2454"/>
        <v>10</v>
      </c>
      <c r="C1208">
        <f t="shared" si="2434"/>
        <v>76</v>
      </c>
      <c r="E1208">
        <f t="shared" ref="E1208" si="2469">plan_id</f>
        <v>1330</v>
      </c>
      <c r="F1208">
        <f t="shared" ca="1" si="2280"/>
        <v>2007</v>
      </c>
      <c r="G1208">
        <f t="shared" ref="G1208" ca="1" si="2470">VLOOKUP(INDIRECT(CHAR(39)&amp;$A1208&amp;CHAR(39)&amp;"!r2c"&amp;$C1208,0),variables,2,0)</f>
        <v>10814</v>
      </c>
      <c r="H1208" s="68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-1000000</v>
      </c>
    </row>
    <row r="1209" spans="1:8" x14ac:dyDescent="0.35">
      <c r="A1209" t="s">
        <v>534</v>
      </c>
      <c r="B1209">
        <f t="shared" si="2454"/>
        <v>10</v>
      </c>
      <c r="C1209">
        <f t="shared" si="2434"/>
        <v>77</v>
      </c>
      <c r="E1209">
        <f t="shared" ref="E1209" si="2471">plan_id</f>
        <v>1330</v>
      </c>
      <c r="F1209">
        <f t="shared" ref="F1209:F1301" ca="1" si="2472">INDIRECT(CHAR(39)&amp;$A1209&amp;CHAR(39)&amp;"!r"&amp;$B1209&amp;"c2",0)</f>
        <v>2007</v>
      </c>
      <c r="G1209">
        <f t="shared" ref="G1209" ca="1" si="2473">VLOOKUP(INDIRECT(CHAR(39)&amp;$A1209&amp;CHAR(39)&amp;"!r2c"&amp;$C1209,0),variables,2,0)</f>
        <v>10815</v>
      </c>
      <c r="H1209" s="6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7200000</v>
      </c>
    </row>
    <row r="1210" spans="1:8" x14ac:dyDescent="0.35">
      <c r="A1210" t="s">
        <v>534</v>
      </c>
      <c r="B1210">
        <f t="shared" si="2454"/>
        <v>10</v>
      </c>
      <c r="C1210">
        <f t="shared" si="2434"/>
        <v>78</v>
      </c>
      <c r="E1210">
        <f t="shared" ref="E1210" si="2474">plan_id</f>
        <v>1330</v>
      </c>
      <c r="F1210">
        <f t="shared" ca="1" si="2472"/>
        <v>2007</v>
      </c>
      <c r="G1210">
        <f t="shared" ref="G1210" ca="1" si="2475">VLOOKUP(INDIRECT(CHAR(39)&amp;$A1210&amp;CHAR(39)&amp;"!r2c"&amp;$C1210,0),variables,2,0)</f>
        <v>10816</v>
      </c>
      <c r="H1210" s="68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5">
      <c r="A1211" t="s">
        <v>534</v>
      </c>
      <c r="B1211">
        <f t="shared" si="2454"/>
        <v>10</v>
      </c>
      <c r="C1211">
        <f t="shared" si="2434"/>
        <v>79</v>
      </c>
      <c r="E1211">
        <f t="shared" ref="E1211" si="2476">plan_id</f>
        <v>1330</v>
      </c>
      <c r="F1211">
        <f t="shared" ca="1" si="2472"/>
        <v>2007</v>
      </c>
      <c r="G1211">
        <f t="shared" ref="G1211" ca="1" si="2477">VLOOKUP(INDIRECT(CHAR(39)&amp;$A1211&amp;CHAR(39)&amp;"!r2c"&amp;$C1211,0),variables,2,0)</f>
        <v>10817</v>
      </c>
      <c r="H1211" s="6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2500000</v>
      </c>
    </row>
    <row r="1212" spans="1:8" x14ac:dyDescent="0.35">
      <c r="A1212" t="s">
        <v>534</v>
      </c>
      <c r="B1212">
        <f t="shared" si="2454"/>
        <v>10</v>
      </c>
      <c r="C1212">
        <f t="shared" si="2434"/>
        <v>80</v>
      </c>
      <c r="E1212">
        <f t="shared" ref="E1212" si="2478">plan_id</f>
        <v>1330</v>
      </c>
      <c r="F1212">
        <f t="shared" ca="1" si="2472"/>
        <v>2007</v>
      </c>
      <c r="G1212">
        <f t="shared" ref="G1212" ca="1" si="2479">VLOOKUP(INDIRECT(CHAR(39)&amp;$A1212&amp;CHAR(39)&amp;"!r2c"&amp;$C1212,0),variables,2,0)</f>
        <v>10818</v>
      </c>
      <c r="H1212" s="68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5">
      <c r="A1213" t="s">
        <v>534</v>
      </c>
      <c r="B1213">
        <f t="shared" si="2454"/>
        <v>10</v>
      </c>
      <c r="C1213">
        <f t="shared" si="2434"/>
        <v>81</v>
      </c>
      <c r="E1213">
        <f t="shared" ref="E1213" si="2480">plan_id</f>
        <v>1330</v>
      </c>
      <c r="F1213">
        <f t="shared" ca="1" si="2472"/>
        <v>2007</v>
      </c>
      <c r="G1213">
        <f t="shared" ref="G1213" ca="1" si="2481">VLOOKUP(INDIRECT(CHAR(39)&amp;$A1213&amp;CHAR(39)&amp;"!r2c"&amp;$C1213,0),variables,2,0)</f>
        <v>10819</v>
      </c>
      <c r="H1213" s="68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5">
      <c r="A1214" t="s">
        <v>534</v>
      </c>
      <c r="B1214">
        <f t="shared" si="2454"/>
        <v>10</v>
      </c>
      <c r="C1214">
        <f t="shared" si="2434"/>
        <v>82</v>
      </c>
      <c r="E1214">
        <f t="shared" ref="E1214" si="2482">plan_id</f>
        <v>1330</v>
      </c>
      <c r="F1214">
        <f t="shared" ca="1" si="2472"/>
        <v>2007</v>
      </c>
      <c r="G1214">
        <f t="shared" ref="G1214" ca="1" si="2483">VLOOKUP(INDIRECT(CHAR(39)&amp;$A1214&amp;CHAR(39)&amp;"!r2c"&amp;$C1214,0),variables,2,0)</f>
        <v>10820</v>
      </c>
      <c r="H1214" s="68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-1600000</v>
      </c>
    </row>
    <row r="1215" spans="1:8" x14ac:dyDescent="0.35">
      <c r="A1215" t="s">
        <v>534</v>
      </c>
      <c r="B1215">
        <f t="shared" si="2454"/>
        <v>10</v>
      </c>
      <c r="C1215">
        <f t="shared" si="2434"/>
        <v>83</v>
      </c>
      <c r="E1215">
        <f t="shared" ref="E1215" si="2484">plan_id</f>
        <v>1330</v>
      </c>
      <c r="F1215">
        <f t="shared" ca="1" si="2472"/>
        <v>2007</v>
      </c>
      <c r="G1215">
        <f t="shared" ref="G1215" ca="1" si="2485">VLOOKUP(INDIRECT(CHAR(39)&amp;$A1215&amp;CHAR(39)&amp;"!r2c"&amp;$C1215,0),variables,2,0)</f>
        <v>10821</v>
      </c>
      <c r="H1215" s="68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5">
      <c r="A1216" t="s">
        <v>534</v>
      </c>
      <c r="B1216">
        <f t="shared" si="2454"/>
        <v>10</v>
      </c>
      <c r="C1216">
        <f t="shared" si="2434"/>
        <v>84</v>
      </c>
      <c r="E1216">
        <f t="shared" ref="E1216" si="2486">plan_id</f>
        <v>1330</v>
      </c>
      <c r="F1216">
        <f t="shared" ca="1" si="2472"/>
        <v>2007</v>
      </c>
      <c r="G1216">
        <f t="shared" ref="G1216" ca="1" si="2487">VLOOKUP(INDIRECT(CHAR(39)&amp;$A1216&amp;CHAR(39)&amp;"!r2c"&amp;$C1216,0),variables,2,0)</f>
        <v>10822</v>
      </c>
      <c r="H1216" s="68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5">
      <c r="A1217" t="s">
        <v>534</v>
      </c>
      <c r="B1217">
        <f t="shared" si="2454"/>
        <v>10</v>
      </c>
      <c r="C1217">
        <f t="shared" si="2434"/>
        <v>85</v>
      </c>
      <c r="E1217">
        <f t="shared" ref="E1217" si="2488">plan_id</f>
        <v>1330</v>
      </c>
      <c r="F1217">
        <f t="shared" ca="1" si="2472"/>
        <v>2007</v>
      </c>
      <c r="G1217">
        <f t="shared" ref="G1217" ca="1" si="2489">VLOOKUP(INDIRECT(CHAR(39)&amp;$A1217&amp;CHAR(39)&amp;"!r2c"&amp;$C1217,0),variables,2,0)</f>
        <v>10829</v>
      </c>
      <c r="H1217" s="68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5">
      <c r="A1218" t="s">
        <v>534</v>
      </c>
      <c r="B1218">
        <f t="shared" si="2454"/>
        <v>10</v>
      </c>
      <c r="C1218">
        <f t="shared" si="2434"/>
        <v>86</v>
      </c>
      <c r="E1218">
        <f t="shared" ref="E1218" si="2490">plan_id</f>
        <v>1330</v>
      </c>
      <c r="F1218">
        <f t="shared" ca="1" si="2472"/>
        <v>2007</v>
      </c>
      <c r="G1218">
        <f t="shared" ref="G1218" ca="1" si="2491">VLOOKUP(INDIRECT(CHAR(39)&amp;$A1218&amp;CHAR(39)&amp;"!r2c"&amp;$C1218,0),variables,2,0)</f>
        <v>10823</v>
      </c>
      <c r="H1218" s="68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-94200000</v>
      </c>
    </row>
    <row r="1219" spans="1:8" x14ac:dyDescent="0.35">
      <c r="A1219" t="s">
        <v>534</v>
      </c>
      <c r="B1219">
        <f t="shared" si="2454"/>
        <v>10</v>
      </c>
      <c r="C1219">
        <f t="shared" si="2434"/>
        <v>87</v>
      </c>
      <c r="E1219">
        <f t="shared" ref="E1219" si="2492">plan_id</f>
        <v>1330</v>
      </c>
      <c r="F1219">
        <f t="shared" ca="1" si="2472"/>
        <v>2007</v>
      </c>
      <c r="G1219">
        <f t="shared" ref="G1219" ca="1" si="2493">VLOOKUP(INDIRECT(CHAR(39)&amp;$A1219&amp;CHAR(39)&amp;"!r2c"&amp;$C1219,0),variables,2,0)</f>
        <v>10798</v>
      </c>
      <c r="H1219" s="68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5">
      <c r="A1220" t="s">
        <v>534</v>
      </c>
      <c r="B1220">
        <f t="shared" si="2454"/>
        <v>10</v>
      </c>
      <c r="C1220">
        <f t="shared" si="2434"/>
        <v>88</v>
      </c>
      <c r="E1220">
        <f t="shared" ref="E1220" si="2494">plan_id</f>
        <v>1330</v>
      </c>
      <c r="F1220">
        <f t="shared" ca="1" si="2472"/>
        <v>2007</v>
      </c>
      <c r="G1220">
        <f t="shared" ref="G1220" ca="1" si="2495">VLOOKUP(INDIRECT(CHAR(39)&amp;$A1220&amp;CHAR(39)&amp;"!r2c"&amp;$C1220,0),variables,2,0)</f>
        <v>10799</v>
      </c>
      <c r="H1220" s="6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5">
      <c r="A1221" t="s">
        <v>534</v>
      </c>
      <c r="B1221">
        <f t="shared" si="2454"/>
        <v>10</v>
      </c>
      <c r="C1221">
        <f t="shared" si="2434"/>
        <v>89</v>
      </c>
      <c r="E1221">
        <f t="shared" ref="E1221" si="2496">plan_id</f>
        <v>1330</v>
      </c>
      <c r="F1221">
        <f t="shared" ca="1" si="2472"/>
        <v>2007</v>
      </c>
      <c r="G1221">
        <f t="shared" ref="G1221" ca="1" si="2497">VLOOKUP(INDIRECT(CHAR(39)&amp;$A1221&amp;CHAR(39)&amp;"!r2c"&amp;$C1221,0),variables,2,0)</f>
        <v>10800</v>
      </c>
      <c r="H1221" s="68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5">
      <c r="A1222" t="s">
        <v>534</v>
      </c>
      <c r="B1222">
        <f t="shared" si="2454"/>
        <v>10</v>
      </c>
      <c r="C1222">
        <f t="shared" si="2434"/>
        <v>90</v>
      </c>
      <c r="E1222">
        <f t="shared" ref="E1222" si="2498">plan_id</f>
        <v>1330</v>
      </c>
      <c r="F1222">
        <f t="shared" ca="1" si="2472"/>
        <v>2007</v>
      </c>
      <c r="G1222">
        <f t="shared" ref="G1222" ca="1" si="2499">VLOOKUP(INDIRECT(CHAR(39)&amp;$A1222&amp;CHAR(39)&amp;"!r2c"&amp;$C1222,0),variables,2,0)</f>
        <v>10824</v>
      </c>
      <c r="H1222" s="68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5">
      <c r="A1223" t="s">
        <v>534</v>
      </c>
      <c r="B1223">
        <f t="shared" si="2454"/>
        <v>10</v>
      </c>
      <c r="C1223">
        <f t="shared" si="2434"/>
        <v>91</v>
      </c>
      <c r="E1223">
        <f t="shared" ref="E1223" si="2500">plan_id</f>
        <v>1330</v>
      </c>
      <c r="F1223">
        <f t="shared" ca="1" si="2472"/>
        <v>2007</v>
      </c>
      <c r="G1223">
        <f t="shared" ref="G1223" ca="1" si="2501">VLOOKUP(INDIRECT(CHAR(39)&amp;$A1223&amp;CHAR(39)&amp;"!r2c"&amp;$C1223,0),variables,2,0)</f>
        <v>10825</v>
      </c>
      <c r="H1223" s="68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5">
      <c r="A1224" t="s">
        <v>534</v>
      </c>
      <c r="B1224">
        <f t="shared" si="2454"/>
        <v>10</v>
      </c>
      <c r="C1224">
        <f t="shared" si="2434"/>
        <v>92</v>
      </c>
      <c r="E1224">
        <f t="shared" ref="E1224" si="2502">plan_id</f>
        <v>1330</v>
      </c>
      <c r="F1224">
        <f t="shared" ca="1" si="2472"/>
        <v>2007</v>
      </c>
      <c r="G1224">
        <f t="shared" ref="G1224" ca="1" si="2503">VLOOKUP(INDIRECT(CHAR(39)&amp;$A1224&amp;CHAR(39)&amp;"!r2c"&amp;$C1224,0),variables,2,0)</f>
        <v>10826</v>
      </c>
      <c r="H1224" s="68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5">
      <c r="A1225" t="s">
        <v>534</v>
      </c>
      <c r="B1225">
        <f t="shared" si="2454"/>
        <v>10</v>
      </c>
      <c r="C1225">
        <f t="shared" si="2434"/>
        <v>93</v>
      </c>
      <c r="E1225">
        <f t="shared" ref="E1225" si="2504">plan_id</f>
        <v>1330</v>
      </c>
      <c r="F1225">
        <f t="shared" ca="1" si="2472"/>
        <v>2007</v>
      </c>
      <c r="G1225">
        <f t="shared" ref="G1225" ca="1" si="2505">VLOOKUP(INDIRECT(CHAR(39)&amp;$A1225&amp;CHAR(39)&amp;"!r2c"&amp;$C1225,0),variables,2,0)</f>
        <v>10828</v>
      </c>
      <c r="H1225" s="68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5">
      <c r="A1226" t="s">
        <v>534</v>
      </c>
      <c r="B1226">
        <f t="shared" ref="B1226:B1289" si="2506">B1161+1</f>
        <v>11</v>
      </c>
      <c r="C1226">
        <f t="shared" si="2434"/>
        <v>3</v>
      </c>
      <c r="E1226">
        <f t="shared" ref="E1226" si="2507">plan_id</f>
        <v>1330</v>
      </c>
      <c r="F1226">
        <f t="shared" ca="1" si="2472"/>
        <v>2008</v>
      </c>
      <c r="G1226">
        <f t="shared" ref="G1226" ca="1" si="2508">VLOOKUP(INDIRECT(CHAR(39)&amp;$A1226&amp;CHAR(39)&amp;"!r2c"&amp;$C1226,0),variables,2,0)</f>
        <v>10703</v>
      </c>
      <c r="H1226" s="68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5">
      <c r="A1227" t="s">
        <v>534</v>
      </c>
      <c r="B1227">
        <f t="shared" si="2506"/>
        <v>11</v>
      </c>
      <c r="C1227">
        <f t="shared" si="2434"/>
        <v>4</v>
      </c>
      <c r="E1227">
        <f t="shared" ref="E1227" si="2509">plan_id</f>
        <v>1330</v>
      </c>
      <c r="F1227">
        <f t="shared" ca="1" si="2472"/>
        <v>2008</v>
      </c>
      <c r="G1227">
        <f t="shared" ref="G1227" ca="1" si="2510">VLOOKUP(INDIRECT(CHAR(39)&amp;$A1227&amp;CHAR(39)&amp;"!r2c"&amp;$C1227,0),variables,2,0)</f>
        <v>10845</v>
      </c>
      <c r="H1227" s="68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Milliman Consultants and Actuaries</v>
      </c>
    </row>
    <row r="1228" spans="1:8" x14ac:dyDescent="0.35">
      <c r="A1228" t="s">
        <v>534</v>
      </c>
      <c r="B1228">
        <f t="shared" si="2506"/>
        <v>11</v>
      </c>
      <c r="C1228">
        <f t="shared" si="2434"/>
        <v>5</v>
      </c>
      <c r="E1228">
        <f t="shared" ref="E1228" si="2511">plan_id</f>
        <v>1330</v>
      </c>
      <c r="F1228">
        <f t="shared" ca="1" si="2472"/>
        <v>2008</v>
      </c>
      <c r="G1228">
        <f t="shared" ref="G1228" ca="1" si="2512">VLOOKUP(INDIRECT(CHAR(39)&amp;$A1228&amp;CHAR(39)&amp;"!r2c"&amp;$C1228,0),variables,2,0)</f>
        <v>10924</v>
      </c>
      <c r="H1228" s="68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0.1087</v>
      </c>
    </row>
    <row r="1229" spans="1:8" x14ac:dyDescent="0.35">
      <c r="A1229" t="s">
        <v>534</v>
      </c>
      <c r="B1229">
        <f t="shared" si="2506"/>
        <v>11</v>
      </c>
      <c r="C1229">
        <f t="shared" si="2434"/>
        <v>6</v>
      </c>
      <c r="E1229">
        <f t="shared" ref="E1229" si="2513">plan_id</f>
        <v>1330</v>
      </c>
      <c r="F1229">
        <f t="shared" ca="1" si="2472"/>
        <v>2008</v>
      </c>
      <c r="G1229">
        <f t="shared" ref="G1229" ca="1" si="2514">VLOOKUP(INDIRECT(CHAR(39)&amp;$A1229&amp;CHAR(39)&amp;"!r2c"&amp;$C1229,0),variables,2,0)</f>
        <v>10925</v>
      </c>
      <c r="H1229" s="68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5">
      <c r="A1230" t="s">
        <v>534</v>
      </c>
      <c r="B1230">
        <f t="shared" si="2506"/>
        <v>11</v>
      </c>
      <c r="C1230">
        <f t="shared" si="2434"/>
        <v>7</v>
      </c>
      <c r="E1230">
        <f t="shared" ref="E1230" si="2515">plan_id</f>
        <v>1330</v>
      </c>
      <c r="F1230">
        <f t="shared" ca="1" si="2472"/>
        <v>2008</v>
      </c>
      <c r="G1230">
        <f t="shared" ref="G1230" ca="1" si="2516">VLOOKUP(INDIRECT(CHAR(39)&amp;$A1230&amp;CHAR(39)&amp;"!r2c"&amp;$C1230,0),variables,2,0)</f>
        <v>10926</v>
      </c>
      <c r="H1230" s="68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5">
      <c r="A1231" t="s">
        <v>534</v>
      </c>
      <c r="B1231">
        <f t="shared" si="2506"/>
        <v>11</v>
      </c>
      <c r="C1231">
        <f t="shared" si="2434"/>
        <v>8</v>
      </c>
      <c r="E1231">
        <f t="shared" ref="E1231" si="2517">plan_id</f>
        <v>1330</v>
      </c>
      <c r="F1231">
        <f t="shared" ca="1" si="2472"/>
        <v>2008</v>
      </c>
      <c r="G1231">
        <f t="shared" ref="G1231" ca="1" si="2518">VLOOKUP(INDIRECT(CHAR(39)&amp;$A1231&amp;CHAR(39)&amp;"!r2c"&amp;$C1231,0),variables,2,0)</f>
        <v>10704</v>
      </c>
      <c r="H1231" s="68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5">
      <c r="A1232" t="s">
        <v>534</v>
      </c>
      <c r="B1232">
        <f t="shared" si="2506"/>
        <v>11</v>
      </c>
      <c r="C1232">
        <f t="shared" si="2434"/>
        <v>9</v>
      </c>
      <c r="E1232">
        <f t="shared" ref="E1232" si="2519">plan_id</f>
        <v>1330</v>
      </c>
      <c r="F1232">
        <f t="shared" ca="1" si="2472"/>
        <v>2008</v>
      </c>
      <c r="G1232">
        <f t="shared" ref="G1232" ca="1" si="2520">VLOOKUP(INDIRECT(CHAR(39)&amp;$A1232&amp;CHAR(39)&amp;"!r2c"&amp;$C1232,0),variables,2,0)</f>
        <v>10928</v>
      </c>
      <c r="H1232" s="68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6.2399999999999997E-2</v>
      </c>
    </row>
    <row r="1233" spans="1:8" x14ac:dyDescent="0.35">
      <c r="A1233" t="s">
        <v>534</v>
      </c>
      <c r="B1233">
        <f t="shared" si="2506"/>
        <v>11</v>
      </c>
      <c r="C1233">
        <f t="shared" si="2434"/>
        <v>10</v>
      </c>
      <c r="E1233">
        <f t="shared" ref="E1233" si="2521">plan_id</f>
        <v>1330</v>
      </c>
      <c r="F1233">
        <f t="shared" ca="1" si="2472"/>
        <v>2008</v>
      </c>
      <c r="G1233">
        <f t="shared" ref="G1233" ca="1" si="2522">VLOOKUP(INDIRECT(CHAR(39)&amp;$A1233&amp;CHAR(39)&amp;"!r2c"&amp;$C1233,0),variables,2,0)</f>
        <v>10929</v>
      </c>
      <c r="H1233" s="68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5">
      <c r="A1234" t="s">
        <v>534</v>
      </c>
      <c r="B1234">
        <f t="shared" si="2506"/>
        <v>11</v>
      </c>
      <c r="C1234">
        <f t="shared" si="2434"/>
        <v>11</v>
      </c>
      <c r="E1234">
        <f t="shared" ref="E1234" si="2523">plan_id</f>
        <v>1330</v>
      </c>
      <c r="F1234">
        <f t="shared" ca="1" si="2472"/>
        <v>2008</v>
      </c>
      <c r="G1234">
        <f t="shared" ref="G1234" ca="1" si="2524">VLOOKUP(INDIRECT(CHAR(39)&amp;$A1234&amp;CHAR(39)&amp;"!r2c"&amp;$C1234,0),variables,2,0)</f>
        <v>10930</v>
      </c>
      <c r="H1234" s="68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5">
      <c r="A1235" t="s">
        <v>534</v>
      </c>
      <c r="B1235">
        <f t="shared" si="2506"/>
        <v>11</v>
      </c>
      <c r="C1235">
        <f t="shared" si="2434"/>
        <v>12</v>
      </c>
      <c r="E1235">
        <f t="shared" ref="E1235" si="2525">plan_id</f>
        <v>1330</v>
      </c>
      <c r="F1235">
        <f t="shared" ca="1" si="2472"/>
        <v>2008</v>
      </c>
      <c r="G1235">
        <f t="shared" ref="G1235" ca="1" si="2526">VLOOKUP(INDIRECT(CHAR(39)&amp;$A1235&amp;CHAR(39)&amp;"!r2c"&amp;$C1235,0),variables,2,0)</f>
        <v>10931</v>
      </c>
      <c r="H1235" s="6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140983159</v>
      </c>
    </row>
    <row r="1236" spans="1:8" x14ac:dyDescent="0.35">
      <c r="A1236" t="s">
        <v>534</v>
      </c>
      <c r="B1236">
        <f t="shared" si="2506"/>
        <v>11</v>
      </c>
      <c r="C1236">
        <f t="shared" si="2434"/>
        <v>13</v>
      </c>
      <c r="E1236">
        <f t="shared" ref="E1236" si="2527">plan_id</f>
        <v>1330</v>
      </c>
      <c r="F1236">
        <f t="shared" ca="1" si="2472"/>
        <v>2008</v>
      </c>
      <c r="G1236">
        <f t="shared" ref="G1236" ca="1" si="2528">VLOOKUP(INDIRECT(CHAR(39)&amp;$A1236&amp;CHAR(39)&amp;"!r2c"&amp;$C1236,0),variables,2,0)</f>
        <v>10705</v>
      </c>
      <c r="H1236" s="68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59560549</v>
      </c>
    </row>
    <row r="1237" spans="1:8" x14ac:dyDescent="0.35">
      <c r="A1237" t="s">
        <v>534</v>
      </c>
      <c r="B1237">
        <f t="shared" si="2506"/>
        <v>11</v>
      </c>
      <c r="C1237">
        <f t="shared" si="2434"/>
        <v>14</v>
      </c>
      <c r="E1237">
        <f t="shared" ref="E1237" si="2529">plan_id</f>
        <v>1330</v>
      </c>
      <c r="F1237">
        <f t="shared" ca="1" si="2472"/>
        <v>2008</v>
      </c>
      <c r="G1237">
        <f t="shared" ref="G1237" ca="1" si="2530">VLOOKUP(INDIRECT(CHAR(39)&amp;$A1237&amp;CHAR(39)&amp;"!r2c"&amp;$C1237,0),variables,2,0)</f>
        <v>10842</v>
      </c>
      <c r="H1237" s="68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67930235</v>
      </c>
    </row>
    <row r="1238" spans="1:8" x14ac:dyDescent="0.35">
      <c r="A1238" t="s">
        <v>534</v>
      </c>
      <c r="B1238">
        <f t="shared" si="2506"/>
        <v>11</v>
      </c>
      <c r="C1238">
        <f t="shared" si="2434"/>
        <v>15</v>
      </c>
      <c r="E1238">
        <f t="shared" ref="E1238" si="2531">plan_id</f>
        <v>1330</v>
      </c>
      <c r="F1238">
        <f t="shared" ca="1" si="2472"/>
        <v>2008</v>
      </c>
      <c r="G1238">
        <f t="shared" ref="G1238" ca="1" si="2532">VLOOKUP(INDIRECT(CHAR(39)&amp;$A1238&amp;CHAR(39)&amp;"!r2c"&amp;$C1238,0),variables,2,0)</f>
        <v>10843</v>
      </c>
      <c r="H1238" s="68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9.5799999999999996E-2</v>
      </c>
    </row>
    <row r="1239" spans="1:8" x14ac:dyDescent="0.35">
      <c r="A1239" t="s">
        <v>534</v>
      </c>
      <c r="B1239">
        <f t="shared" si="2506"/>
        <v>11</v>
      </c>
      <c r="C1239">
        <f t="shared" si="2434"/>
        <v>16</v>
      </c>
      <c r="E1239">
        <f t="shared" ref="E1239" si="2533">plan_id</f>
        <v>1330</v>
      </c>
      <c r="F1239">
        <f t="shared" ca="1" si="2472"/>
        <v>2008</v>
      </c>
      <c r="G1239">
        <f t="shared" ref="G1239" ca="1" si="2534">VLOOKUP(INDIRECT(CHAR(39)&amp;$A1239&amp;CHAR(39)&amp;"!r2c"&amp;$C1239,0),variables,2,0)</f>
        <v>10932</v>
      </c>
      <c r="H1239" s="68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5">
      <c r="A1240" t="s">
        <v>534</v>
      </c>
      <c r="B1240">
        <f t="shared" si="2506"/>
        <v>11</v>
      </c>
      <c r="C1240">
        <f t="shared" si="2434"/>
        <v>17</v>
      </c>
      <c r="E1240">
        <f t="shared" ref="E1240" si="2535">plan_id</f>
        <v>1330</v>
      </c>
      <c r="F1240">
        <f t="shared" ca="1" si="2472"/>
        <v>2008</v>
      </c>
      <c r="G1240">
        <f t="shared" ref="G1240" ca="1" si="2536">VLOOKUP(INDIRECT(CHAR(39)&amp;$A1240&amp;CHAR(39)&amp;"!r2c"&amp;$C1240,0),variables,2,0)</f>
        <v>10933</v>
      </c>
      <c r="H1240" s="68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5">
      <c r="A1241" t="s">
        <v>534</v>
      </c>
      <c r="B1241">
        <f t="shared" si="2506"/>
        <v>11</v>
      </c>
      <c r="C1241">
        <f t="shared" si="2434"/>
        <v>18</v>
      </c>
      <c r="E1241">
        <f t="shared" ref="E1241" si="2537">plan_id</f>
        <v>1330</v>
      </c>
      <c r="F1241">
        <f t="shared" ca="1" si="2472"/>
        <v>2008</v>
      </c>
      <c r="G1241">
        <f t="shared" ref="G1241" ca="1" si="2538">VLOOKUP(INDIRECT(CHAR(39)&amp;$A1241&amp;CHAR(39)&amp;"!r2c"&amp;$C1241,0),variables,2,0)</f>
        <v>10934</v>
      </c>
      <c r="H1241" s="68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5">
      <c r="A1242" t="s">
        <v>534</v>
      </c>
      <c r="B1242">
        <f t="shared" si="2506"/>
        <v>11</v>
      </c>
      <c r="C1242">
        <f t="shared" si="2434"/>
        <v>19</v>
      </c>
      <c r="E1242">
        <f t="shared" ref="E1242" si="2539">plan_id</f>
        <v>1330</v>
      </c>
      <c r="F1242">
        <f t="shared" ca="1" si="2472"/>
        <v>2008</v>
      </c>
      <c r="G1242">
        <f t="shared" ref="G1242" ca="1" si="2540">VLOOKUP(INDIRECT(CHAR(39)&amp;$A1242&amp;CHAR(39)&amp;"!r2c"&amp;$C1242,0),variables,2,0)</f>
        <v>10935</v>
      </c>
      <c r="H1242" s="68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7.1499999999999994E-2</v>
      </c>
    </row>
    <row r="1243" spans="1:8" x14ac:dyDescent="0.35">
      <c r="A1243" t="s">
        <v>534</v>
      </c>
      <c r="B1243">
        <f t="shared" si="2506"/>
        <v>11</v>
      </c>
      <c r="C1243">
        <f t="shared" si="2434"/>
        <v>20</v>
      </c>
      <c r="E1243">
        <f t="shared" ref="E1243" si="2541">plan_id</f>
        <v>1330</v>
      </c>
      <c r="F1243">
        <f t="shared" ca="1" si="2472"/>
        <v>2008</v>
      </c>
      <c r="G1243">
        <f t="shared" ref="G1243" ca="1" si="2542">VLOOKUP(INDIRECT(CHAR(39)&amp;$A1243&amp;CHAR(39)&amp;"!r2c"&amp;$C1243,0),variables,2,0)</f>
        <v>10936</v>
      </c>
      <c r="H1243" s="68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Single</v>
      </c>
    </row>
    <row r="1244" spans="1:8" x14ac:dyDescent="0.35">
      <c r="A1244" t="s">
        <v>534</v>
      </c>
      <c r="B1244">
        <f t="shared" si="2506"/>
        <v>11</v>
      </c>
      <c r="C1244">
        <f t="shared" si="2434"/>
        <v>21</v>
      </c>
      <c r="E1244">
        <f t="shared" ref="E1244" si="2543">plan_id</f>
        <v>1330</v>
      </c>
      <c r="F1244">
        <f t="shared" ca="1" si="2472"/>
        <v>2008</v>
      </c>
      <c r="G1244">
        <f t="shared" ref="G1244" ca="1" si="2544">VLOOKUP(INDIRECT(CHAR(39)&amp;$A1244&amp;CHAR(39)&amp;"!r2c"&amp;$C1244,0),variables,2,0)</f>
        <v>10938</v>
      </c>
      <c r="H1244" s="68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5">
      <c r="A1245" t="s">
        <v>534</v>
      </c>
      <c r="B1245">
        <f t="shared" si="2506"/>
        <v>11</v>
      </c>
      <c r="C1245">
        <f t="shared" si="2434"/>
        <v>22</v>
      </c>
      <c r="E1245">
        <f t="shared" ref="E1245" si="2545">plan_id</f>
        <v>1330</v>
      </c>
      <c r="F1245">
        <f t="shared" ca="1" si="2472"/>
        <v>2008</v>
      </c>
      <c r="G1245">
        <f t="shared" ref="G1245" ca="1" si="2546">VLOOKUP(INDIRECT(CHAR(39)&amp;$A1245&amp;CHAR(39)&amp;"!r2c"&amp;$C1245,0),variables,2,0)</f>
        <v>10939</v>
      </c>
      <c r="H1245" s="68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5">
      <c r="A1246" t="s">
        <v>534</v>
      </c>
      <c r="B1246">
        <f t="shared" si="2506"/>
        <v>11</v>
      </c>
      <c r="C1246">
        <f t="shared" si="2434"/>
        <v>23</v>
      </c>
      <c r="E1246">
        <f t="shared" ref="E1246" si="2547">plan_id</f>
        <v>1330</v>
      </c>
      <c r="F1246">
        <f t="shared" ca="1" si="2472"/>
        <v>2008</v>
      </c>
      <c r="G1246">
        <f t="shared" ref="G1246" ca="1" si="2548">VLOOKUP(INDIRECT(CHAR(39)&amp;$A1246&amp;CHAR(39)&amp;"!r2c"&amp;$C1246,0),variables,2,0)</f>
        <v>11008</v>
      </c>
      <c r="H1246" s="68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1/60 of final compensation for each yr of service.</v>
      </c>
    </row>
    <row r="1247" spans="1:8" x14ac:dyDescent="0.35">
      <c r="A1247" t="s">
        <v>534</v>
      </c>
      <c r="B1247">
        <f t="shared" si="2506"/>
        <v>11</v>
      </c>
      <c r="C1247">
        <f t="shared" si="2434"/>
        <v>24</v>
      </c>
      <c r="E1247">
        <f t="shared" ref="E1247" si="2549">plan_id</f>
        <v>1330</v>
      </c>
      <c r="F1247">
        <f t="shared" ca="1" si="2472"/>
        <v>2008</v>
      </c>
      <c r="G1247">
        <f t="shared" ref="G1247" ca="1" si="2550">VLOOKUP(INDIRECT(CHAR(39)&amp;$A1247&amp;CHAR(39)&amp;"!r2c"&amp;$C1247,0),variables,2,0)</f>
        <v>10942</v>
      </c>
      <c r="H1247" s="68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5">
      <c r="A1248" t="s">
        <v>534</v>
      </c>
      <c r="B1248">
        <f t="shared" si="2506"/>
        <v>11</v>
      </c>
      <c r="C1248">
        <f t="shared" si="2434"/>
        <v>25</v>
      </c>
      <c r="E1248">
        <f t="shared" ref="E1248" si="2551">plan_id</f>
        <v>1330</v>
      </c>
      <c r="F1248">
        <f t="shared" ca="1" si="2472"/>
        <v>2008</v>
      </c>
      <c r="G1248">
        <f t="shared" ref="G1248" ca="1" si="2552">VLOOKUP(INDIRECT(CHAR(39)&amp;$A1248&amp;CHAR(39)&amp;"!r2c"&amp;$C1248,0),variables,2,0)</f>
        <v>10943</v>
      </c>
      <c r="H1248" s="68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5">
      <c r="A1249" t="s">
        <v>534</v>
      </c>
      <c r="B1249">
        <f t="shared" si="2506"/>
        <v>11</v>
      </c>
      <c r="C1249">
        <f t="shared" si="2434"/>
        <v>26</v>
      </c>
      <c r="E1249">
        <f t="shared" ref="E1249" si="2553">plan_id</f>
        <v>1330</v>
      </c>
      <c r="F1249">
        <f t="shared" ca="1" si="2472"/>
        <v>2008</v>
      </c>
      <c r="G1249">
        <f t="shared" ref="G1249" ca="1" si="2554">VLOOKUP(INDIRECT(CHAR(39)&amp;$A1249&amp;CHAR(39)&amp;"!r2c"&amp;$C1249,0),variables,2,0)</f>
        <v>10701</v>
      </c>
      <c r="H1249" s="68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1.4999999999999999E-2</v>
      </c>
    </row>
    <row r="1250" spans="1:8" x14ac:dyDescent="0.35">
      <c r="A1250" t="s">
        <v>534</v>
      </c>
      <c r="B1250">
        <f t="shared" si="2506"/>
        <v>11</v>
      </c>
      <c r="C1250">
        <f t="shared" si="2434"/>
        <v>27</v>
      </c>
      <c r="E1250">
        <f t="shared" ref="E1250" si="2555">plan_id</f>
        <v>1330</v>
      </c>
      <c r="F1250">
        <f t="shared" ca="1" si="2472"/>
        <v>2008</v>
      </c>
      <c r="G1250">
        <f t="shared" ref="G1250" ca="1" si="2556">VLOOKUP(INDIRECT(CHAR(39)&amp;$A1250&amp;CHAR(39)&amp;"!r2c"&amp;$C1250,0),variables,2,0)</f>
        <v>10702</v>
      </c>
      <c r="H1250" s="68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5">
      <c r="A1251" t="s">
        <v>534</v>
      </c>
      <c r="B1251">
        <f t="shared" si="2506"/>
        <v>11</v>
      </c>
      <c r="C1251">
        <f t="shared" si="2434"/>
        <v>28</v>
      </c>
      <c r="E1251">
        <f t="shared" ref="E1251" si="2557">plan_id</f>
        <v>1330</v>
      </c>
      <c r="F1251">
        <f t="shared" ca="1" si="2472"/>
        <v>2008</v>
      </c>
      <c r="G1251">
        <f t="shared" ref="G1251" ca="1" si="2558">VLOOKUP(INDIRECT(CHAR(39)&amp;$A1251&amp;CHAR(39)&amp;"!r2c"&amp;$C1251,0),variables,2,0)</f>
        <v>10944</v>
      </c>
      <c r="H1251" s="68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5">
      <c r="A1252" t="s">
        <v>534</v>
      </c>
      <c r="B1252">
        <f t="shared" si="2506"/>
        <v>11</v>
      </c>
      <c r="C1252">
        <f t="shared" si="2434"/>
        <v>29</v>
      </c>
      <c r="E1252">
        <f t="shared" ref="E1252" si="2559">plan_id</f>
        <v>1330</v>
      </c>
      <c r="F1252">
        <f t="shared" ca="1" si="2472"/>
        <v>2008</v>
      </c>
      <c r="G1252">
        <f t="shared" ref="G1252" ca="1" si="2560">VLOOKUP(INDIRECT(CHAR(39)&amp;$A1252&amp;CHAR(39)&amp;"!r2c"&amp;$C1252,0),variables,2,0)</f>
        <v>10945</v>
      </c>
      <c r="H1252" s="68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5">
      <c r="A1253" t="s">
        <v>534</v>
      </c>
      <c r="B1253">
        <f t="shared" si="2506"/>
        <v>11</v>
      </c>
      <c r="C1253">
        <f t="shared" si="2434"/>
        <v>30</v>
      </c>
      <c r="E1253">
        <f t="shared" ref="E1253" si="2561">plan_id</f>
        <v>1330</v>
      </c>
      <c r="F1253">
        <f t="shared" ca="1" si="2472"/>
        <v>2008</v>
      </c>
      <c r="G1253">
        <f t="shared" ref="G1253" ca="1" si="2562">VLOOKUP(INDIRECT(CHAR(39)&amp;$A1253&amp;CHAR(39)&amp;"!r2c"&amp;$C1253,0),variables,2,0)</f>
        <v>10946</v>
      </c>
      <c r="H1253" s="68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5">
      <c r="A1254" t="s">
        <v>534</v>
      </c>
      <c r="B1254">
        <f t="shared" si="2506"/>
        <v>11</v>
      </c>
      <c r="C1254">
        <f t="shared" si="2434"/>
        <v>31</v>
      </c>
      <c r="E1254">
        <f t="shared" ref="E1254" si="2563">plan_id</f>
        <v>1330</v>
      </c>
      <c r="F1254">
        <f t="shared" ca="1" si="2472"/>
        <v>2008</v>
      </c>
      <c r="G1254">
        <f t="shared" ref="G1254" ca="1" si="2564">VLOOKUP(INDIRECT(CHAR(39)&amp;$A1254&amp;CHAR(39)&amp;"!r2c"&amp;$C1254,0),variables,2,0)</f>
        <v>10948</v>
      </c>
      <c r="H1254" s="68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5">
      <c r="A1255" t="s">
        <v>534</v>
      </c>
      <c r="B1255">
        <f t="shared" si="2506"/>
        <v>11</v>
      </c>
      <c r="C1255">
        <f t="shared" si="2434"/>
        <v>32</v>
      </c>
      <c r="E1255">
        <f t="shared" ref="E1255" si="2565">plan_id</f>
        <v>1330</v>
      </c>
      <c r="F1255">
        <f t="shared" ca="1" si="2472"/>
        <v>2008</v>
      </c>
      <c r="G1255">
        <f t="shared" ref="G1255" ca="1" si="2566">VLOOKUP(INDIRECT(CHAR(39)&amp;$A1255&amp;CHAR(39)&amp;"!r2c"&amp;$C1255,0),variables,2,0)</f>
        <v>10949</v>
      </c>
      <c r="H1255" s="68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5">
      <c r="A1256" t="s">
        <v>534</v>
      </c>
      <c r="B1256">
        <f t="shared" si="2506"/>
        <v>11</v>
      </c>
      <c r="C1256">
        <f t="shared" ref="C1256:C1319" si="2567">C1165</f>
        <v>33</v>
      </c>
      <c r="E1256">
        <f t="shared" ref="E1256" si="2568">plan_id</f>
        <v>1330</v>
      </c>
      <c r="F1256">
        <f t="shared" ca="1" si="2472"/>
        <v>2008</v>
      </c>
      <c r="G1256">
        <f t="shared" ref="G1256" ca="1" si="2569">VLOOKUP(INDIRECT(CHAR(39)&amp;$A1256&amp;CHAR(39)&amp;"!r2c"&amp;$C1256,0),variables,2,0)</f>
        <v>10950</v>
      </c>
      <c r="H1256" s="68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5">
      <c r="A1257" t="s">
        <v>534</v>
      </c>
      <c r="B1257">
        <f t="shared" si="2506"/>
        <v>11</v>
      </c>
      <c r="C1257">
        <f t="shared" si="2567"/>
        <v>34</v>
      </c>
      <c r="E1257">
        <f t="shared" ref="E1257" si="2570">plan_id</f>
        <v>1330</v>
      </c>
      <c r="F1257">
        <f t="shared" ca="1" si="2472"/>
        <v>2008</v>
      </c>
      <c r="G1257">
        <f t="shared" ref="G1257" ca="1" si="2571">VLOOKUP(INDIRECT(CHAR(39)&amp;$A1257&amp;CHAR(39)&amp;"!r2c"&amp;$C1257,0),variables,2,0)</f>
        <v>10952</v>
      </c>
      <c r="H1257" s="68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5">
      <c r="A1258" t="s">
        <v>534</v>
      </c>
      <c r="B1258">
        <f t="shared" si="2506"/>
        <v>11</v>
      </c>
      <c r="C1258">
        <f t="shared" si="2567"/>
        <v>35</v>
      </c>
      <c r="E1258">
        <f t="shared" ref="E1258" si="2572">plan_id</f>
        <v>1330</v>
      </c>
      <c r="F1258">
        <f t="shared" ca="1" si="2472"/>
        <v>2008</v>
      </c>
      <c r="G1258">
        <f t="shared" ref="G1258" ca="1" si="2573">VLOOKUP(INDIRECT(CHAR(39)&amp;$A1258&amp;CHAR(39)&amp;"!r2c"&amp;$C1258,0),variables,2,0)</f>
        <v>10951</v>
      </c>
      <c r="H1258" s="68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5">
      <c r="A1259" t="s">
        <v>534</v>
      </c>
      <c r="B1259">
        <f t="shared" si="2506"/>
        <v>11</v>
      </c>
      <c r="C1259">
        <f t="shared" si="2567"/>
        <v>36</v>
      </c>
      <c r="E1259">
        <f t="shared" ref="E1259" si="2574">plan_id</f>
        <v>1330</v>
      </c>
      <c r="F1259">
        <f t="shared" ca="1" si="2472"/>
        <v>2008</v>
      </c>
      <c r="G1259">
        <f t="shared" ref="G1259" ca="1" si="2575">VLOOKUP(INDIRECT(CHAR(39)&amp;$A1259&amp;CHAR(39)&amp;"!r2c"&amp;$C1259,0),variables,2,0)</f>
        <v>10955</v>
      </c>
      <c r="H1259" s="6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3.5000000000000003E-2</v>
      </c>
    </row>
    <row r="1260" spans="1:8" x14ac:dyDescent="0.35">
      <c r="A1260" t="s">
        <v>534</v>
      </c>
      <c r="B1260">
        <f t="shared" si="2506"/>
        <v>11</v>
      </c>
      <c r="C1260">
        <f t="shared" si="2567"/>
        <v>37</v>
      </c>
      <c r="E1260">
        <f t="shared" ref="E1260" si="2576">plan_id</f>
        <v>1330</v>
      </c>
      <c r="F1260">
        <f t="shared" ca="1" si="2472"/>
        <v>2008</v>
      </c>
      <c r="G1260">
        <f t="shared" ref="G1260" ca="1" si="2577">VLOOKUP(INDIRECT(CHAR(39)&amp;$A1260&amp;CHAR(39)&amp;"!r2c"&amp;$C1260,0),variables,2,0)</f>
        <v>10956</v>
      </c>
      <c r="H1260" s="68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7.7499999999999999E-2</v>
      </c>
    </row>
    <row r="1261" spans="1:8" x14ac:dyDescent="0.35">
      <c r="A1261" t="s">
        <v>534</v>
      </c>
      <c r="B1261">
        <f t="shared" si="2506"/>
        <v>11</v>
      </c>
      <c r="C1261">
        <f t="shared" si="2567"/>
        <v>38</v>
      </c>
      <c r="E1261">
        <f t="shared" ref="E1261" si="2578">plan_id</f>
        <v>1330</v>
      </c>
      <c r="F1261">
        <f t="shared" ca="1" si="2472"/>
        <v>2008</v>
      </c>
      <c r="G1261">
        <f t="shared" ref="G1261" ca="1" si="2579">VLOOKUP(INDIRECT(CHAR(39)&amp;$A1261&amp;CHAR(39)&amp;"!r2c"&amp;$C1261,0),variables,2,0)</f>
        <v>10957</v>
      </c>
      <c r="H1261" s="6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4.4999999999999998E-2</v>
      </c>
    </row>
    <row r="1262" spans="1:8" x14ac:dyDescent="0.35">
      <c r="A1262" t="s">
        <v>534</v>
      </c>
      <c r="B1262">
        <f t="shared" si="2506"/>
        <v>11</v>
      </c>
      <c r="C1262">
        <f t="shared" si="2567"/>
        <v>39</v>
      </c>
      <c r="E1262">
        <f t="shared" ref="E1262" si="2580">plan_id</f>
        <v>1330</v>
      </c>
      <c r="F1262">
        <f t="shared" ca="1" si="2472"/>
        <v>2008</v>
      </c>
      <c r="G1262">
        <f t="shared" ref="G1262" ca="1" si="2581">VLOOKUP(INDIRECT(CHAR(39)&amp;$A1262&amp;CHAR(39)&amp;"!r2c"&amp;$C1262,0),variables,2,0)</f>
        <v>10960</v>
      </c>
      <c r="H1262" s="68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General Members - 4.50% - 9.01%; University Members - 5.50%</v>
      </c>
    </row>
    <row r="1263" spans="1:8" x14ac:dyDescent="0.35">
      <c r="A1263" t="s">
        <v>534</v>
      </c>
      <c r="B1263">
        <f t="shared" si="2506"/>
        <v>11</v>
      </c>
      <c r="C1263">
        <f t="shared" si="2567"/>
        <v>40</v>
      </c>
      <c r="E1263">
        <f t="shared" ref="E1263" si="2582">plan_id</f>
        <v>1330</v>
      </c>
      <c r="F1263">
        <f t="shared" ca="1" si="2472"/>
        <v>2008</v>
      </c>
      <c r="G1263">
        <f t="shared" ref="G1263" ca="1" si="2583">VLOOKUP(INDIRECT(CHAR(39)&amp;$A1263&amp;CHAR(39)&amp;"!r2c"&amp;$C1263,0),variables,2,0)</f>
        <v>10963</v>
      </c>
      <c r="H1263" s="68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 42</v>
      </c>
    </row>
    <row r="1264" spans="1:8" x14ac:dyDescent="0.35">
      <c r="A1264" t="s">
        <v>534</v>
      </c>
      <c r="B1264">
        <f t="shared" si="2506"/>
        <v>11</v>
      </c>
      <c r="C1264">
        <f t="shared" si="2567"/>
        <v>41</v>
      </c>
      <c r="E1264">
        <f t="shared" ref="E1264" si="2584">plan_id</f>
        <v>1330</v>
      </c>
      <c r="F1264">
        <f t="shared" ca="1" si="2472"/>
        <v>2008</v>
      </c>
      <c r="G1264">
        <f t="shared" ref="G1264" ca="1" si="2585">VLOOKUP(INDIRECT(CHAR(39)&amp;$A1264&amp;CHAR(39)&amp;"!r2c"&amp;$C1264,0),variables,2,0)</f>
        <v>10965</v>
      </c>
      <c r="H1264" s="68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 39</v>
      </c>
    </row>
    <row r="1265" spans="1:8" x14ac:dyDescent="0.35">
      <c r="A1265" t="s">
        <v>534</v>
      </c>
      <c r="B1265">
        <f t="shared" si="2506"/>
        <v>11</v>
      </c>
      <c r="C1265">
        <f t="shared" si="2567"/>
        <v>42</v>
      </c>
      <c r="E1265">
        <f t="shared" ref="E1265" si="2586">plan_id</f>
        <v>1330</v>
      </c>
      <c r="F1265">
        <f t="shared" ca="1" si="2472"/>
        <v>2008</v>
      </c>
      <c r="G1265">
        <f t="shared" ref="G1265" ca="1" si="2587">VLOOKUP(INDIRECT(CHAR(39)&amp;$A1265&amp;CHAR(39)&amp;"!r2c"&amp;$C1265,0),variables,2,0)</f>
        <v>10968</v>
      </c>
      <c r="H1265" s="68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RP 2000 Combined Mortality Table</v>
      </c>
    </row>
    <row r="1266" spans="1:8" x14ac:dyDescent="0.35">
      <c r="A1266" t="s">
        <v>534</v>
      </c>
      <c r="B1266">
        <f t="shared" si="2506"/>
        <v>11</v>
      </c>
      <c r="C1266">
        <f t="shared" si="2567"/>
        <v>43</v>
      </c>
      <c r="E1266">
        <f t="shared" ref="E1266" si="2588">plan_id</f>
        <v>1330</v>
      </c>
      <c r="F1266">
        <f t="shared" ca="1" si="2472"/>
        <v>2008</v>
      </c>
      <c r="G1266">
        <f t="shared" ref="G1266" ca="1" si="2589">VLOOKUP(INDIRECT(CHAR(39)&amp;$A1266&amp;CHAR(39)&amp;"!r2c"&amp;$C1266,0),variables,2,0)</f>
        <v>10969</v>
      </c>
      <c r="H1266" s="68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2000</v>
      </c>
    </row>
    <row r="1267" spans="1:8" x14ac:dyDescent="0.35">
      <c r="A1267" t="s">
        <v>534</v>
      </c>
      <c r="B1267">
        <f t="shared" si="2506"/>
        <v>11</v>
      </c>
      <c r="C1267">
        <f t="shared" si="2567"/>
        <v>44</v>
      </c>
      <c r="E1267">
        <f t="shared" ref="E1267" si="2590">plan_id</f>
        <v>1330</v>
      </c>
      <c r="F1267">
        <f t="shared" ca="1" si="2472"/>
        <v>2008</v>
      </c>
      <c r="G1267">
        <f t="shared" ref="G1267" ca="1" si="2591">VLOOKUP(INDIRECT(CHAR(39)&amp;$A1267&amp;CHAR(39)&amp;"!r2c"&amp;$C1267,0),variables,2,0)</f>
        <v>10970</v>
      </c>
      <c r="H1267" s="68" t="str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Scale AA to 2008</v>
      </c>
    </row>
    <row r="1268" spans="1:8" x14ac:dyDescent="0.35">
      <c r="A1268" t="s">
        <v>534</v>
      </c>
      <c r="B1268">
        <f t="shared" si="2506"/>
        <v>11</v>
      </c>
      <c r="C1268">
        <f t="shared" si="2567"/>
        <v>45</v>
      </c>
      <c r="E1268">
        <f t="shared" ref="E1268" si="2592">plan_id</f>
        <v>1330</v>
      </c>
      <c r="F1268">
        <f t="shared" ca="1" si="2472"/>
        <v>2008</v>
      </c>
      <c r="G1268">
        <f t="shared" ref="G1268" ca="1" si="2593">VLOOKUP(INDIRECT(CHAR(39)&amp;$A1268&amp;CHAR(39)&amp;"!r2c"&amp;$C1268,0),variables,2,0)</f>
        <v>10971</v>
      </c>
      <c r="H1268" s="68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 xml:space="preserve">3 years for males and 2 years for females </v>
      </c>
    </row>
    <row r="1269" spans="1:8" x14ac:dyDescent="0.35">
      <c r="A1269" t="s">
        <v>534</v>
      </c>
      <c r="B1269">
        <f t="shared" si="2506"/>
        <v>11</v>
      </c>
      <c r="C1269">
        <f t="shared" si="2567"/>
        <v>46</v>
      </c>
      <c r="E1269">
        <f t="shared" ref="E1269" si="2594">plan_id</f>
        <v>1330</v>
      </c>
      <c r="F1269">
        <f t="shared" ca="1" si="2472"/>
        <v>2008</v>
      </c>
      <c r="G1269">
        <f t="shared" ref="G1269" ca="1" si="2595">VLOOKUP(INDIRECT(CHAR(39)&amp;$A1269&amp;CHAR(39)&amp;"!r2c"&amp;$C1269,0),variables,2,0)</f>
        <v>10972</v>
      </c>
      <c r="H1269" s="6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5">
      <c r="A1270" t="s">
        <v>534</v>
      </c>
      <c r="B1270">
        <f t="shared" si="2506"/>
        <v>11</v>
      </c>
      <c r="C1270">
        <f t="shared" si="2567"/>
        <v>47</v>
      </c>
      <c r="E1270">
        <f t="shared" ref="E1270" si="2596">plan_id</f>
        <v>1330</v>
      </c>
      <c r="F1270">
        <f t="shared" ca="1" si="2472"/>
        <v>2008</v>
      </c>
      <c r="G1270">
        <f t="shared" ref="G1270" ca="1" si="2597">VLOOKUP(INDIRECT(CHAR(39)&amp;$A1270&amp;CHAR(39)&amp;"!r2c"&amp;$C1270,0),variables,2,0)</f>
        <v>10973</v>
      </c>
      <c r="H1270" s="68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</v>
      </c>
    </row>
    <row r="1271" spans="1:8" x14ac:dyDescent="0.35">
      <c r="A1271" t="s">
        <v>534</v>
      </c>
      <c r="B1271">
        <f t="shared" si="2506"/>
        <v>11</v>
      </c>
      <c r="C1271">
        <f t="shared" si="2567"/>
        <v>48</v>
      </c>
      <c r="E1271">
        <f t="shared" ref="E1271" si="2598">plan_id</f>
        <v>1330</v>
      </c>
      <c r="F1271">
        <f t="shared" ca="1" si="2472"/>
        <v>2008</v>
      </c>
      <c r="G1271">
        <f t="shared" ref="G1271" ca="1" si="2599">VLOOKUP(INDIRECT(CHAR(39)&amp;$A1271&amp;CHAR(39)&amp;"!r2c"&amp;$C1271,0),variables,2,0)</f>
        <v>10974</v>
      </c>
      <c r="H1271" s="68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31.3 Years</v>
      </c>
    </row>
    <row r="1272" spans="1:8" x14ac:dyDescent="0.35">
      <c r="A1272" t="s">
        <v>534</v>
      </c>
      <c r="B1272">
        <f t="shared" si="2506"/>
        <v>11</v>
      </c>
      <c r="C1272">
        <f t="shared" si="2567"/>
        <v>49</v>
      </c>
      <c r="E1272">
        <f t="shared" ref="E1272" si="2600">plan_id</f>
        <v>1330</v>
      </c>
      <c r="F1272">
        <f t="shared" ca="1" si="2472"/>
        <v>2008</v>
      </c>
      <c r="G1272">
        <f t="shared" ref="G1272" ca="1" si="2601">VLOOKUP(INDIRECT(CHAR(39)&amp;$A1272&amp;CHAR(39)&amp;"!r2c"&amp;$C1272,0),variables,2,0)</f>
        <v>10976</v>
      </c>
      <c r="H1272" s="68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Entry Age</v>
      </c>
    </row>
    <row r="1273" spans="1:8" x14ac:dyDescent="0.35">
      <c r="A1273" t="s">
        <v>534</v>
      </c>
      <c r="B1273">
        <f t="shared" si="2506"/>
        <v>11</v>
      </c>
      <c r="C1273">
        <f t="shared" si="2567"/>
        <v>50</v>
      </c>
      <c r="E1273">
        <f t="shared" ref="E1273" si="2602">plan_id</f>
        <v>1330</v>
      </c>
      <c r="F1273">
        <f t="shared" ca="1" si="2472"/>
        <v>2008</v>
      </c>
      <c r="G1273">
        <f t="shared" ref="G1273" ca="1" si="2603">VLOOKUP(INDIRECT(CHAR(39)&amp;$A1273&amp;CHAR(39)&amp;"!r2c"&amp;$C1273,0),variables,2,0)</f>
        <v>10977</v>
      </c>
      <c r="H1273" s="68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7.7499999999999999E-2</v>
      </c>
    </row>
    <row r="1274" spans="1:8" x14ac:dyDescent="0.35">
      <c r="A1274" t="s">
        <v>534</v>
      </c>
      <c r="B1274">
        <f t="shared" si="2506"/>
        <v>11</v>
      </c>
      <c r="C1274">
        <f t="shared" si="2567"/>
        <v>51</v>
      </c>
      <c r="E1274">
        <f t="shared" ref="E1274" si="2604">plan_id</f>
        <v>1330</v>
      </c>
      <c r="F1274">
        <f t="shared" ca="1" si="2472"/>
        <v>2008</v>
      </c>
      <c r="G1274">
        <f t="shared" ref="G1274" ca="1" si="2605">VLOOKUP(INDIRECT(CHAR(39)&amp;$A1274&amp;CHAR(39)&amp;"!r2c"&amp;$C1274,0),variables,2,0)</f>
        <v>10978</v>
      </c>
      <c r="H1274" s="68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5">
      <c r="A1275" t="s">
        <v>534</v>
      </c>
      <c r="B1275">
        <f t="shared" si="2506"/>
        <v>11</v>
      </c>
      <c r="C1275">
        <f t="shared" si="2567"/>
        <v>52</v>
      </c>
      <c r="E1275">
        <f t="shared" ref="E1275" si="2606">plan_id</f>
        <v>1330</v>
      </c>
      <c r="F1275">
        <f t="shared" ca="1" si="2472"/>
        <v>2008</v>
      </c>
      <c r="G1275">
        <f t="shared" ref="G1275" ca="1" si="2607">VLOOKUP(INDIRECT(CHAR(39)&amp;$A1275&amp;CHAR(39)&amp;"!r2c"&amp;$C1275,0),variables,2,0)</f>
        <v>10979</v>
      </c>
      <c r="H1275" s="6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7.7499999999999999E-2</v>
      </c>
    </row>
    <row r="1276" spans="1:8" x14ac:dyDescent="0.35">
      <c r="A1276" t="s">
        <v>534</v>
      </c>
      <c r="B1276">
        <f t="shared" si="2506"/>
        <v>11</v>
      </c>
      <c r="C1276">
        <f t="shared" si="2567"/>
        <v>53</v>
      </c>
      <c r="E1276">
        <f t="shared" ref="E1276" si="2608">plan_id</f>
        <v>1330</v>
      </c>
      <c r="F1276">
        <f t="shared" ca="1" si="2472"/>
        <v>2008</v>
      </c>
      <c r="G1276">
        <f t="shared" ref="G1276" ca="1" si="2609">VLOOKUP(INDIRECT(CHAR(39)&amp;$A1276&amp;CHAR(39)&amp;"!r2c"&amp;$C1276,0),variables,2,0)</f>
        <v>10980</v>
      </c>
      <c r="H1276" s="68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4 Years</v>
      </c>
    </row>
    <row r="1277" spans="1:8" x14ac:dyDescent="0.35">
      <c r="A1277" t="s">
        <v>534</v>
      </c>
      <c r="B1277">
        <f t="shared" si="2506"/>
        <v>11</v>
      </c>
      <c r="C1277">
        <f t="shared" si="2567"/>
        <v>54</v>
      </c>
      <c r="E1277">
        <f t="shared" ref="E1277" si="2610">plan_id</f>
        <v>1330</v>
      </c>
      <c r="F1277">
        <f t="shared" ca="1" si="2472"/>
        <v>2008</v>
      </c>
      <c r="G1277">
        <f t="shared" ref="G1277" ca="1" si="2611">VLOOKUP(INDIRECT(CHAR(39)&amp;$A1277&amp;CHAR(39)&amp;"!r2c"&amp;$C1277,0),variables,2,0)</f>
        <v>10981</v>
      </c>
      <c r="H1277" s="68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7.1800000000000003E-2</v>
      </c>
    </row>
    <row r="1278" spans="1:8" x14ac:dyDescent="0.35">
      <c r="A1278" t="s">
        <v>534</v>
      </c>
      <c r="B1278">
        <f t="shared" si="2506"/>
        <v>11</v>
      </c>
      <c r="C1278">
        <f t="shared" si="2567"/>
        <v>55</v>
      </c>
      <c r="E1278">
        <f t="shared" ref="E1278" si="2612">plan_id</f>
        <v>1330</v>
      </c>
      <c r="F1278">
        <f t="shared" ca="1" si="2472"/>
        <v>2008</v>
      </c>
      <c r="G1278">
        <f t="shared" ref="G1278" ca="1" si="2613">VLOOKUP(INDIRECT(CHAR(39)&amp;$A1278&amp;CHAR(39)&amp;"!r2c"&amp;$C1278,0),variables,2,0)</f>
        <v>10982</v>
      </c>
      <c r="H1278" s="68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-4.8800000000000003E-2</v>
      </c>
    </row>
    <row r="1279" spans="1:8" x14ac:dyDescent="0.35">
      <c r="A1279" t="s">
        <v>534</v>
      </c>
      <c r="B1279">
        <f t="shared" si="2506"/>
        <v>11</v>
      </c>
      <c r="C1279">
        <f t="shared" si="2567"/>
        <v>56</v>
      </c>
      <c r="E1279">
        <f t="shared" ref="E1279" si="2614">plan_id</f>
        <v>1330</v>
      </c>
      <c r="F1279">
        <f t="shared" ca="1" si="2472"/>
        <v>2008</v>
      </c>
      <c r="G1279">
        <f t="shared" ref="G1279" ca="1" si="2615">VLOOKUP(INDIRECT(CHAR(39)&amp;$A1279&amp;CHAR(39)&amp;"!r2c"&amp;$C1279,0),variables,2,0)</f>
        <v>10706</v>
      </c>
      <c r="H1279" s="68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5.8487649808580135E-4</v>
      </c>
    </row>
    <row r="1280" spans="1:8" x14ac:dyDescent="0.35">
      <c r="A1280" t="s">
        <v>534</v>
      </c>
      <c r="B1280">
        <f t="shared" si="2506"/>
        <v>11</v>
      </c>
      <c r="C1280">
        <f t="shared" si="2567"/>
        <v>57</v>
      </c>
      <c r="E1280">
        <f t="shared" ref="E1280" si="2616">plan_id</f>
        <v>1330</v>
      </c>
      <c r="F1280">
        <f t="shared" ca="1" si="2472"/>
        <v>2008</v>
      </c>
      <c r="G1280">
        <f t="shared" ref="G1280" ca="1" si="2617">VLOOKUP(INDIRECT(CHAR(39)&amp;$A1280&amp;CHAR(39)&amp;"!r2c"&amp;$C1280,0),variables,2,0)</f>
        <v>10984</v>
      </c>
      <c r="H1280" s="68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5">
      <c r="A1281" t="s">
        <v>534</v>
      </c>
      <c r="B1281">
        <f t="shared" si="2506"/>
        <v>11</v>
      </c>
      <c r="C1281">
        <f t="shared" si="2567"/>
        <v>58</v>
      </c>
      <c r="E1281">
        <f t="shared" ref="E1281" si="2618">plan_id</f>
        <v>1330</v>
      </c>
      <c r="F1281">
        <f t="shared" ca="1" si="2472"/>
        <v>2008</v>
      </c>
      <c r="G1281">
        <f t="shared" ref="G1281" ca="1" si="2619">VLOOKUP(INDIRECT(CHAR(39)&amp;$A1281&amp;CHAR(39)&amp;"!r2c"&amp;$C1281,0),variables,2,0)</f>
        <v>10990</v>
      </c>
      <c r="H1281" s="68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3159100000</v>
      </c>
    </row>
    <row r="1282" spans="1:8" x14ac:dyDescent="0.35">
      <c r="A1282" t="s">
        <v>534</v>
      </c>
      <c r="B1282">
        <f t="shared" si="2506"/>
        <v>11</v>
      </c>
      <c r="C1282">
        <f t="shared" si="2567"/>
        <v>59</v>
      </c>
      <c r="E1282">
        <f t="shared" ref="E1282" si="2620">plan_id</f>
        <v>1330</v>
      </c>
      <c r="F1282">
        <f t="shared" ca="1" si="2472"/>
        <v>2008</v>
      </c>
      <c r="G1282">
        <f t="shared" ref="G1282" ca="1" si="2621">VLOOKUP(INDIRECT(CHAR(39)&amp;$A1282&amp;CHAR(39)&amp;"!r2c"&amp;$C1282,0),variables,2,0)</f>
        <v>10991</v>
      </c>
      <c r="H1282" s="68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3953700000</v>
      </c>
    </row>
    <row r="1283" spans="1:8" x14ac:dyDescent="0.35">
      <c r="A1283" t="s">
        <v>534</v>
      </c>
      <c r="B1283">
        <f t="shared" si="2506"/>
        <v>11</v>
      </c>
      <c r="C1283">
        <f t="shared" si="2567"/>
        <v>60</v>
      </c>
      <c r="E1283">
        <f t="shared" ref="E1283" si="2622">plan_id</f>
        <v>1330</v>
      </c>
      <c r="F1283">
        <f t="shared" ca="1" si="2472"/>
        <v>2008</v>
      </c>
      <c r="G1283">
        <f t="shared" ref="G1283" ca="1" si="2623">VLOOKUP(INDIRECT(CHAR(39)&amp;$A1283&amp;CHAR(39)&amp;"!r2c"&amp;$C1283,0),variables,2,0)</f>
        <v>10992</v>
      </c>
      <c r="H1283" s="68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794600000</v>
      </c>
    </row>
    <row r="1284" spans="1:8" x14ac:dyDescent="0.35">
      <c r="A1284" t="s">
        <v>534</v>
      </c>
      <c r="B1284">
        <f t="shared" si="2506"/>
        <v>11</v>
      </c>
      <c r="C1284">
        <f t="shared" si="2567"/>
        <v>61</v>
      </c>
      <c r="E1284">
        <f t="shared" ref="E1284" si="2624">plan_id</f>
        <v>1330</v>
      </c>
      <c r="F1284">
        <f t="shared" ca="1" si="2472"/>
        <v>2008</v>
      </c>
      <c r="G1284">
        <f t="shared" ref="G1284" ca="1" si="2625">VLOOKUP(INDIRECT(CHAR(39)&amp;$A1284&amp;CHAR(39)&amp;"!r2c"&amp;$C1284,0),variables,2,0)</f>
        <v>10993</v>
      </c>
      <c r="H1284" s="68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0.79900000000000004</v>
      </c>
    </row>
    <row r="1285" spans="1:8" x14ac:dyDescent="0.35">
      <c r="A1285" t="s">
        <v>534</v>
      </c>
      <c r="B1285">
        <f t="shared" si="2506"/>
        <v>11</v>
      </c>
      <c r="C1285">
        <f t="shared" si="2567"/>
        <v>62</v>
      </c>
      <c r="E1285">
        <f t="shared" ref="E1285" si="2626">plan_id</f>
        <v>1330</v>
      </c>
      <c r="F1285">
        <f t="shared" ca="1" si="2472"/>
        <v>2008</v>
      </c>
      <c r="G1285">
        <f t="shared" ref="G1285" ca="1" si="2627">VLOOKUP(INDIRECT(CHAR(39)&amp;$A1285&amp;CHAR(39)&amp;"!r2c"&amp;$C1285,0),variables,2,0)</f>
        <v>10994</v>
      </c>
      <c r="H1285" s="6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657435000</v>
      </c>
    </row>
    <row r="1286" spans="1:8" x14ac:dyDescent="0.35">
      <c r="A1286" t="s">
        <v>534</v>
      </c>
      <c r="B1286">
        <f t="shared" si="2506"/>
        <v>11</v>
      </c>
      <c r="C1286">
        <f t="shared" si="2567"/>
        <v>63</v>
      </c>
      <c r="E1286">
        <f t="shared" ref="E1286" si="2628">plan_id</f>
        <v>1330</v>
      </c>
      <c r="F1286">
        <f t="shared" ca="1" si="2472"/>
        <v>2008</v>
      </c>
      <c r="G1286">
        <f t="shared" ref="G1286" ca="1" si="2629">VLOOKUP(INDIRECT(CHAR(39)&amp;$A1286&amp;CHAR(39)&amp;"!r2c"&amp;$C1286,0),variables,2,0)</f>
        <v>10801</v>
      </c>
      <c r="H1286" s="6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17000000</v>
      </c>
    </row>
    <row r="1287" spans="1:8" x14ac:dyDescent="0.35">
      <c r="A1287" t="s">
        <v>534</v>
      </c>
      <c r="B1287">
        <f t="shared" si="2506"/>
        <v>11</v>
      </c>
      <c r="C1287">
        <f t="shared" si="2567"/>
        <v>64</v>
      </c>
      <c r="E1287">
        <f t="shared" ref="E1287" si="2630">plan_id</f>
        <v>1330</v>
      </c>
      <c r="F1287">
        <f t="shared" ca="1" si="2472"/>
        <v>2008</v>
      </c>
      <c r="G1287">
        <f t="shared" ref="G1287" ca="1" si="2631">VLOOKUP(INDIRECT(CHAR(39)&amp;$A1287&amp;CHAR(39)&amp;"!r2c"&amp;$C1287,0),variables,2,0)</f>
        <v>10802</v>
      </c>
      <c r="H1287" s="68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-1000000</v>
      </c>
    </row>
    <row r="1288" spans="1:8" x14ac:dyDescent="0.35">
      <c r="A1288" t="s">
        <v>534</v>
      </c>
      <c r="B1288">
        <f t="shared" si="2506"/>
        <v>11</v>
      </c>
      <c r="C1288">
        <f t="shared" si="2567"/>
        <v>65</v>
      </c>
      <c r="E1288">
        <f t="shared" ref="E1288" si="2632">plan_id</f>
        <v>1330</v>
      </c>
      <c r="F1288">
        <f t="shared" ca="1" si="2472"/>
        <v>2008</v>
      </c>
      <c r="G1288">
        <f t="shared" ref="G1288" ca="1" si="2633">VLOOKUP(INDIRECT(CHAR(39)&amp;$A1288&amp;CHAR(39)&amp;"!r2c"&amp;$C1288,0),variables,2,0)</f>
        <v>10803</v>
      </c>
      <c r="H1288" s="68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5">
      <c r="A1289" t="s">
        <v>534</v>
      </c>
      <c r="B1289">
        <f t="shared" si="2506"/>
        <v>11</v>
      </c>
      <c r="C1289">
        <f t="shared" si="2567"/>
        <v>66</v>
      </c>
      <c r="E1289">
        <f t="shared" ref="E1289" si="2634">plan_id</f>
        <v>1330</v>
      </c>
      <c r="F1289">
        <f t="shared" ca="1" si="2472"/>
        <v>2008</v>
      </c>
      <c r="G1289">
        <f t="shared" ref="G1289" ca="1" si="2635">VLOOKUP(INDIRECT(CHAR(39)&amp;$A1289&amp;CHAR(39)&amp;"!r2c"&amp;$C1289,0),variables,2,0)</f>
        <v>10804</v>
      </c>
      <c r="H1289" s="68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5">
      <c r="A1290" t="s">
        <v>534</v>
      </c>
      <c r="B1290">
        <f t="shared" ref="B1290" si="2636">B1225+1</f>
        <v>11</v>
      </c>
      <c r="C1290">
        <f t="shared" si="2567"/>
        <v>67</v>
      </c>
      <c r="E1290">
        <f t="shared" ref="E1290" si="2637">plan_id</f>
        <v>1330</v>
      </c>
      <c r="F1290">
        <f t="shared" ca="1" si="2472"/>
        <v>2008</v>
      </c>
      <c r="G1290">
        <f t="shared" ref="G1290" ca="1" si="2638">VLOOKUP(INDIRECT(CHAR(39)&amp;$A1290&amp;CHAR(39)&amp;"!r2c"&amp;$C1290,0),variables,2,0)</f>
        <v>10805</v>
      </c>
      <c r="H1290" s="68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t="s">
        <v>534</v>
      </c>
      <c r="B1291">
        <f>B1290</f>
        <v>11</v>
      </c>
      <c r="C1291">
        <f t="shared" si="2567"/>
        <v>68</v>
      </c>
      <c r="E1291">
        <f t="shared" ref="E1291" si="2639">plan_id</f>
        <v>1330</v>
      </c>
      <c r="F1291">
        <f t="shared" ca="1" si="2472"/>
        <v>2008</v>
      </c>
      <c r="G1291">
        <f t="shared" ref="G1291" ca="1" si="2640">VLOOKUP(INDIRECT(CHAR(39)&amp;$A1291&amp;CHAR(39)&amp;"!r2c"&amp;$C1291,0),variables,2,0)</f>
        <v>10806</v>
      </c>
      <c r="H1291" s="6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200000</v>
      </c>
    </row>
    <row r="1292" spans="1:8" x14ac:dyDescent="0.35">
      <c r="A1292" t="s">
        <v>534</v>
      </c>
      <c r="B1292">
        <f t="shared" ref="B1292:B1316" si="2641">B1291</f>
        <v>11</v>
      </c>
      <c r="C1292">
        <f t="shared" si="2567"/>
        <v>69</v>
      </c>
      <c r="E1292">
        <f t="shared" ref="E1292" si="2642">plan_id</f>
        <v>1330</v>
      </c>
      <c r="F1292">
        <f t="shared" ca="1" si="2472"/>
        <v>2008</v>
      </c>
      <c r="G1292">
        <f t="shared" ref="G1292" ca="1" si="2643">VLOOKUP(INDIRECT(CHAR(39)&amp;$A1292&amp;CHAR(39)&amp;"!r2c"&amp;$C1292,0),variables,2,0)</f>
        <v>10807</v>
      </c>
      <c r="H1292" s="68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5">
      <c r="A1293" t="s">
        <v>534</v>
      </c>
      <c r="B1293">
        <f t="shared" si="2641"/>
        <v>11</v>
      </c>
      <c r="C1293">
        <f t="shared" si="2567"/>
        <v>70</v>
      </c>
      <c r="E1293">
        <f t="shared" ref="E1293" si="2644">plan_id</f>
        <v>1330</v>
      </c>
      <c r="F1293">
        <f t="shared" ca="1" si="2472"/>
        <v>2008</v>
      </c>
      <c r="G1293">
        <f t="shared" ref="G1293" ca="1" si="2645">VLOOKUP(INDIRECT(CHAR(39)&amp;$A1293&amp;CHAR(39)&amp;"!r2c"&amp;$C1293,0),variables,2,0)</f>
        <v>10808</v>
      </c>
      <c r="H1293" s="68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5">
      <c r="A1294" t="s">
        <v>534</v>
      </c>
      <c r="B1294">
        <f t="shared" si="2641"/>
        <v>11</v>
      </c>
      <c r="C1294">
        <f t="shared" si="2567"/>
        <v>71</v>
      </c>
      <c r="E1294">
        <f t="shared" ref="E1294" si="2646">plan_id</f>
        <v>1330</v>
      </c>
      <c r="F1294">
        <f t="shared" ca="1" si="2472"/>
        <v>2008</v>
      </c>
      <c r="G1294">
        <f t="shared" ref="G1294" ca="1" si="2647">VLOOKUP(INDIRECT(CHAR(39)&amp;$A1294&amp;CHAR(39)&amp;"!r2c"&amp;$C1294,0),variables,2,0)</f>
        <v>10809</v>
      </c>
      <c r="H1294" s="68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5">
      <c r="A1295" t="s">
        <v>534</v>
      </c>
      <c r="B1295">
        <f t="shared" si="2641"/>
        <v>11</v>
      </c>
      <c r="C1295">
        <f t="shared" si="2567"/>
        <v>72</v>
      </c>
      <c r="E1295">
        <f t="shared" ref="E1295" si="2648">plan_id</f>
        <v>1330</v>
      </c>
      <c r="F1295">
        <f t="shared" ca="1" si="2472"/>
        <v>2008</v>
      </c>
      <c r="G1295">
        <f t="shared" ref="G1295" ca="1" si="2649">VLOOKUP(INDIRECT(CHAR(39)&amp;$A1295&amp;CHAR(39)&amp;"!r2c"&amp;$C1295,0),variables,2,0)</f>
        <v>10810</v>
      </c>
      <c r="H1295" s="68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-6300000</v>
      </c>
    </row>
    <row r="1296" spans="1:8" x14ac:dyDescent="0.35">
      <c r="A1296" t="s">
        <v>534</v>
      </c>
      <c r="B1296">
        <f t="shared" si="2641"/>
        <v>11</v>
      </c>
      <c r="C1296">
        <f t="shared" si="2567"/>
        <v>73</v>
      </c>
      <c r="E1296">
        <f t="shared" ref="E1296" si="2650">plan_id</f>
        <v>1330</v>
      </c>
      <c r="F1296">
        <f t="shared" ca="1" si="2472"/>
        <v>2008</v>
      </c>
      <c r="G1296">
        <f t="shared" ref="G1296" ca="1" si="2651">VLOOKUP(INDIRECT(CHAR(39)&amp;$A1296&amp;CHAR(39)&amp;"!r2c"&amp;$C1296,0),variables,2,0)</f>
        <v>10811</v>
      </c>
      <c r="H1296" s="68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5">
      <c r="A1297" t="s">
        <v>534</v>
      </c>
      <c r="B1297">
        <f t="shared" si="2641"/>
        <v>11</v>
      </c>
      <c r="C1297">
        <f t="shared" si="2567"/>
        <v>74</v>
      </c>
      <c r="E1297">
        <f t="shared" ref="E1297" si="2652">plan_id</f>
        <v>1330</v>
      </c>
      <c r="F1297">
        <f t="shared" ca="1" si="2472"/>
        <v>2008</v>
      </c>
      <c r="G1297">
        <f t="shared" ref="G1297" ca="1" si="2653">VLOOKUP(INDIRECT(CHAR(39)&amp;$A1297&amp;CHAR(39)&amp;"!r2c"&amp;$C1297,0),variables,2,0)</f>
        <v>10812</v>
      </c>
      <c r="H1297" s="68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5">
      <c r="A1298" t="s">
        <v>534</v>
      </c>
      <c r="B1298">
        <f t="shared" si="2641"/>
        <v>11</v>
      </c>
      <c r="C1298">
        <f t="shared" si="2567"/>
        <v>75</v>
      </c>
      <c r="E1298">
        <f t="shared" ref="E1298" si="2654">plan_id</f>
        <v>1330</v>
      </c>
      <c r="F1298">
        <f t="shared" ca="1" si="2472"/>
        <v>2008</v>
      </c>
      <c r="G1298">
        <f t="shared" ref="G1298" ca="1" si="2655">VLOOKUP(INDIRECT(CHAR(39)&amp;$A1298&amp;CHAR(39)&amp;"!r2c"&amp;$C1298,0),variables,2,0)</f>
        <v>10813</v>
      </c>
      <c r="H1298" s="68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5">
      <c r="A1299" t="s">
        <v>534</v>
      </c>
      <c r="B1299">
        <f t="shared" si="2641"/>
        <v>11</v>
      </c>
      <c r="C1299">
        <f t="shared" si="2567"/>
        <v>76</v>
      </c>
      <c r="E1299">
        <f t="shared" ref="E1299" si="2656">plan_id</f>
        <v>1330</v>
      </c>
      <c r="F1299">
        <f t="shared" ca="1" si="2472"/>
        <v>2008</v>
      </c>
      <c r="G1299">
        <f t="shared" ref="G1299" ca="1" si="2657">VLOOKUP(INDIRECT(CHAR(39)&amp;$A1299&amp;CHAR(39)&amp;"!r2c"&amp;$C1299,0),variables,2,0)</f>
        <v>10814</v>
      </c>
      <c r="H1299" s="68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300000</v>
      </c>
    </row>
    <row r="1300" spans="1:8" x14ac:dyDescent="0.35">
      <c r="A1300" t="s">
        <v>534</v>
      </c>
      <c r="B1300">
        <f t="shared" si="2641"/>
        <v>11</v>
      </c>
      <c r="C1300">
        <f t="shared" si="2567"/>
        <v>77</v>
      </c>
      <c r="E1300">
        <f t="shared" ref="E1300" si="2658">plan_id</f>
        <v>1330</v>
      </c>
      <c r="F1300">
        <f t="shared" ca="1" si="2472"/>
        <v>2008</v>
      </c>
      <c r="G1300">
        <f t="shared" ref="G1300" ca="1" si="2659">VLOOKUP(INDIRECT(CHAR(39)&amp;$A1300&amp;CHAR(39)&amp;"!r2c"&amp;$C1300,0),variables,2,0)</f>
        <v>10815</v>
      </c>
      <c r="H1300" s="6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1700000</v>
      </c>
    </row>
    <row r="1301" spans="1:8" x14ac:dyDescent="0.35">
      <c r="A1301" t="s">
        <v>534</v>
      </c>
      <c r="B1301">
        <f t="shared" si="2641"/>
        <v>11</v>
      </c>
      <c r="C1301">
        <f t="shared" si="2567"/>
        <v>78</v>
      </c>
      <c r="E1301">
        <f t="shared" ref="E1301" si="2660">plan_id</f>
        <v>1330</v>
      </c>
      <c r="F1301">
        <f t="shared" ca="1" si="2472"/>
        <v>2008</v>
      </c>
      <c r="G1301">
        <f t="shared" ref="G1301" ca="1" si="2661">VLOOKUP(INDIRECT(CHAR(39)&amp;$A1301&amp;CHAR(39)&amp;"!r2c"&amp;$C1301,0),variables,2,0)</f>
        <v>10816</v>
      </c>
      <c r="H1301" s="68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5">
      <c r="A1302" t="s">
        <v>534</v>
      </c>
      <c r="B1302">
        <f t="shared" si="2641"/>
        <v>11</v>
      </c>
      <c r="C1302">
        <f t="shared" si="2567"/>
        <v>79</v>
      </c>
      <c r="E1302">
        <f t="shared" ref="E1302" si="2662">plan_id</f>
        <v>1330</v>
      </c>
      <c r="F1302">
        <f t="shared" ref="F1302:F1394" ca="1" si="2663">INDIRECT(CHAR(39)&amp;$A1302&amp;CHAR(39)&amp;"!r"&amp;$B1302&amp;"c2",0)</f>
        <v>2008</v>
      </c>
      <c r="G1302">
        <f t="shared" ref="G1302" ca="1" si="2664">VLOOKUP(INDIRECT(CHAR(39)&amp;$A1302&amp;CHAR(39)&amp;"!r2c"&amp;$C1302,0),variables,2,0)</f>
        <v>10817</v>
      </c>
      <c r="H1302" s="6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4800000</v>
      </c>
    </row>
    <row r="1303" spans="1:8" x14ac:dyDescent="0.35">
      <c r="A1303" t="s">
        <v>534</v>
      </c>
      <c r="B1303">
        <f t="shared" si="2641"/>
        <v>11</v>
      </c>
      <c r="C1303">
        <f t="shared" si="2567"/>
        <v>80</v>
      </c>
      <c r="E1303">
        <f t="shared" ref="E1303" si="2665">plan_id</f>
        <v>1330</v>
      </c>
      <c r="F1303">
        <f t="shared" ca="1" si="2663"/>
        <v>2008</v>
      </c>
      <c r="G1303">
        <f t="shared" ref="G1303" ca="1" si="2666">VLOOKUP(INDIRECT(CHAR(39)&amp;$A1303&amp;CHAR(39)&amp;"!r2c"&amp;$C1303,0),variables,2,0)</f>
        <v>10818</v>
      </c>
      <c r="H1303" s="68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5">
      <c r="A1304" t="s">
        <v>534</v>
      </c>
      <c r="B1304">
        <f t="shared" si="2641"/>
        <v>11</v>
      </c>
      <c r="C1304">
        <f t="shared" si="2567"/>
        <v>81</v>
      </c>
      <c r="E1304">
        <f t="shared" ref="E1304" si="2667">plan_id</f>
        <v>1330</v>
      </c>
      <c r="F1304">
        <f t="shared" ca="1" si="2663"/>
        <v>2008</v>
      </c>
      <c r="G1304">
        <f t="shared" ref="G1304" ca="1" si="2668">VLOOKUP(INDIRECT(CHAR(39)&amp;$A1304&amp;CHAR(39)&amp;"!r2c"&amp;$C1304,0),variables,2,0)</f>
        <v>10819</v>
      </c>
      <c r="H1304" s="68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5">
      <c r="A1305" t="s">
        <v>534</v>
      </c>
      <c r="B1305">
        <f t="shared" si="2641"/>
        <v>11</v>
      </c>
      <c r="C1305">
        <f t="shared" si="2567"/>
        <v>82</v>
      </c>
      <c r="E1305">
        <f t="shared" ref="E1305" si="2669">plan_id</f>
        <v>1330</v>
      </c>
      <c r="F1305">
        <f t="shared" ca="1" si="2663"/>
        <v>2008</v>
      </c>
      <c r="G1305">
        <f t="shared" ref="G1305" ca="1" si="2670">VLOOKUP(INDIRECT(CHAR(39)&amp;$A1305&amp;CHAR(39)&amp;"!r2c"&amp;$C1305,0),variables,2,0)</f>
        <v>10820</v>
      </c>
      <c r="H1305" s="68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2500000</v>
      </c>
    </row>
    <row r="1306" spans="1:8" x14ac:dyDescent="0.35">
      <c r="A1306" t="s">
        <v>534</v>
      </c>
      <c r="B1306">
        <f t="shared" si="2641"/>
        <v>11</v>
      </c>
      <c r="C1306">
        <f t="shared" si="2567"/>
        <v>83</v>
      </c>
      <c r="E1306">
        <f t="shared" ref="E1306" si="2671">plan_id</f>
        <v>1330</v>
      </c>
      <c r="F1306">
        <f t="shared" ca="1" si="2663"/>
        <v>2008</v>
      </c>
      <c r="G1306">
        <f t="shared" ref="G1306" ca="1" si="2672">VLOOKUP(INDIRECT(CHAR(39)&amp;$A1306&amp;CHAR(39)&amp;"!r2c"&amp;$C1306,0),variables,2,0)</f>
        <v>10821</v>
      </c>
      <c r="H1306" s="68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5">
      <c r="A1307" t="s">
        <v>534</v>
      </c>
      <c r="B1307">
        <f t="shared" si="2641"/>
        <v>11</v>
      </c>
      <c r="C1307">
        <f t="shared" si="2567"/>
        <v>84</v>
      </c>
      <c r="E1307">
        <f t="shared" ref="E1307" si="2673">plan_id</f>
        <v>1330</v>
      </c>
      <c r="F1307">
        <f t="shared" ca="1" si="2663"/>
        <v>2008</v>
      </c>
      <c r="G1307">
        <f t="shared" ref="G1307" ca="1" si="2674">VLOOKUP(INDIRECT(CHAR(39)&amp;$A1307&amp;CHAR(39)&amp;"!r2c"&amp;$C1307,0),variables,2,0)</f>
        <v>10822</v>
      </c>
      <c r="H1307" s="68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5">
      <c r="A1308" t="s">
        <v>534</v>
      </c>
      <c r="B1308">
        <f t="shared" si="2641"/>
        <v>11</v>
      </c>
      <c r="C1308">
        <f t="shared" si="2567"/>
        <v>85</v>
      </c>
      <c r="E1308">
        <f t="shared" ref="E1308" si="2675">plan_id</f>
        <v>1330</v>
      </c>
      <c r="F1308">
        <f t="shared" ca="1" si="2663"/>
        <v>2008</v>
      </c>
      <c r="G1308">
        <f t="shared" ref="G1308" ca="1" si="2676">VLOOKUP(INDIRECT(CHAR(39)&amp;$A1308&amp;CHAR(39)&amp;"!r2c"&amp;$C1308,0),variables,2,0)</f>
        <v>10829</v>
      </c>
      <c r="H1308" s="68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5">
      <c r="A1309" t="s">
        <v>534</v>
      </c>
      <c r="B1309">
        <f t="shared" si="2641"/>
        <v>11</v>
      </c>
      <c r="C1309">
        <f t="shared" si="2567"/>
        <v>86</v>
      </c>
      <c r="E1309">
        <f t="shared" ref="E1309" si="2677">plan_id</f>
        <v>1330</v>
      </c>
      <c r="F1309">
        <f t="shared" ca="1" si="2663"/>
        <v>2008</v>
      </c>
      <c r="G1309">
        <f t="shared" ref="G1309" ca="1" si="2678">VLOOKUP(INDIRECT(CHAR(39)&amp;$A1309&amp;CHAR(39)&amp;"!r2c"&amp;$C1309,0),variables,2,0)</f>
        <v>10823</v>
      </c>
      <c r="H1309" s="68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25700000</v>
      </c>
    </row>
    <row r="1310" spans="1:8" x14ac:dyDescent="0.35">
      <c r="A1310" t="s">
        <v>534</v>
      </c>
      <c r="B1310">
        <f t="shared" si="2641"/>
        <v>11</v>
      </c>
      <c r="C1310">
        <f t="shared" si="2567"/>
        <v>87</v>
      </c>
      <c r="E1310">
        <f t="shared" ref="E1310" si="2679">plan_id</f>
        <v>1330</v>
      </c>
      <c r="F1310">
        <f t="shared" ca="1" si="2663"/>
        <v>2008</v>
      </c>
      <c r="G1310">
        <f t="shared" ref="G1310" ca="1" si="2680">VLOOKUP(INDIRECT(CHAR(39)&amp;$A1310&amp;CHAR(39)&amp;"!r2c"&amp;$C1310,0),variables,2,0)</f>
        <v>10798</v>
      </c>
      <c r="H1310" s="6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5">
      <c r="A1311" t="s">
        <v>534</v>
      </c>
      <c r="B1311">
        <f t="shared" si="2641"/>
        <v>11</v>
      </c>
      <c r="C1311">
        <f t="shared" si="2567"/>
        <v>88</v>
      </c>
      <c r="E1311">
        <f t="shared" ref="E1311" si="2681">plan_id</f>
        <v>1330</v>
      </c>
      <c r="F1311">
        <f t="shared" ca="1" si="2663"/>
        <v>2008</v>
      </c>
      <c r="G1311">
        <f t="shared" ref="G1311" ca="1" si="2682">VLOOKUP(INDIRECT(CHAR(39)&amp;$A1311&amp;CHAR(39)&amp;"!r2c"&amp;$C1311,0),variables,2,0)</f>
        <v>10799</v>
      </c>
      <c r="H1311" s="68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5">
      <c r="A1312" t="s">
        <v>534</v>
      </c>
      <c r="B1312">
        <f t="shared" si="2641"/>
        <v>11</v>
      </c>
      <c r="C1312">
        <f t="shared" si="2567"/>
        <v>89</v>
      </c>
      <c r="E1312">
        <f t="shared" ref="E1312" si="2683">plan_id</f>
        <v>1330</v>
      </c>
      <c r="F1312">
        <f t="shared" ca="1" si="2663"/>
        <v>2008</v>
      </c>
      <c r="G1312">
        <f t="shared" ref="G1312" ca="1" si="2684">VLOOKUP(INDIRECT(CHAR(39)&amp;$A1312&amp;CHAR(39)&amp;"!r2c"&amp;$C1312,0),variables,2,0)</f>
        <v>10800</v>
      </c>
      <c r="H1312" s="68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5">
      <c r="A1313" t="s">
        <v>534</v>
      </c>
      <c r="B1313">
        <f t="shared" si="2641"/>
        <v>11</v>
      </c>
      <c r="C1313">
        <f t="shared" si="2567"/>
        <v>90</v>
      </c>
      <c r="E1313">
        <f t="shared" ref="E1313" si="2685">plan_id</f>
        <v>1330</v>
      </c>
      <c r="F1313">
        <f t="shared" ca="1" si="2663"/>
        <v>2008</v>
      </c>
      <c r="G1313">
        <f t="shared" ref="G1313" ca="1" si="2686">VLOOKUP(INDIRECT(CHAR(39)&amp;$A1313&amp;CHAR(39)&amp;"!r2c"&amp;$C1313,0),variables,2,0)</f>
        <v>10824</v>
      </c>
      <c r="H1313" s="68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5">
      <c r="A1314" t="s">
        <v>534</v>
      </c>
      <c r="B1314">
        <f t="shared" si="2641"/>
        <v>11</v>
      </c>
      <c r="C1314">
        <f t="shared" si="2567"/>
        <v>91</v>
      </c>
      <c r="E1314">
        <f t="shared" ref="E1314" si="2687">plan_id</f>
        <v>1330</v>
      </c>
      <c r="F1314">
        <f t="shared" ca="1" si="2663"/>
        <v>2008</v>
      </c>
      <c r="G1314">
        <f t="shared" ref="G1314" ca="1" si="2688">VLOOKUP(INDIRECT(CHAR(39)&amp;$A1314&amp;CHAR(39)&amp;"!r2c"&amp;$C1314,0),variables,2,0)</f>
        <v>10825</v>
      </c>
      <c r="H1314" s="68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-10600000</v>
      </c>
    </row>
    <row r="1315" spans="1:8" x14ac:dyDescent="0.35">
      <c r="A1315" t="s">
        <v>534</v>
      </c>
      <c r="B1315">
        <f t="shared" si="2641"/>
        <v>11</v>
      </c>
      <c r="C1315">
        <f t="shared" si="2567"/>
        <v>92</v>
      </c>
      <c r="E1315">
        <f t="shared" ref="E1315" si="2689">plan_id</f>
        <v>1330</v>
      </c>
      <c r="F1315">
        <f t="shared" ca="1" si="2663"/>
        <v>2008</v>
      </c>
      <c r="G1315">
        <f t="shared" ref="G1315" ca="1" si="2690">VLOOKUP(INDIRECT(CHAR(39)&amp;$A1315&amp;CHAR(39)&amp;"!r2c"&amp;$C1315,0),variables,2,0)</f>
        <v>10826</v>
      </c>
      <c r="H1315" s="68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5">
      <c r="A1316" t="s">
        <v>534</v>
      </c>
      <c r="B1316">
        <f t="shared" si="2641"/>
        <v>11</v>
      </c>
      <c r="C1316">
        <f t="shared" si="2567"/>
        <v>93</v>
      </c>
      <c r="E1316">
        <f t="shared" ref="E1316" si="2691">plan_id</f>
        <v>1330</v>
      </c>
      <c r="F1316">
        <f t="shared" ca="1" si="2663"/>
        <v>2008</v>
      </c>
      <c r="G1316">
        <f t="shared" ref="G1316" ca="1" si="2692">VLOOKUP(INDIRECT(CHAR(39)&amp;$A1316&amp;CHAR(39)&amp;"!r2c"&amp;$C1316,0),variables,2,0)</f>
        <v>10828</v>
      </c>
      <c r="H1316" s="68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5">
      <c r="A1317" t="s">
        <v>534</v>
      </c>
      <c r="B1317">
        <f t="shared" ref="B1317:B1380" si="2693">B1252+1</f>
        <v>12</v>
      </c>
      <c r="C1317">
        <f t="shared" si="2567"/>
        <v>3</v>
      </c>
      <c r="E1317">
        <f t="shared" ref="E1317" si="2694">plan_id</f>
        <v>1330</v>
      </c>
      <c r="F1317">
        <f t="shared" ca="1" si="2663"/>
        <v>2009</v>
      </c>
      <c r="G1317">
        <f t="shared" ref="G1317" ca="1" si="2695">VLOOKUP(INDIRECT(CHAR(39)&amp;$A1317&amp;CHAR(39)&amp;"!r2c"&amp;$C1317,0),variables,2,0)</f>
        <v>10703</v>
      </c>
      <c r="H1317" s="68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5">
      <c r="A1318" t="s">
        <v>534</v>
      </c>
      <c r="B1318">
        <f t="shared" si="2693"/>
        <v>12</v>
      </c>
      <c r="C1318">
        <f t="shared" si="2567"/>
        <v>4</v>
      </c>
      <c r="E1318">
        <f t="shared" ref="E1318" si="2696">plan_id</f>
        <v>1330</v>
      </c>
      <c r="F1318">
        <f t="shared" ca="1" si="2663"/>
        <v>2009</v>
      </c>
      <c r="G1318">
        <f t="shared" ref="G1318" ca="1" si="2697">VLOOKUP(INDIRECT(CHAR(39)&amp;$A1318&amp;CHAR(39)&amp;"!r2c"&amp;$C1318,0),variables,2,0)</f>
        <v>10845</v>
      </c>
      <c r="H1318" s="68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Cavanaugh Macdonald Consulting, LLC</v>
      </c>
    </row>
    <row r="1319" spans="1:8" x14ac:dyDescent="0.35">
      <c r="A1319" t="s">
        <v>534</v>
      </c>
      <c r="B1319">
        <f t="shared" si="2693"/>
        <v>12</v>
      </c>
      <c r="C1319">
        <f t="shared" si="2567"/>
        <v>5</v>
      </c>
      <c r="E1319">
        <f t="shared" ref="E1319" si="2698">plan_id</f>
        <v>1330</v>
      </c>
      <c r="F1319">
        <f t="shared" ca="1" si="2663"/>
        <v>2009</v>
      </c>
      <c r="G1319">
        <f t="shared" ref="G1319" ca="1" si="2699">VLOOKUP(INDIRECT(CHAR(39)&amp;$A1319&amp;CHAR(39)&amp;"!r2c"&amp;$C1319,0),variables,2,0)</f>
        <v>10924</v>
      </c>
      <c r="H1319" s="68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0.1069</v>
      </c>
    </row>
    <row r="1320" spans="1:8" x14ac:dyDescent="0.35">
      <c r="A1320" t="s">
        <v>534</v>
      </c>
      <c r="B1320">
        <f t="shared" si="2693"/>
        <v>12</v>
      </c>
      <c r="C1320">
        <f t="shared" ref="C1320:C1383" si="2700">C1229</f>
        <v>6</v>
      </c>
      <c r="E1320">
        <f t="shared" ref="E1320" si="2701">plan_id</f>
        <v>1330</v>
      </c>
      <c r="F1320">
        <f t="shared" ca="1" si="2663"/>
        <v>2009</v>
      </c>
      <c r="G1320">
        <f t="shared" ref="G1320" ca="1" si="2702">VLOOKUP(INDIRECT(CHAR(39)&amp;$A1320&amp;CHAR(39)&amp;"!r2c"&amp;$C1320,0),variables,2,0)</f>
        <v>10925</v>
      </c>
      <c r="H1320" s="68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3.5400000000000001E-2</v>
      </c>
    </row>
    <row r="1321" spans="1:8" x14ac:dyDescent="0.35">
      <c r="A1321" t="s">
        <v>534</v>
      </c>
      <c r="B1321">
        <f t="shared" si="2693"/>
        <v>12</v>
      </c>
      <c r="C1321">
        <f t="shared" si="2700"/>
        <v>7</v>
      </c>
      <c r="E1321">
        <f t="shared" ref="E1321" si="2703">plan_id</f>
        <v>1330</v>
      </c>
      <c r="F1321">
        <f t="shared" ca="1" si="2663"/>
        <v>2009</v>
      </c>
      <c r="G1321">
        <f t="shared" ref="G1321" ca="1" si="2704">VLOOKUP(INDIRECT(CHAR(39)&amp;$A1321&amp;CHAR(39)&amp;"!r2c"&amp;$C1321,0),variables,2,0)</f>
        <v>10926</v>
      </c>
      <c r="H1321" s="68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7.1499999999999994E-2</v>
      </c>
    </row>
    <row r="1322" spans="1:8" x14ac:dyDescent="0.35">
      <c r="A1322" t="s">
        <v>534</v>
      </c>
      <c r="B1322">
        <f t="shared" si="2693"/>
        <v>12</v>
      </c>
      <c r="C1322">
        <f t="shared" si="2700"/>
        <v>8</v>
      </c>
      <c r="E1322">
        <f t="shared" ref="E1322" si="2705">plan_id</f>
        <v>1330</v>
      </c>
      <c r="F1322">
        <f t="shared" ca="1" si="2663"/>
        <v>2009</v>
      </c>
      <c r="G1322">
        <f t="shared" ref="G1322" ca="1" si="2706">VLOOKUP(INDIRECT(CHAR(39)&amp;$A1322&amp;CHAR(39)&amp;"!r2c"&amp;$C1322,0),variables,2,0)</f>
        <v>10704</v>
      </c>
      <c r="H1322" s="68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5">
      <c r="A1323" t="s">
        <v>534</v>
      </c>
      <c r="B1323">
        <f t="shared" si="2693"/>
        <v>12</v>
      </c>
      <c r="C1323">
        <f t="shared" si="2700"/>
        <v>9</v>
      </c>
      <c r="E1323">
        <f t="shared" ref="E1323" si="2707">plan_id</f>
        <v>1330</v>
      </c>
      <c r="F1323">
        <f t="shared" ca="1" si="2663"/>
        <v>2009</v>
      </c>
      <c r="G1323">
        <f t="shared" ref="G1323" ca="1" si="2708">VLOOKUP(INDIRECT(CHAR(39)&amp;$A1323&amp;CHAR(39)&amp;"!r2c"&amp;$C1323,0),variables,2,0)</f>
        <v>10928</v>
      </c>
      <c r="H1323" s="68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6.4199999999999993E-2</v>
      </c>
    </row>
    <row r="1324" spans="1:8" x14ac:dyDescent="0.35">
      <c r="A1324" t="s">
        <v>534</v>
      </c>
      <c r="B1324">
        <f t="shared" si="2693"/>
        <v>12</v>
      </c>
      <c r="C1324">
        <f t="shared" si="2700"/>
        <v>10</v>
      </c>
      <c r="E1324">
        <f t="shared" ref="E1324" si="2709">plan_id</f>
        <v>1330</v>
      </c>
      <c r="F1324">
        <f t="shared" ca="1" si="2663"/>
        <v>2009</v>
      </c>
      <c r="G1324">
        <f t="shared" ref="G1324" ca="1" si="2710">VLOOKUP(INDIRECT(CHAR(39)&amp;$A1324&amp;CHAR(39)&amp;"!r2c"&amp;$C1324,0),variables,2,0)</f>
        <v>10929</v>
      </c>
      <c r="H1324" s="68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5">
      <c r="A1325" t="s">
        <v>534</v>
      </c>
      <c r="B1325">
        <f t="shared" si="2693"/>
        <v>12</v>
      </c>
      <c r="C1325">
        <f t="shared" si="2700"/>
        <v>11</v>
      </c>
      <c r="E1325">
        <f t="shared" ref="E1325" si="2711">plan_id</f>
        <v>1330</v>
      </c>
      <c r="F1325">
        <f t="shared" ca="1" si="2663"/>
        <v>2009</v>
      </c>
      <c r="G1325">
        <f t="shared" ref="G1325" ca="1" si="2712">VLOOKUP(INDIRECT(CHAR(39)&amp;$A1325&amp;CHAR(39)&amp;"!r2c"&amp;$C1325,0),variables,2,0)</f>
        <v>10930</v>
      </c>
      <c r="H1325" s="68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5">
      <c r="A1326" t="s">
        <v>534</v>
      </c>
      <c r="B1326">
        <f t="shared" si="2693"/>
        <v>12</v>
      </c>
      <c r="C1326">
        <f t="shared" si="2700"/>
        <v>12</v>
      </c>
      <c r="E1326">
        <f t="shared" ref="E1326" si="2713">plan_id</f>
        <v>1330</v>
      </c>
      <c r="F1326">
        <f t="shared" ca="1" si="2663"/>
        <v>2009</v>
      </c>
      <c r="G1326">
        <f t="shared" ref="G1326" ca="1" si="2714">VLOOKUP(INDIRECT(CHAR(39)&amp;$A1326&amp;CHAR(39)&amp;"!r2c"&amp;$C1326,0),variables,2,0)</f>
        <v>10931</v>
      </c>
      <c r="H1326" s="6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138254333</v>
      </c>
    </row>
    <row r="1327" spans="1:8" x14ac:dyDescent="0.35">
      <c r="A1327" t="s">
        <v>534</v>
      </c>
      <c r="B1327">
        <f t="shared" si="2693"/>
        <v>12</v>
      </c>
      <c r="C1327">
        <f t="shared" si="2700"/>
        <v>13</v>
      </c>
      <c r="E1327">
        <f t="shared" ref="E1327" si="2715">plan_id</f>
        <v>1330</v>
      </c>
      <c r="F1327">
        <f t="shared" ca="1" si="2663"/>
        <v>2009</v>
      </c>
      <c r="G1327">
        <f t="shared" ref="G1327" ca="1" si="2716">VLOOKUP(INDIRECT(CHAR(39)&amp;$A1327&amp;CHAR(39)&amp;"!r2c"&amp;$C1327,0),variables,2,0)</f>
        <v>10705</v>
      </c>
      <c r="H1327" s="68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57256365</v>
      </c>
    </row>
    <row r="1328" spans="1:8" x14ac:dyDescent="0.35">
      <c r="A1328" t="s">
        <v>534</v>
      </c>
      <c r="B1328">
        <f t="shared" si="2693"/>
        <v>12</v>
      </c>
      <c r="C1328">
        <f t="shared" si="2700"/>
        <v>14</v>
      </c>
      <c r="E1328">
        <f t="shared" ref="E1328" si="2717">plan_id</f>
        <v>1330</v>
      </c>
      <c r="F1328">
        <f t="shared" ca="1" si="2663"/>
        <v>2009</v>
      </c>
      <c r="G1328">
        <f t="shared" ref="G1328" ca="1" si="2718">VLOOKUP(INDIRECT(CHAR(39)&amp;$A1328&amp;CHAR(39)&amp;"!r2c"&amp;$C1328,0),variables,2,0)</f>
        <v>10842</v>
      </c>
      <c r="H1328" s="68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66850644</v>
      </c>
    </row>
    <row r="1329" spans="1:8" x14ac:dyDescent="0.35">
      <c r="A1329" t="s">
        <v>534</v>
      </c>
      <c r="B1329">
        <f t="shared" si="2693"/>
        <v>12</v>
      </c>
      <c r="C1329">
        <f t="shared" si="2700"/>
        <v>15</v>
      </c>
      <c r="E1329">
        <f t="shared" ref="E1329" si="2719">plan_id</f>
        <v>1330</v>
      </c>
      <c r="F1329">
        <f t="shared" ca="1" si="2663"/>
        <v>2009</v>
      </c>
      <c r="G1329">
        <f t="shared" ref="G1329" ca="1" si="2720">VLOOKUP(INDIRECT(CHAR(39)&amp;$A1329&amp;CHAR(39)&amp;"!r2c"&amp;$C1329,0),variables,2,0)</f>
        <v>10843</v>
      </c>
      <c r="H1329" s="68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9.9599999999999994E-2</v>
      </c>
    </row>
    <row r="1330" spans="1:8" x14ac:dyDescent="0.35">
      <c r="A1330" t="s">
        <v>534</v>
      </c>
      <c r="B1330">
        <f t="shared" si="2693"/>
        <v>12</v>
      </c>
      <c r="C1330">
        <f t="shared" si="2700"/>
        <v>16</v>
      </c>
      <c r="E1330">
        <f t="shared" ref="E1330" si="2721">plan_id</f>
        <v>1330</v>
      </c>
      <c r="F1330">
        <f t="shared" ca="1" si="2663"/>
        <v>2009</v>
      </c>
      <c r="G1330">
        <f t="shared" ref="G1330" ca="1" si="2722">VLOOKUP(INDIRECT(CHAR(39)&amp;$A1330&amp;CHAR(39)&amp;"!r2c"&amp;$C1330,0),variables,2,0)</f>
        <v>10932</v>
      </c>
      <c r="H1330" s="68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5">
      <c r="A1331" t="s">
        <v>534</v>
      </c>
      <c r="B1331">
        <f t="shared" si="2693"/>
        <v>12</v>
      </c>
      <c r="C1331">
        <f t="shared" si="2700"/>
        <v>17</v>
      </c>
      <c r="E1331">
        <f t="shared" ref="E1331" si="2723">plan_id</f>
        <v>1330</v>
      </c>
      <c r="F1331">
        <f t="shared" ca="1" si="2663"/>
        <v>2009</v>
      </c>
      <c r="G1331">
        <f t="shared" ref="G1331" ca="1" si="2724">VLOOKUP(INDIRECT(CHAR(39)&amp;$A1331&amp;CHAR(39)&amp;"!r2c"&amp;$C1331,0),variables,2,0)</f>
        <v>10933</v>
      </c>
      <c r="H1331" s="68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5">
      <c r="A1332" t="s">
        <v>534</v>
      </c>
      <c r="B1332">
        <f t="shared" si="2693"/>
        <v>12</v>
      </c>
      <c r="C1332">
        <f t="shared" si="2700"/>
        <v>18</v>
      </c>
      <c r="E1332">
        <f t="shared" ref="E1332" si="2725">plan_id</f>
        <v>1330</v>
      </c>
      <c r="F1332">
        <f t="shared" ca="1" si="2663"/>
        <v>2009</v>
      </c>
      <c r="G1332">
        <f t="shared" ref="G1332" ca="1" si="2726">VLOOKUP(INDIRECT(CHAR(39)&amp;$A1332&amp;CHAR(39)&amp;"!r2c"&amp;$C1332,0),variables,2,0)</f>
        <v>10934</v>
      </c>
      <c r="H1332" s="68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0.14069999999999999</v>
      </c>
    </row>
    <row r="1333" spans="1:8" x14ac:dyDescent="0.35">
      <c r="A1333" t="s">
        <v>534</v>
      </c>
      <c r="B1333">
        <f t="shared" si="2693"/>
        <v>12</v>
      </c>
      <c r="C1333">
        <f t="shared" si="2700"/>
        <v>19</v>
      </c>
      <c r="E1333">
        <f t="shared" ref="E1333" si="2727">plan_id</f>
        <v>1330</v>
      </c>
      <c r="F1333">
        <f t="shared" ca="1" si="2663"/>
        <v>2009</v>
      </c>
      <c r="G1333">
        <f t="shared" ref="G1333" ca="1" si="2728">VLOOKUP(INDIRECT(CHAR(39)&amp;$A1333&amp;CHAR(39)&amp;"!r2c"&amp;$C1333,0),variables,2,0)</f>
        <v>10935</v>
      </c>
      <c r="H1333" s="68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7.1499999999999994E-2</v>
      </c>
    </row>
    <row r="1334" spans="1:8" x14ac:dyDescent="0.35">
      <c r="A1334" t="s">
        <v>534</v>
      </c>
      <c r="B1334">
        <f t="shared" si="2693"/>
        <v>12</v>
      </c>
      <c r="C1334">
        <f t="shared" si="2700"/>
        <v>20</v>
      </c>
      <c r="E1334">
        <f t="shared" ref="E1334" si="2729">plan_id</f>
        <v>1330</v>
      </c>
      <c r="F1334">
        <f t="shared" ca="1" si="2663"/>
        <v>2009</v>
      </c>
      <c r="G1334">
        <f t="shared" ref="G1334" ca="1" si="2730">VLOOKUP(INDIRECT(CHAR(39)&amp;$A1334&amp;CHAR(39)&amp;"!r2c"&amp;$C1334,0),variables,2,0)</f>
        <v>10936</v>
      </c>
      <c r="H1334" s="68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Single</v>
      </c>
    </row>
    <row r="1335" spans="1:8" x14ac:dyDescent="0.35">
      <c r="A1335" t="s">
        <v>534</v>
      </c>
      <c r="B1335">
        <f t="shared" si="2693"/>
        <v>12</v>
      </c>
      <c r="C1335">
        <f t="shared" si="2700"/>
        <v>21</v>
      </c>
      <c r="E1335">
        <f t="shared" ref="E1335" si="2731">plan_id</f>
        <v>1330</v>
      </c>
      <c r="F1335">
        <f t="shared" ca="1" si="2663"/>
        <v>2009</v>
      </c>
      <c r="G1335">
        <f t="shared" ref="G1335" ca="1" si="2732">VLOOKUP(INDIRECT(CHAR(39)&amp;$A1335&amp;CHAR(39)&amp;"!r2c"&amp;$C1335,0),variables,2,0)</f>
        <v>10938</v>
      </c>
      <c r="H1335" s="68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5">
      <c r="A1336" t="s">
        <v>534</v>
      </c>
      <c r="B1336">
        <f t="shared" si="2693"/>
        <v>12</v>
      </c>
      <c r="C1336">
        <f t="shared" si="2700"/>
        <v>22</v>
      </c>
      <c r="E1336">
        <f t="shared" ref="E1336" si="2733">plan_id</f>
        <v>1330</v>
      </c>
      <c r="F1336">
        <f t="shared" ca="1" si="2663"/>
        <v>2009</v>
      </c>
      <c r="G1336">
        <f t="shared" ref="G1336" ca="1" si="2734">VLOOKUP(INDIRECT(CHAR(39)&amp;$A1336&amp;CHAR(39)&amp;"!r2c"&amp;$C1336,0),variables,2,0)</f>
        <v>10939</v>
      </c>
      <c r="H1336" s="68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5">
      <c r="A1337" t="s">
        <v>534</v>
      </c>
      <c r="B1337">
        <f t="shared" si="2693"/>
        <v>12</v>
      </c>
      <c r="C1337">
        <f t="shared" si="2700"/>
        <v>23</v>
      </c>
      <c r="E1337">
        <f t="shared" ref="E1337" si="2735">plan_id</f>
        <v>1330</v>
      </c>
      <c r="F1337">
        <f t="shared" ca="1" si="2663"/>
        <v>2009</v>
      </c>
      <c r="G1337">
        <f t="shared" ref="G1337" ca="1" si="2736">VLOOKUP(INDIRECT(CHAR(39)&amp;$A1337&amp;CHAR(39)&amp;"!r2c"&amp;$C1337,0),variables,2,0)</f>
        <v>11008</v>
      </c>
      <c r="H1337" s="68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1/60 of final compensation for each yr of service.</v>
      </c>
    </row>
    <row r="1338" spans="1:8" x14ac:dyDescent="0.35">
      <c r="A1338" t="s">
        <v>534</v>
      </c>
      <c r="B1338">
        <f t="shared" si="2693"/>
        <v>12</v>
      </c>
      <c r="C1338">
        <f t="shared" si="2700"/>
        <v>24</v>
      </c>
      <c r="E1338">
        <f t="shared" ref="E1338" si="2737">plan_id</f>
        <v>1330</v>
      </c>
      <c r="F1338">
        <f t="shared" ca="1" si="2663"/>
        <v>2009</v>
      </c>
      <c r="G1338">
        <f t="shared" ref="G1338" ca="1" si="2738">VLOOKUP(INDIRECT(CHAR(39)&amp;$A1338&amp;CHAR(39)&amp;"!r2c"&amp;$C1338,0),variables,2,0)</f>
        <v>10942</v>
      </c>
      <c r="H1338" s="68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5">
      <c r="A1339" t="s">
        <v>534</v>
      </c>
      <c r="B1339">
        <f t="shared" si="2693"/>
        <v>12</v>
      </c>
      <c r="C1339">
        <f t="shared" si="2700"/>
        <v>25</v>
      </c>
      <c r="E1339">
        <f t="shared" ref="E1339" si="2739">plan_id</f>
        <v>1330</v>
      </c>
      <c r="F1339">
        <f t="shared" ca="1" si="2663"/>
        <v>2009</v>
      </c>
      <c r="G1339">
        <f t="shared" ref="G1339" ca="1" si="2740">VLOOKUP(INDIRECT(CHAR(39)&amp;$A1339&amp;CHAR(39)&amp;"!r2c"&amp;$C1339,0),variables,2,0)</f>
        <v>10943</v>
      </c>
      <c r="H1339" s="68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5">
      <c r="A1340" t="s">
        <v>534</v>
      </c>
      <c r="B1340">
        <f t="shared" si="2693"/>
        <v>12</v>
      </c>
      <c r="C1340">
        <f t="shared" si="2700"/>
        <v>26</v>
      </c>
      <c r="E1340">
        <f t="shared" ref="E1340" si="2741">plan_id</f>
        <v>1330</v>
      </c>
      <c r="F1340">
        <f t="shared" ca="1" si="2663"/>
        <v>2009</v>
      </c>
      <c r="G1340">
        <f t="shared" ref="G1340" ca="1" si="2742">VLOOKUP(INDIRECT(CHAR(39)&amp;$A1340&amp;CHAR(39)&amp;"!r2c"&amp;$C1340,0),variables,2,0)</f>
        <v>10701</v>
      </c>
      <c r="H1340" s="68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1.4999999999999999E-2</v>
      </c>
    </row>
    <row r="1341" spans="1:8" x14ac:dyDescent="0.35">
      <c r="A1341" t="s">
        <v>534</v>
      </c>
      <c r="B1341">
        <f t="shared" si="2693"/>
        <v>12</v>
      </c>
      <c r="C1341">
        <f t="shared" si="2700"/>
        <v>27</v>
      </c>
      <c r="E1341">
        <f t="shared" ref="E1341" si="2743">plan_id</f>
        <v>1330</v>
      </c>
      <c r="F1341">
        <f t="shared" ca="1" si="2663"/>
        <v>2009</v>
      </c>
      <c r="G1341">
        <f t="shared" ref="G1341" ca="1" si="2744">VLOOKUP(INDIRECT(CHAR(39)&amp;$A1341&amp;CHAR(39)&amp;"!r2c"&amp;$C1341,0),variables,2,0)</f>
        <v>10702</v>
      </c>
      <c r="H1341" s="68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5">
      <c r="A1342" t="s">
        <v>534</v>
      </c>
      <c r="B1342">
        <f t="shared" si="2693"/>
        <v>12</v>
      </c>
      <c r="C1342">
        <f t="shared" si="2700"/>
        <v>28</v>
      </c>
      <c r="E1342">
        <f t="shared" ref="E1342" si="2745">plan_id</f>
        <v>1330</v>
      </c>
      <c r="F1342">
        <f t="shared" ca="1" si="2663"/>
        <v>2009</v>
      </c>
      <c r="G1342">
        <f t="shared" ref="G1342" ca="1" si="2746">VLOOKUP(INDIRECT(CHAR(39)&amp;$A1342&amp;CHAR(39)&amp;"!r2c"&amp;$C1342,0),variables,2,0)</f>
        <v>10944</v>
      </c>
      <c r="H1342" s="68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5">
      <c r="A1343" t="s">
        <v>534</v>
      </c>
      <c r="B1343">
        <f t="shared" si="2693"/>
        <v>12</v>
      </c>
      <c r="C1343">
        <f t="shared" si="2700"/>
        <v>29</v>
      </c>
      <c r="E1343">
        <f t="shared" ref="E1343" si="2747">plan_id</f>
        <v>1330</v>
      </c>
      <c r="F1343">
        <f t="shared" ca="1" si="2663"/>
        <v>2009</v>
      </c>
      <c r="G1343">
        <f t="shared" ref="G1343" ca="1" si="2748">VLOOKUP(INDIRECT(CHAR(39)&amp;$A1343&amp;CHAR(39)&amp;"!r2c"&amp;$C1343,0),variables,2,0)</f>
        <v>10945</v>
      </c>
      <c r="H1343" s="68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5">
      <c r="A1344" t="s">
        <v>534</v>
      </c>
      <c r="B1344">
        <f t="shared" si="2693"/>
        <v>12</v>
      </c>
      <c r="C1344">
        <f t="shared" si="2700"/>
        <v>30</v>
      </c>
      <c r="E1344">
        <f t="shared" ref="E1344" si="2749">plan_id</f>
        <v>1330</v>
      </c>
      <c r="F1344">
        <f t="shared" ca="1" si="2663"/>
        <v>2009</v>
      </c>
      <c r="G1344">
        <f t="shared" ref="G1344" ca="1" si="2750">VLOOKUP(INDIRECT(CHAR(39)&amp;$A1344&amp;CHAR(39)&amp;"!r2c"&amp;$C1344,0),variables,2,0)</f>
        <v>10946</v>
      </c>
      <c r="H1344" s="68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5">
      <c r="A1345" t="s">
        <v>534</v>
      </c>
      <c r="B1345">
        <f t="shared" si="2693"/>
        <v>12</v>
      </c>
      <c r="C1345">
        <f t="shared" si="2700"/>
        <v>31</v>
      </c>
      <c r="E1345">
        <f t="shared" ref="E1345" si="2751">plan_id</f>
        <v>1330</v>
      </c>
      <c r="F1345">
        <f t="shared" ca="1" si="2663"/>
        <v>2009</v>
      </c>
      <c r="G1345">
        <f t="shared" ref="G1345" ca="1" si="2752">VLOOKUP(INDIRECT(CHAR(39)&amp;$A1345&amp;CHAR(39)&amp;"!r2c"&amp;$C1345,0),variables,2,0)</f>
        <v>10948</v>
      </c>
      <c r="H1345" s="68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5">
      <c r="A1346" t="s">
        <v>534</v>
      </c>
      <c r="B1346">
        <f t="shared" si="2693"/>
        <v>12</v>
      </c>
      <c r="C1346">
        <f t="shared" si="2700"/>
        <v>32</v>
      </c>
      <c r="E1346">
        <f t="shared" ref="E1346" si="2753">plan_id</f>
        <v>1330</v>
      </c>
      <c r="F1346">
        <f t="shared" ca="1" si="2663"/>
        <v>2009</v>
      </c>
      <c r="G1346">
        <f t="shared" ref="G1346" ca="1" si="2754">VLOOKUP(INDIRECT(CHAR(39)&amp;$A1346&amp;CHAR(39)&amp;"!r2c"&amp;$C1346,0),variables,2,0)</f>
        <v>10949</v>
      </c>
      <c r="H1346" s="68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5">
      <c r="A1347" t="s">
        <v>534</v>
      </c>
      <c r="B1347">
        <f t="shared" si="2693"/>
        <v>12</v>
      </c>
      <c r="C1347">
        <f t="shared" si="2700"/>
        <v>33</v>
      </c>
      <c r="E1347">
        <f t="shared" ref="E1347" si="2755">plan_id</f>
        <v>1330</v>
      </c>
      <c r="F1347">
        <f t="shared" ca="1" si="2663"/>
        <v>2009</v>
      </c>
      <c r="G1347">
        <f t="shared" ref="G1347" ca="1" si="2756">VLOOKUP(INDIRECT(CHAR(39)&amp;$A1347&amp;CHAR(39)&amp;"!r2c"&amp;$C1347,0),variables,2,0)</f>
        <v>10950</v>
      </c>
      <c r="H1347" s="68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5">
      <c r="A1348" t="s">
        <v>534</v>
      </c>
      <c r="B1348">
        <f t="shared" si="2693"/>
        <v>12</v>
      </c>
      <c r="C1348">
        <f t="shared" si="2700"/>
        <v>34</v>
      </c>
      <c r="E1348">
        <f t="shared" ref="E1348" si="2757">plan_id</f>
        <v>1330</v>
      </c>
      <c r="F1348">
        <f t="shared" ca="1" si="2663"/>
        <v>2009</v>
      </c>
      <c r="G1348">
        <f t="shared" ref="G1348" ca="1" si="2758">VLOOKUP(INDIRECT(CHAR(39)&amp;$A1348&amp;CHAR(39)&amp;"!r2c"&amp;$C1348,0),variables,2,0)</f>
        <v>10952</v>
      </c>
      <c r="H1348" s="68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5">
      <c r="A1349" t="s">
        <v>534</v>
      </c>
      <c r="B1349">
        <f t="shared" si="2693"/>
        <v>12</v>
      </c>
      <c r="C1349">
        <f t="shared" si="2700"/>
        <v>35</v>
      </c>
      <c r="E1349">
        <f t="shared" ref="E1349" si="2759">plan_id</f>
        <v>1330</v>
      </c>
      <c r="F1349">
        <f t="shared" ca="1" si="2663"/>
        <v>2009</v>
      </c>
      <c r="G1349">
        <f t="shared" ref="G1349" ca="1" si="2760">VLOOKUP(INDIRECT(CHAR(39)&amp;$A1349&amp;CHAR(39)&amp;"!r2c"&amp;$C1349,0),variables,2,0)</f>
        <v>10951</v>
      </c>
      <c r="H1349" s="68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5">
      <c r="A1350" t="s">
        <v>534</v>
      </c>
      <c r="B1350">
        <f t="shared" si="2693"/>
        <v>12</v>
      </c>
      <c r="C1350">
        <f t="shared" si="2700"/>
        <v>36</v>
      </c>
      <c r="E1350">
        <f t="shared" ref="E1350" si="2761">plan_id</f>
        <v>1330</v>
      </c>
      <c r="F1350">
        <f t="shared" ca="1" si="2663"/>
        <v>2009</v>
      </c>
      <c r="G1350">
        <f t="shared" ref="G1350" ca="1" si="2762">VLOOKUP(INDIRECT(CHAR(39)&amp;$A1350&amp;CHAR(39)&amp;"!r2c"&amp;$C1350,0),variables,2,0)</f>
        <v>10955</v>
      </c>
      <c r="H1350" s="6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3.5000000000000003E-2</v>
      </c>
    </row>
    <row r="1351" spans="1:8" x14ac:dyDescent="0.35">
      <c r="A1351" t="s">
        <v>534</v>
      </c>
      <c r="B1351">
        <f t="shared" si="2693"/>
        <v>12</v>
      </c>
      <c r="C1351">
        <f t="shared" si="2700"/>
        <v>37</v>
      </c>
      <c r="E1351">
        <f t="shared" ref="E1351" si="2763">plan_id</f>
        <v>1330</v>
      </c>
      <c r="F1351">
        <f t="shared" ca="1" si="2663"/>
        <v>2009</v>
      </c>
      <c r="G1351">
        <f t="shared" ref="G1351" ca="1" si="2764">VLOOKUP(INDIRECT(CHAR(39)&amp;$A1351&amp;CHAR(39)&amp;"!r2c"&amp;$C1351,0),variables,2,0)</f>
        <v>10956</v>
      </c>
      <c r="H1351" s="68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7.7499999999999999E-2</v>
      </c>
    </row>
    <row r="1352" spans="1:8" x14ac:dyDescent="0.35">
      <c r="A1352" t="s">
        <v>534</v>
      </c>
      <c r="B1352">
        <f t="shared" si="2693"/>
        <v>12</v>
      </c>
      <c r="C1352">
        <f t="shared" si="2700"/>
        <v>38</v>
      </c>
      <c r="E1352">
        <f t="shared" ref="E1352" si="2765">plan_id</f>
        <v>1330</v>
      </c>
      <c r="F1352">
        <f t="shared" ca="1" si="2663"/>
        <v>2009</v>
      </c>
      <c r="G1352">
        <f t="shared" ref="G1352" ca="1" si="2766">VLOOKUP(INDIRECT(CHAR(39)&amp;$A1352&amp;CHAR(39)&amp;"!r2c"&amp;$C1352,0),variables,2,0)</f>
        <v>10957</v>
      </c>
      <c r="H1352" s="6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4.4999999999999998E-2</v>
      </c>
    </row>
    <row r="1353" spans="1:8" x14ac:dyDescent="0.35">
      <c r="A1353" t="s">
        <v>534</v>
      </c>
      <c r="B1353">
        <f t="shared" si="2693"/>
        <v>12</v>
      </c>
      <c r="C1353">
        <f t="shared" si="2700"/>
        <v>39</v>
      </c>
      <c r="E1353">
        <f t="shared" ref="E1353" si="2767">plan_id</f>
        <v>1330</v>
      </c>
      <c r="F1353">
        <f t="shared" ca="1" si="2663"/>
        <v>2009</v>
      </c>
      <c r="G1353">
        <f t="shared" ref="G1353" ca="1" si="2768">VLOOKUP(INDIRECT(CHAR(39)&amp;$A1353&amp;CHAR(39)&amp;"!r2c"&amp;$C1353,0),variables,2,0)</f>
        <v>10960</v>
      </c>
      <c r="H1353" s="68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General Members - 4.50% - 9.01%; University Members - 5.50%</v>
      </c>
    </row>
    <row r="1354" spans="1:8" x14ac:dyDescent="0.35">
      <c r="A1354" t="s">
        <v>534</v>
      </c>
      <c r="B1354">
        <f t="shared" si="2693"/>
        <v>12</v>
      </c>
      <c r="C1354">
        <f t="shared" si="2700"/>
        <v>40</v>
      </c>
      <c r="E1354">
        <f t="shared" ref="E1354" si="2769">plan_id</f>
        <v>1330</v>
      </c>
      <c r="F1354">
        <f t="shared" ca="1" si="2663"/>
        <v>2009</v>
      </c>
      <c r="G1354">
        <f t="shared" ref="G1354" ca="1" si="2770">VLOOKUP(INDIRECT(CHAR(39)&amp;$A1354&amp;CHAR(39)&amp;"!r2c"&amp;$C1354,0),variables,2,0)</f>
        <v>10963</v>
      </c>
      <c r="H1354" s="68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 40</v>
      </c>
    </row>
    <row r="1355" spans="1:8" x14ac:dyDescent="0.35">
      <c r="A1355" t="s">
        <v>534</v>
      </c>
      <c r="B1355">
        <f t="shared" si="2693"/>
        <v>12</v>
      </c>
      <c r="C1355">
        <f t="shared" si="2700"/>
        <v>41</v>
      </c>
      <c r="E1355">
        <f t="shared" ref="E1355" si="2771">plan_id</f>
        <v>1330</v>
      </c>
      <c r="F1355">
        <f t="shared" ca="1" si="2663"/>
        <v>2009</v>
      </c>
      <c r="G1355">
        <f t="shared" ref="G1355" ca="1" si="2772">VLOOKUP(INDIRECT(CHAR(39)&amp;$A1355&amp;CHAR(39)&amp;"!r2c"&amp;$C1355,0),variables,2,0)</f>
        <v>10965</v>
      </c>
      <c r="H1355" s="68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 37</v>
      </c>
    </row>
    <row r="1356" spans="1:8" x14ac:dyDescent="0.35">
      <c r="A1356" t="s">
        <v>534</v>
      </c>
      <c r="B1356">
        <f t="shared" si="2693"/>
        <v>12</v>
      </c>
      <c r="C1356">
        <f t="shared" si="2700"/>
        <v>42</v>
      </c>
      <c r="E1356">
        <f t="shared" ref="E1356" si="2773">plan_id</f>
        <v>1330</v>
      </c>
      <c r="F1356">
        <f t="shared" ca="1" si="2663"/>
        <v>2009</v>
      </c>
      <c r="G1356">
        <f t="shared" ref="G1356" ca="1" si="2774">VLOOKUP(INDIRECT(CHAR(39)&amp;$A1356&amp;CHAR(39)&amp;"!r2c"&amp;$C1356,0),variables,2,0)</f>
        <v>10968</v>
      </c>
      <c r="H1356" s="68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RP 2000 Combined Mortality Table</v>
      </c>
    </row>
    <row r="1357" spans="1:8" x14ac:dyDescent="0.35">
      <c r="A1357" t="s">
        <v>534</v>
      </c>
      <c r="B1357">
        <f t="shared" si="2693"/>
        <v>12</v>
      </c>
      <c r="C1357">
        <f t="shared" si="2700"/>
        <v>43</v>
      </c>
      <c r="E1357">
        <f t="shared" ref="E1357" si="2775">plan_id</f>
        <v>1330</v>
      </c>
      <c r="F1357">
        <f t="shared" ca="1" si="2663"/>
        <v>2009</v>
      </c>
      <c r="G1357">
        <f t="shared" ref="G1357" ca="1" si="2776">VLOOKUP(INDIRECT(CHAR(39)&amp;$A1357&amp;CHAR(39)&amp;"!r2c"&amp;$C1357,0),variables,2,0)</f>
        <v>10969</v>
      </c>
      <c r="H1357" s="68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2000</v>
      </c>
    </row>
    <row r="1358" spans="1:8" x14ac:dyDescent="0.35">
      <c r="A1358" t="s">
        <v>534</v>
      </c>
      <c r="B1358">
        <f t="shared" si="2693"/>
        <v>12</v>
      </c>
      <c r="C1358">
        <f t="shared" si="2700"/>
        <v>44</v>
      </c>
      <c r="E1358">
        <f t="shared" ref="E1358" si="2777">plan_id</f>
        <v>1330</v>
      </c>
      <c r="F1358">
        <f t="shared" ca="1" si="2663"/>
        <v>2009</v>
      </c>
      <c r="G1358">
        <f t="shared" ref="G1358" ca="1" si="2778">VLOOKUP(INDIRECT(CHAR(39)&amp;$A1358&amp;CHAR(39)&amp;"!r2c"&amp;$C1358,0),variables,2,0)</f>
        <v>10970</v>
      </c>
      <c r="H1358" s="68" t="str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Scale AA to 2008</v>
      </c>
    </row>
    <row r="1359" spans="1:8" x14ac:dyDescent="0.35">
      <c r="A1359" t="s">
        <v>534</v>
      </c>
      <c r="B1359">
        <f t="shared" si="2693"/>
        <v>12</v>
      </c>
      <c r="C1359">
        <f t="shared" si="2700"/>
        <v>45</v>
      </c>
      <c r="E1359">
        <f t="shared" ref="E1359" si="2779">plan_id</f>
        <v>1330</v>
      </c>
      <c r="F1359">
        <f t="shared" ca="1" si="2663"/>
        <v>2009</v>
      </c>
      <c r="G1359">
        <f t="shared" ref="G1359" ca="1" si="2780">VLOOKUP(INDIRECT(CHAR(39)&amp;$A1359&amp;CHAR(39)&amp;"!r2c"&amp;$C1359,0),variables,2,0)</f>
        <v>10971</v>
      </c>
      <c r="H1359" s="68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 xml:space="preserve">3 years for males and 2 years for females </v>
      </c>
    </row>
    <row r="1360" spans="1:8" x14ac:dyDescent="0.35">
      <c r="A1360" t="s">
        <v>534</v>
      </c>
      <c r="B1360">
        <f t="shared" si="2693"/>
        <v>12</v>
      </c>
      <c r="C1360">
        <f t="shared" si="2700"/>
        <v>46</v>
      </c>
      <c r="E1360">
        <f t="shared" ref="E1360" si="2781">plan_id</f>
        <v>1330</v>
      </c>
      <c r="F1360">
        <f t="shared" ca="1" si="2663"/>
        <v>2009</v>
      </c>
      <c r="G1360">
        <f t="shared" ref="G1360" ca="1" si="2782">VLOOKUP(INDIRECT(CHAR(39)&amp;$A1360&amp;CHAR(39)&amp;"!r2c"&amp;$C1360,0),variables,2,0)</f>
        <v>10972</v>
      </c>
      <c r="H1360" s="6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5">
      <c r="A1361" t="s">
        <v>534</v>
      </c>
      <c r="B1361">
        <f t="shared" si="2693"/>
        <v>12</v>
      </c>
      <c r="C1361">
        <f t="shared" si="2700"/>
        <v>47</v>
      </c>
      <c r="E1361">
        <f t="shared" ref="E1361" si="2783">plan_id</f>
        <v>1330</v>
      </c>
      <c r="F1361">
        <f t="shared" ca="1" si="2663"/>
        <v>2009</v>
      </c>
      <c r="G1361">
        <f t="shared" ref="G1361" ca="1" si="2784">VLOOKUP(INDIRECT(CHAR(39)&amp;$A1361&amp;CHAR(39)&amp;"!r2c"&amp;$C1361,0),variables,2,0)</f>
        <v>10973</v>
      </c>
      <c r="H1361" s="68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</v>
      </c>
    </row>
    <row r="1362" spans="1:8" x14ac:dyDescent="0.35">
      <c r="A1362" t="s">
        <v>534</v>
      </c>
      <c r="B1362">
        <f t="shared" si="2693"/>
        <v>12</v>
      </c>
      <c r="C1362">
        <f t="shared" si="2700"/>
        <v>48</v>
      </c>
      <c r="E1362">
        <f t="shared" ref="E1362" si="2785">plan_id</f>
        <v>1330</v>
      </c>
      <c r="F1362">
        <f t="shared" ca="1" si="2663"/>
        <v>2009</v>
      </c>
      <c r="G1362">
        <f t="shared" ref="G1362" ca="1" si="2786">VLOOKUP(INDIRECT(CHAR(39)&amp;$A1362&amp;CHAR(39)&amp;"!r2c"&amp;$C1362,0),variables,2,0)</f>
        <v>10974</v>
      </c>
      <c r="H1362" s="68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Infinite</v>
      </c>
    </row>
    <row r="1363" spans="1:8" x14ac:dyDescent="0.35">
      <c r="A1363" t="s">
        <v>534</v>
      </c>
      <c r="B1363">
        <f t="shared" si="2693"/>
        <v>12</v>
      </c>
      <c r="C1363">
        <f t="shared" si="2700"/>
        <v>49</v>
      </c>
      <c r="E1363">
        <f t="shared" ref="E1363" si="2787">plan_id</f>
        <v>1330</v>
      </c>
      <c r="F1363">
        <f t="shared" ca="1" si="2663"/>
        <v>2009</v>
      </c>
      <c r="G1363">
        <f t="shared" ref="G1363" ca="1" si="2788">VLOOKUP(INDIRECT(CHAR(39)&amp;$A1363&amp;CHAR(39)&amp;"!r2c"&amp;$C1363,0),variables,2,0)</f>
        <v>10976</v>
      </c>
      <c r="H1363" s="68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Entry Age</v>
      </c>
    </row>
    <row r="1364" spans="1:8" x14ac:dyDescent="0.35">
      <c r="A1364" t="s">
        <v>534</v>
      </c>
      <c r="B1364">
        <f t="shared" si="2693"/>
        <v>12</v>
      </c>
      <c r="C1364">
        <f t="shared" si="2700"/>
        <v>50</v>
      </c>
      <c r="E1364">
        <f t="shared" ref="E1364" si="2789">plan_id</f>
        <v>1330</v>
      </c>
      <c r="F1364">
        <f t="shared" ca="1" si="2663"/>
        <v>2009</v>
      </c>
      <c r="G1364">
        <f t="shared" ref="G1364" ca="1" si="2790">VLOOKUP(INDIRECT(CHAR(39)&amp;$A1364&amp;CHAR(39)&amp;"!r2c"&amp;$C1364,0),variables,2,0)</f>
        <v>10977</v>
      </c>
      <c r="H1364" s="68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7.7499999999999999E-2</v>
      </c>
    </row>
    <row r="1365" spans="1:8" x14ac:dyDescent="0.35">
      <c r="A1365" t="s">
        <v>534</v>
      </c>
      <c r="B1365">
        <f t="shared" si="2693"/>
        <v>12</v>
      </c>
      <c r="C1365">
        <f t="shared" si="2700"/>
        <v>51</v>
      </c>
      <c r="E1365">
        <f t="shared" ref="E1365" si="2791">plan_id</f>
        <v>1330</v>
      </c>
      <c r="F1365">
        <f t="shared" ca="1" si="2663"/>
        <v>2009</v>
      </c>
      <c r="G1365">
        <f t="shared" ref="G1365" ca="1" si="2792">VLOOKUP(INDIRECT(CHAR(39)&amp;$A1365&amp;CHAR(39)&amp;"!r2c"&amp;$C1365,0),variables,2,0)</f>
        <v>10978</v>
      </c>
      <c r="H1365" s="68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5">
      <c r="A1366" t="s">
        <v>534</v>
      </c>
      <c r="B1366">
        <f t="shared" si="2693"/>
        <v>12</v>
      </c>
      <c r="C1366">
        <f t="shared" si="2700"/>
        <v>52</v>
      </c>
      <c r="E1366">
        <f t="shared" ref="E1366" si="2793">plan_id</f>
        <v>1330</v>
      </c>
      <c r="F1366">
        <f t="shared" ca="1" si="2663"/>
        <v>2009</v>
      </c>
      <c r="G1366">
        <f t="shared" ref="G1366" ca="1" si="2794">VLOOKUP(INDIRECT(CHAR(39)&amp;$A1366&amp;CHAR(39)&amp;"!r2c"&amp;$C1366,0),variables,2,0)</f>
        <v>10979</v>
      </c>
      <c r="H1366" s="6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7.7499999999999999E-2</v>
      </c>
    </row>
    <row r="1367" spans="1:8" x14ac:dyDescent="0.35">
      <c r="A1367" t="s">
        <v>534</v>
      </c>
      <c r="B1367">
        <f t="shared" si="2693"/>
        <v>12</v>
      </c>
      <c r="C1367">
        <f t="shared" si="2700"/>
        <v>53</v>
      </c>
      <c r="E1367">
        <f t="shared" ref="E1367" si="2795">plan_id</f>
        <v>1330</v>
      </c>
      <c r="F1367">
        <f t="shared" ca="1" si="2663"/>
        <v>2009</v>
      </c>
      <c r="G1367">
        <f t="shared" ref="G1367" ca="1" si="2796">VLOOKUP(INDIRECT(CHAR(39)&amp;$A1367&amp;CHAR(39)&amp;"!r2c"&amp;$C1367,0),variables,2,0)</f>
        <v>10980</v>
      </c>
      <c r="H1367" s="68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4 Years</v>
      </c>
    </row>
    <row r="1368" spans="1:8" x14ac:dyDescent="0.35">
      <c r="A1368" t="s">
        <v>534</v>
      </c>
      <c r="B1368">
        <f t="shared" si="2693"/>
        <v>12</v>
      </c>
      <c r="C1368">
        <f t="shared" si="2700"/>
        <v>54</v>
      </c>
      <c r="E1368">
        <f t="shared" ref="E1368" si="2797">plan_id</f>
        <v>1330</v>
      </c>
      <c r="F1368">
        <f t="shared" ca="1" si="2663"/>
        <v>2009</v>
      </c>
      <c r="G1368">
        <f t="shared" ref="G1368" ca="1" si="2798">VLOOKUP(INDIRECT(CHAR(39)&amp;$A1368&amp;CHAR(39)&amp;"!r2c"&amp;$C1368,0),variables,2,0)</f>
        <v>10981</v>
      </c>
      <c r="H1368" s="68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-0.10299999999999999</v>
      </c>
    </row>
    <row r="1369" spans="1:8" x14ac:dyDescent="0.35">
      <c r="A1369" t="s">
        <v>534</v>
      </c>
      <c r="B1369">
        <f t="shared" si="2693"/>
        <v>12</v>
      </c>
      <c r="C1369">
        <f t="shared" si="2700"/>
        <v>55</v>
      </c>
      <c r="E1369">
        <f t="shared" ref="E1369" si="2799">plan_id</f>
        <v>1330</v>
      </c>
      <c r="F1369">
        <f t="shared" ca="1" si="2663"/>
        <v>2009</v>
      </c>
      <c r="G1369">
        <f t="shared" ref="G1369" ca="1" si="2800">VLOOKUP(INDIRECT(CHAR(39)&amp;$A1369&amp;CHAR(39)&amp;"!r2c"&amp;$C1369,0),variables,2,0)</f>
        <v>10982</v>
      </c>
      <c r="H1369" s="68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-0.20799999999999999</v>
      </c>
    </row>
    <row r="1370" spans="1:8" x14ac:dyDescent="0.35">
      <c r="A1370" t="s">
        <v>534</v>
      </c>
      <c r="B1370">
        <f t="shared" si="2693"/>
        <v>12</v>
      </c>
      <c r="C1370">
        <f t="shared" si="2700"/>
        <v>56</v>
      </c>
      <c r="E1370">
        <f t="shared" ref="E1370" si="2801">plan_id</f>
        <v>1330</v>
      </c>
      <c r="F1370">
        <f t="shared" ca="1" si="2663"/>
        <v>2009</v>
      </c>
      <c r="G1370">
        <f t="shared" ref="G1370" ca="1" si="2802">VLOOKUP(INDIRECT(CHAR(39)&amp;$A1370&amp;CHAR(39)&amp;"!r2c"&amp;$C1370,0),variables,2,0)</f>
        <v>10706</v>
      </c>
      <c r="H1370" s="68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8.0539143018237759E-4</v>
      </c>
    </row>
    <row r="1371" spans="1:8" x14ac:dyDescent="0.35">
      <c r="A1371" t="s">
        <v>534</v>
      </c>
      <c r="B1371">
        <f t="shared" si="2693"/>
        <v>12</v>
      </c>
      <c r="C1371">
        <f t="shared" si="2700"/>
        <v>57</v>
      </c>
      <c r="E1371">
        <f t="shared" ref="E1371" si="2803">plan_id</f>
        <v>1330</v>
      </c>
      <c r="F1371">
        <f t="shared" ca="1" si="2663"/>
        <v>2009</v>
      </c>
      <c r="G1371">
        <f t="shared" ref="G1371" ca="1" si="2804">VLOOKUP(INDIRECT(CHAR(39)&amp;$A1371&amp;CHAR(39)&amp;"!r2c"&amp;$C1371,0),variables,2,0)</f>
        <v>10984</v>
      </c>
      <c r="H1371" s="68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5">
      <c r="A1372" t="s">
        <v>534</v>
      </c>
      <c r="B1372">
        <f t="shared" si="2693"/>
        <v>12</v>
      </c>
      <c r="C1372">
        <f t="shared" si="2700"/>
        <v>58</v>
      </c>
      <c r="E1372">
        <f t="shared" ref="E1372" si="2805">plan_id</f>
        <v>1330</v>
      </c>
      <c r="F1372">
        <f t="shared" ca="1" si="2663"/>
        <v>2009</v>
      </c>
      <c r="G1372">
        <f t="shared" ref="G1372" ca="1" si="2806">VLOOKUP(INDIRECT(CHAR(39)&amp;$A1372&amp;CHAR(39)&amp;"!r2c"&amp;$C1372,0),variables,2,0)</f>
        <v>10990</v>
      </c>
      <c r="H1372" s="68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2762194000</v>
      </c>
    </row>
    <row r="1373" spans="1:8" x14ac:dyDescent="0.35">
      <c r="A1373" t="s">
        <v>534</v>
      </c>
      <c r="B1373">
        <f t="shared" si="2693"/>
        <v>12</v>
      </c>
      <c r="C1373">
        <f t="shared" si="2700"/>
        <v>59</v>
      </c>
      <c r="E1373">
        <f t="shared" ref="E1373" si="2807">plan_id</f>
        <v>1330</v>
      </c>
      <c r="F1373">
        <f t="shared" ca="1" si="2663"/>
        <v>2009</v>
      </c>
      <c r="G1373">
        <f t="shared" ref="G1373" ca="1" si="2808">VLOOKUP(INDIRECT(CHAR(39)&amp;$A1373&amp;CHAR(39)&amp;"!r2c"&amp;$C1373,0),variables,2,0)</f>
        <v>10991</v>
      </c>
      <c r="H1373" s="68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4173777000</v>
      </c>
    </row>
    <row r="1374" spans="1:8" x14ac:dyDescent="0.35">
      <c r="A1374" t="s">
        <v>534</v>
      </c>
      <c r="B1374">
        <f t="shared" si="2693"/>
        <v>12</v>
      </c>
      <c r="C1374">
        <f t="shared" si="2700"/>
        <v>60</v>
      </c>
      <c r="E1374">
        <f t="shared" ref="E1374" si="2809">plan_id</f>
        <v>1330</v>
      </c>
      <c r="F1374">
        <f t="shared" ca="1" si="2663"/>
        <v>2009</v>
      </c>
      <c r="G1374">
        <f t="shared" ref="G1374" ca="1" si="2810">VLOOKUP(INDIRECT(CHAR(39)&amp;$A1374&amp;CHAR(39)&amp;"!r2c"&amp;$C1374,0),variables,2,0)</f>
        <v>10992</v>
      </c>
      <c r="H1374" s="68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1411583000</v>
      </c>
    </row>
    <row r="1375" spans="1:8" x14ac:dyDescent="0.35">
      <c r="A1375" t="s">
        <v>534</v>
      </c>
      <c r="B1375">
        <f t="shared" si="2693"/>
        <v>12</v>
      </c>
      <c r="C1375">
        <f t="shared" si="2700"/>
        <v>61</v>
      </c>
      <c r="E1375">
        <f t="shared" ref="E1375" si="2811">plan_id</f>
        <v>1330</v>
      </c>
      <c r="F1375">
        <f t="shared" ca="1" si="2663"/>
        <v>2009</v>
      </c>
      <c r="G1375">
        <f t="shared" ref="G1375" ca="1" si="2812">VLOOKUP(INDIRECT(CHAR(39)&amp;$A1375&amp;CHAR(39)&amp;"!r2c"&amp;$C1375,0),variables,2,0)</f>
        <v>10993</v>
      </c>
      <c r="H1375" s="68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0.66180000000000005</v>
      </c>
    </row>
    <row r="1376" spans="1:8" x14ac:dyDescent="0.35">
      <c r="A1376" t="s">
        <v>534</v>
      </c>
      <c r="B1376">
        <f t="shared" si="2693"/>
        <v>12</v>
      </c>
      <c r="C1376">
        <f t="shared" si="2700"/>
        <v>62</v>
      </c>
      <c r="E1376">
        <f t="shared" ref="E1376" si="2813">plan_id</f>
        <v>1330</v>
      </c>
      <c r="F1376">
        <f t="shared" ca="1" si="2663"/>
        <v>2009</v>
      </c>
      <c r="G1376">
        <f t="shared" ref="G1376" ca="1" si="2814">VLOOKUP(INDIRECT(CHAR(39)&amp;$A1376&amp;CHAR(39)&amp;"!r2c"&amp;$C1376,0),variables,2,0)</f>
        <v>10994</v>
      </c>
      <c r="H1376" s="6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683235000</v>
      </c>
    </row>
    <row r="1377" spans="1:8" x14ac:dyDescent="0.35">
      <c r="A1377" t="s">
        <v>534</v>
      </c>
      <c r="B1377">
        <f t="shared" si="2693"/>
        <v>12</v>
      </c>
      <c r="C1377">
        <f t="shared" si="2700"/>
        <v>63</v>
      </c>
      <c r="E1377">
        <f t="shared" ref="E1377" si="2815">plan_id</f>
        <v>1330</v>
      </c>
      <c r="F1377">
        <f t="shared" ca="1" si="2663"/>
        <v>2009</v>
      </c>
      <c r="G1377">
        <f t="shared" ref="G1377" ca="1" si="2816">VLOOKUP(INDIRECT(CHAR(39)&amp;$A1377&amp;CHAR(39)&amp;"!r2c"&amp;$C1377,0),variables,2,0)</f>
        <v>10801</v>
      </c>
      <c r="H1377" s="6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561900000</v>
      </c>
    </row>
    <row r="1378" spans="1:8" x14ac:dyDescent="0.35">
      <c r="A1378" t="s">
        <v>534</v>
      </c>
      <c r="B1378">
        <f t="shared" si="2693"/>
        <v>12</v>
      </c>
      <c r="C1378">
        <f t="shared" si="2700"/>
        <v>64</v>
      </c>
      <c r="E1378">
        <f t="shared" ref="E1378" si="2817">plan_id</f>
        <v>1330</v>
      </c>
      <c r="F1378">
        <f t="shared" ca="1" si="2663"/>
        <v>2009</v>
      </c>
      <c r="G1378">
        <f t="shared" ref="G1378" ca="1" si="2818">VLOOKUP(INDIRECT(CHAR(39)&amp;$A1378&amp;CHAR(39)&amp;"!r2c"&amp;$C1378,0),variables,2,0)</f>
        <v>10802</v>
      </c>
      <c r="H1378" s="68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6300000</v>
      </c>
    </row>
    <row r="1379" spans="1:8" x14ac:dyDescent="0.35">
      <c r="A1379" t="s">
        <v>534</v>
      </c>
      <c r="B1379">
        <f t="shared" si="2693"/>
        <v>12</v>
      </c>
      <c r="C1379">
        <f t="shared" si="2700"/>
        <v>65</v>
      </c>
      <c r="E1379">
        <f t="shared" ref="E1379" si="2819">plan_id</f>
        <v>1330</v>
      </c>
      <c r="F1379">
        <f t="shared" ca="1" si="2663"/>
        <v>2009</v>
      </c>
      <c r="G1379">
        <f t="shared" ref="G1379" ca="1" si="2820">VLOOKUP(INDIRECT(CHAR(39)&amp;$A1379&amp;CHAR(39)&amp;"!r2c"&amp;$C1379,0),variables,2,0)</f>
        <v>10803</v>
      </c>
      <c r="H1379" s="68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5">
      <c r="A1380" t="s">
        <v>534</v>
      </c>
      <c r="B1380">
        <f t="shared" si="2693"/>
        <v>12</v>
      </c>
      <c r="C1380">
        <f t="shared" si="2700"/>
        <v>66</v>
      </c>
      <c r="E1380">
        <f t="shared" ref="E1380" si="2821">plan_id</f>
        <v>1330</v>
      </c>
      <c r="F1380">
        <f t="shared" ca="1" si="2663"/>
        <v>2009</v>
      </c>
      <c r="G1380">
        <f t="shared" ref="G1380" ca="1" si="2822">VLOOKUP(INDIRECT(CHAR(39)&amp;$A1380&amp;CHAR(39)&amp;"!r2c"&amp;$C1380,0),variables,2,0)</f>
        <v>10804</v>
      </c>
      <c r="H1380" s="68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5">
      <c r="A1381" t="s">
        <v>534</v>
      </c>
      <c r="B1381">
        <f t="shared" ref="B1381" si="2823">B1316+1</f>
        <v>12</v>
      </c>
      <c r="C1381">
        <f t="shared" si="2700"/>
        <v>67</v>
      </c>
      <c r="E1381">
        <f t="shared" ref="E1381" si="2824">plan_id</f>
        <v>1330</v>
      </c>
      <c r="F1381">
        <f t="shared" ca="1" si="2663"/>
        <v>2009</v>
      </c>
      <c r="G1381">
        <f t="shared" ref="G1381" ca="1" si="2825">VLOOKUP(INDIRECT(CHAR(39)&amp;$A1381&amp;CHAR(39)&amp;"!r2c"&amp;$C1381,0),variables,2,0)</f>
        <v>10805</v>
      </c>
      <c r="H1381" s="68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t="s">
        <v>534</v>
      </c>
      <c r="B1382">
        <f>B1381</f>
        <v>12</v>
      </c>
      <c r="C1382">
        <f t="shared" si="2700"/>
        <v>68</v>
      </c>
      <c r="E1382">
        <f t="shared" ref="E1382" si="2826">plan_id</f>
        <v>1330</v>
      </c>
      <c r="F1382">
        <f t="shared" ca="1" si="2663"/>
        <v>2009</v>
      </c>
      <c r="G1382">
        <f t="shared" ref="G1382" ca="1" si="2827">VLOOKUP(INDIRECT(CHAR(39)&amp;$A1382&amp;CHAR(39)&amp;"!r2c"&amp;$C1382,0),variables,2,0)</f>
        <v>10806</v>
      </c>
      <c r="H1382" s="6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400000</v>
      </c>
    </row>
    <row r="1383" spans="1:8" x14ac:dyDescent="0.35">
      <c r="A1383" t="s">
        <v>534</v>
      </c>
      <c r="B1383">
        <f t="shared" ref="B1383:B1407" si="2828">B1382</f>
        <v>12</v>
      </c>
      <c r="C1383">
        <f t="shared" si="2700"/>
        <v>69</v>
      </c>
      <c r="E1383">
        <f t="shared" ref="E1383" si="2829">plan_id</f>
        <v>1330</v>
      </c>
      <c r="F1383">
        <f t="shared" ca="1" si="2663"/>
        <v>2009</v>
      </c>
      <c r="G1383">
        <f t="shared" ref="G1383" ca="1" si="2830">VLOOKUP(INDIRECT(CHAR(39)&amp;$A1383&amp;CHAR(39)&amp;"!r2c"&amp;$C1383,0),variables,2,0)</f>
        <v>10807</v>
      </c>
      <c r="H1383" s="68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5">
      <c r="A1384" t="s">
        <v>534</v>
      </c>
      <c r="B1384">
        <f t="shared" si="2828"/>
        <v>12</v>
      </c>
      <c r="C1384">
        <f t="shared" ref="C1384:C1447" si="2831">C1293</f>
        <v>70</v>
      </c>
      <c r="E1384">
        <f t="shared" ref="E1384" si="2832">plan_id</f>
        <v>1330</v>
      </c>
      <c r="F1384">
        <f t="shared" ca="1" si="2663"/>
        <v>2009</v>
      </c>
      <c r="G1384">
        <f t="shared" ref="G1384" ca="1" si="2833">VLOOKUP(INDIRECT(CHAR(39)&amp;$A1384&amp;CHAR(39)&amp;"!r2c"&amp;$C1384,0),variables,2,0)</f>
        <v>10808</v>
      </c>
      <c r="H1384" s="6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5">
      <c r="A1385" t="s">
        <v>534</v>
      </c>
      <c r="B1385">
        <f t="shared" si="2828"/>
        <v>12</v>
      </c>
      <c r="C1385">
        <f t="shared" si="2831"/>
        <v>71</v>
      </c>
      <c r="E1385">
        <f t="shared" ref="E1385" si="2834">plan_id</f>
        <v>1330</v>
      </c>
      <c r="F1385">
        <f t="shared" ca="1" si="2663"/>
        <v>2009</v>
      </c>
      <c r="G1385">
        <f t="shared" ref="G1385" ca="1" si="2835">VLOOKUP(INDIRECT(CHAR(39)&amp;$A1385&amp;CHAR(39)&amp;"!r2c"&amp;$C1385,0),variables,2,0)</f>
        <v>10809</v>
      </c>
      <c r="H1385" s="68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5">
      <c r="A1386" t="s">
        <v>534</v>
      </c>
      <c r="B1386">
        <f t="shared" si="2828"/>
        <v>12</v>
      </c>
      <c r="C1386">
        <f t="shared" si="2831"/>
        <v>72</v>
      </c>
      <c r="E1386">
        <f t="shared" ref="E1386" si="2836">plan_id</f>
        <v>1330</v>
      </c>
      <c r="F1386">
        <f t="shared" ca="1" si="2663"/>
        <v>2009</v>
      </c>
      <c r="G1386">
        <f t="shared" ref="G1386" ca="1" si="2837">VLOOKUP(INDIRECT(CHAR(39)&amp;$A1386&amp;CHAR(39)&amp;"!r2c"&amp;$C1386,0),variables,2,0)</f>
        <v>10810</v>
      </c>
      <c r="H1386" s="68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-2800000</v>
      </c>
    </row>
    <row r="1387" spans="1:8" x14ac:dyDescent="0.35">
      <c r="A1387" t="s">
        <v>534</v>
      </c>
      <c r="B1387">
        <f t="shared" si="2828"/>
        <v>12</v>
      </c>
      <c r="C1387">
        <f t="shared" si="2831"/>
        <v>73</v>
      </c>
      <c r="E1387">
        <f t="shared" ref="E1387" si="2838">plan_id</f>
        <v>1330</v>
      </c>
      <c r="F1387">
        <f t="shared" ca="1" si="2663"/>
        <v>2009</v>
      </c>
      <c r="G1387">
        <f t="shared" ref="G1387" ca="1" si="2839">VLOOKUP(INDIRECT(CHAR(39)&amp;$A1387&amp;CHAR(39)&amp;"!r2c"&amp;$C1387,0),variables,2,0)</f>
        <v>10811</v>
      </c>
      <c r="H1387" s="68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5">
      <c r="A1388" t="s">
        <v>534</v>
      </c>
      <c r="B1388">
        <f t="shared" si="2828"/>
        <v>12</v>
      </c>
      <c r="C1388">
        <f t="shared" si="2831"/>
        <v>74</v>
      </c>
      <c r="E1388">
        <f t="shared" ref="E1388" si="2840">plan_id</f>
        <v>1330</v>
      </c>
      <c r="F1388">
        <f t="shared" ca="1" si="2663"/>
        <v>2009</v>
      </c>
      <c r="G1388">
        <f t="shared" ref="G1388" ca="1" si="2841">VLOOKUP(INDIRECT(CHAR(39)&amp;$A1388&amp;CHAR(39)&amp;"!r2c"&amp;$C1388,0),variables,2,0)</f>
        <v>10812</v>
      </c>
      <c r="H1388" s="68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5">
      <c r="A1389" t="s">
        <v>534</v>
      </c>
      <c r="B1389">
        <f t="shared" si="2828"/>
        <v>12</v>
      </c>
      <c r="C1389">
        <f t="shared" si="2831"/>
        <v>75</v>
      </c>
      <c r="E1389">
        <f t="shared" ref="E1389" si="2842">plan_id</f>
        <v>1330</v>
      </c>
      <c r="F1389">
        <f t="shared" ca="1" si="2663"/>
        <v>2009</v>
      </c>
      <c r="G1389">
        <f t="shared" ref="G1389" ca="1" si="2843">VLOOKUP(INDIRECT(CHAR(39)&amp;$A1389&amp;CHAR(39)&amp;"!r2c"&amp;$C1389,0),variables,2,0)</f>
        <v>10813</v>
      </c>
      <c r="H1389" s="68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5">
      <c r="A1390" t="s">
        <v>534</v>
      </c>
      <c r="B1390">
        <f t="shared" si="2828"/>
        <v>12</v>
      </c>
      <c r="C1390">
        <f t="shared" si="2831"/>
        <v>76</v>
      </c>
      <c r="E1390">
        <f t="shared" ref="E1390" si="2844">plan_id</f>
        <v>1330</v>
      </c>
      <c r="F1390">
        <f t="shared" ca="1" si="2663"/>
        <v>2009</v>
      </c>
      <c r="G1390">
        <f t="shared" ref="G1390" ca="1" si="2845">VLOOKUP(INDIRECT(CHAR(39)&amp;$A1390&amp;CHAR(39)&amp;"!r2c"&amp;$C1390,0),variables,2,0)</f>
        <v>10814</v>
      </c>
      <c r="H1390" s="68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-200000</v>
      </c>
    </row>
    <row r="1391" spans="1:8" x14ac:dyDescent="0.35">
      <c r="A1391" t="s">
        <v>534</v>
      </c>
      <c r="B1391">
        <f t="shared" si="2828"/>
        <v>12</v>
      </c>
      <c r="C1391">
        <f t="shared" si="2831"/>
        <v>77</v>
      </c>
      <c r="E1391">
        <f t="shared" ref="E1391" si="2846">plan_id</f>
        <v>1330</v>
      </c>
      <c r="F1391">
        <f t="shared" ca="1" si="2663"/>
        <v>2009</v>
      </c>
      <c r="G1391">
        <f t="shared" ref="G1391" ca="1" si="2847">VLOOKUP(INDIRECT(CHAR(39)&amp;$A1391&amp;CHAR(39)&amp;"!r2c"&amp;$C1391,0),variables,2,0)</f>
        <v>10815</v>
      </c>
      <c r="H1391" s="6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4700000</v>
      </c>
    </row>
    <row r="1392" spans="1:8" x14ac:dyDescent="0.35">
      <c r="A1392" t="s">
        <v>534</v>
      </c>
      <c r="B1392">
        <f t="shared" si="2828"/>
        <v>12</v>
      </c>
      <c r="C1392">
        <f t="shared" si="2831"/>
        <v>78</v>
      </c>
      <c r="E1392">
        <f t="shared" ref="E1392" si="2848">plan_id</f>
        <v>1330</v>
      </c>
      <c r="F1392">
        <f t="shared" ca="1" si="2663"/>
        <v>2009</v>
      </c>
      <c r="G1392">
        <f t="shared" ref="G1392" ca="1" si="2849">VLOOKUP(INDIRECT(CHAR(39)&amp;$A1392&amp;CHAR(39)&amp;"!r2c"&amp;$C1392,0),variables,2,0)</f>
        <v>10816</v>
      </c>
      <c r="H1392" s="68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5">
      <c r="A1393" t="s">
        <v>534</v>
      </c>
      <c r="B1393">
        <f t="shared" si="2828"/>
        <v>12</v>
      </c>
      <c r="C1393">
        <f t="shared" si="2831"/>
        <v>79</v>
      </c>
      <c r="E1393">
        <f t="shared" ref="E1393" si="2850">plan_id</f>
        <v>1330</v>
      </c>
      <c r="F1393">
        <f t="shared" ca="1" si="2663"/>
        <v>2009</v>
      </c>
      <c r="G1393">
        <f t="shared" ref="G1393" ca="1" si="2851">VLOOKUP(INDIRECT(CHAR(39)&amp;$A1393&amp;CHAR(39)&amp;"!r2c"&amp;$C1393,0),variables,2,0)</f>
        <v>10817</v>
      </c>
      <c r="H1393" s="68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-4400000</v>
      </c>
    </row>
    <row r="1394" spans="1:8" x14ac:dyDescent="0.35">
      <c r="A1394" t="s">
        <v>534</v>
      </c>
      <c r="B1394">
        <f t="shared" si="2828"/>
        <v>12</v>
      </c>
      <c r="C1394">
        <f t="shared" si="2831"/>
        <v>80</v>
      </c>
      <c r="E1394">
        <f t="shared" ref="E1394" si="2852">plan_id</f>
        <v>1330</v>
      </c>
      <c r="F1394">
        <f t="shared" ca="1" si="2663"/>
        <v>2009</v>
      </c>
      <c r="G1394">
        <f t="shared" ref="G1394" ca="1" si="2853">VLOOKUP(INDIRECT(CHAR(39)&amp;$A1394&amp;CHAR(39)&amp;"!r2c"&amp;$C1394,0),variables,2,0)</f>
        <v>10818</v>
      </c>
      <c r="H1394" s="68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5">
      <c r="A1395" t="s">
        <v>534</v>
      </c>
      <c r="B1395">
        <f t="shared" si="2828"/>
        <v>12</v>
      </c>
      <c r="C1395">
        <f t="shared" si="2831"/>
        <v>81</v>
      </c>
      <c r="E1395">
        <f t="shared" ref="E1395" si="2854">plan_id</f>
        <v>1330</v>
      </c>
      <c r="F1395">
        <f t="shared" ref="F1395:F1516" ca="1" si="2855">INDIRECT(CHAR(39)&amp;$A1395&amp;CHAR(39)&amp;"!r"&amp;$B1395&amp;"c2",0)</f>
        <v>2009</v>
      </c>
      <c r="G1395">
        <f t="shared" ref="G1395" ca="1" si="2856">VLOOKUP(INDIRECT(CHAR(39)&amp;$A1395&amp;CHAR(39)&amp;"!r2c"&amp;$C1395,0),variables,2,0)</f>
        <v>10819</v>
      </c>
      <c r="H1395" s="68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5">
      <c r="A1396" t="s">
        <v>534</v>
      </c>
      <c r="B1396">
        <f t="shared" si="2828"/>
        <v>12</v>
      </c>
      <c r="C1396">
        <f t="shared" si="2831"/>
        <v>82</v>
      </c>
      <c r="E1396">
        <f t="shared" ref="E1396" si="2857">plan_id</f>
        <v>1330</v>
      </c>
      <c r="F1396">
        <f t="shared" ca="1" si="2855"/>
        <v>2009</v>
      </c>
      <c r="G1396">
        <f t="shared" ref="G1396" ca="1" si="2858">VLOOKUP(INDIRECT(CHAR(39)&amp;$A1396&amp;CHAR(39)&amp;"!r2c"&amp;$C1396,0),variables,2,0)</f>
        <v>10820</v>
      </c>
      <c r="H1396" s="68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12000000</v>
      </c>
    </row>
    <row r="1397" spans="1:8" x14ac:dyDescent="0.35">
      <c r="A1397" t="s">
        <v>534</v>
      </c>
      <c r="B1397">
        <f t="shared" si="2828"/>
        <v>12</v>
      </c>
      <c r="C1397">
        <f t="shared" si="2831"/>
        <v>83</v>
      </c>
      <c r="E1397">
        <f t="shared" ref="E1397" si="2859">plan_id</f>
        <v>1330</v>
      </c>
      <c r="F1397">
        <f t="shared" ca="1" si="2855"/>
        <v>2009</v>
      </c>
      <c r="G1397">
        <f t="shared" ref="G1397" ca="1" si="2860">VLOOKUP(INDIRECT(CHAR(39)&amp;$A1397&amp;CHAR(39)&amp;"!r2c"&amp;$C1397,0),variables,2,0)</f>
        <v>10821</v>
      </c>
      <c r="H1397" s="68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5">
      <c r="A1398" t="s">
        <v>534</v>
      </c>
      <c r="B1398">
        <f t="shared" si="2828"/>
        <v>12</v>
      </c>
      <c r="C1398">
        <f t="shared" si="2831"/>
        <v>84</v>
      </c>
      <c r="E1398">
        <f t="shared" ref="E1398" si="2861">plan_id</f>
        <v>1330</v>
      </c>
      <c r="F1398">
        <f t="shared" ca="1" si="2855"/>
        <v>2009</v>
      </c>
      <c r="G1398">
        <f t="shared" ref="G1398" ca="1" si="2862">VLOOKUP(INDIRECT(CHAR(39)&amp;$A1398&amp;CHAR(39)&amp;"!r2c"&amp;$C1398,0),variables,2,0)</f>
        <v>10822</v>
      </c>
      <c r="H1398" s="68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5">
      <c r="A1399" t="s">
        <v>534</v>
      </c>
      <c r="B1399">
        <f t="shared" si="2828"/>
        <v>12</v>
      </c>
      <c r="C1399">
        <f t="shared" si="2831"/>
        <v>85</v>
      </c>
      <c r="E1399">
        <f t="shared" ref="E1399" si="2863">plan_id</f>
        <v>1330</v>
      </c>
      <c r="F1399">
        <f t="shared" ca="1" si="2855"/>
        <v>2009</v>
      </c>
      <c r="G1399">
        <f t="shared" ref="G1399" ca="1" si="2864">VLOOKUP(INDIRECT(CHAR(39)&amp;$A1399&amp;CHAR(39)&amp;"!r2c"&amp;$C1399,0),variables,2,0)</f>
        <v>10829</v>
      </c>
      <c r="H1399" s="68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5">
      <c r="A1400" t="s">
        <v>534</v>
      </c>
      <c r="B1400">
        <f t="shared" si="2828"/>
        <v>12</v>
      </c>
      <c r="C1400">
        <f t="shared" si="2831"/>
        <v>86</v>
      </c>
      <c r="E1400">
        <f t="shared" ref="E1400" si="2865">plan_id</f>
        <v>1330</v>
      </c>
      <c r="F1400">
        <f t="shared" ca="1" si="2855"/>
        <v>2009</v>
      </c>
      <c r="G1400">
        <f t="shared" ref="G1400" ca="1" si="2866">VLOOKUP(INDIRECT(CHAR(39)&amp;$A1400&amp;CHAR(39)&amp;"!r2c"&amp;$C1400,0),variables,2,0)</f>
        <v>10823</v>
      </c>
      <c r="H1400" s="68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617000000</v>
      </c>
    </row>
    <row r="1401" spans="1:8" x14ac:dyDescent="0.35">
      <c r="A1401" t="s">
        <v>534</v>
      </c>
      <c r="B1401">
        <f t="shared" si="2828"/>
        <v>12</v>
      </c>
      <c r="C1401">
        <f t="shared" si="2831"/>
        <v>87</v>
      </c>
      <c r="E1401">
        <f t="shared" ref="E1401" si="2867">plan_id</f>
        <v>1330</v>
      </c>
      <c r="F1401">
        <f t="shared" ca="1" si="2855"/>
        <v>2009</v>
      </c>
      <c r="G1401">
        <f t="shared" ref="G1401" ca="1" si="2868">VLOOKUP(INDIRECT(CHAR(39)&amp;$A1401&amp;CHAR(39)&amp;"!r2c"&amp;$C1401,0),variables,2,0)</f>
        <v>10798</v>
      </c>
      <c r="H1401" s="6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5">
      <c r="A1402" t="s">
        <v>534</v>
      </c>
      <c r="B1402">
        <f t="shared" si="2828"/>
        <v>12</v>
      </c>
      <c r="C1402">
        <f t="shared" si="2831"/>
        <v>88</v>
      </c>
      <c r="E1402">
        <f t="shared" ref="E1402" si="2869">plan_id</f>
        <v>1330</v>
      </c>
      <c r="F1402">
        <f t="shared" ca="1" si="2855"/>
        <v>2009</v>
      </c>
      <c r="G1402">
        <f t="shared" ref="G1402" ca="1" si="2870">VLOOKUP(INDIRECT(CHAR(39)&amp;$A1402&amp;CHAR(39)&amp;"!r2c"&amp;$C1402,0),variables,2,0)</f>
        <v>10799</v>
      </c>
      <c r="H1402" s="68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5">
      <c r="A1403" t="s">
        <v>534</v>
      </c>
      <c r="B1403">
        <f t="shared" si="2828"/>
        <v>12</v>
      </c>
      <c r="C1403">
        <f t="shared" si="2831"/>
        <v>89</v>
      </c>
      <c r="E1403">
        <f t="shared" ref="E1403" si="2871">plan_id</f>
        <v>1330</v>
      </c>
      <c r="F1403">
        <f t="shared" ca="1" si="2855"/>
        <v>2009</v>
      </c>
      <c r="G1403">
        <f t="shared" ref="G1403" ca="1" si="2872">VLOOKUP(INDIRECT(CHAR(39)&amp;$A1403&amp;CHAR(39)&amp;"!r2c"&amp;$C1403,0),variables,2,0)</f>
        <v>10800</v>
      </c>
      <c r="H1403" s="68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5">
      <c r="A1404" t="s">
        <v>534</v>
      </c>
      <c r="B1404">
        <f t="shared" si="2828"/>
        <v>12</v>
      </c>
      <c r="C1404">
        <f t="shared" si="2831"/>
        <v>90</v>
      </c>
      <c r="E1404">
        <f t="shared" ref="E1404" si="2873">plan_id</f>
        <v>1330</v>
      </c>
      <c r="F1404">
        <f t="shared" ca="1" si="2855"/>
        <v>2009</v>
      </c>
      <c r="G1404">
        <f t="shared" ref="G1404" ca="1" si="2874">VLOOKUP(INDIRECT(CHAR(39)&amp;$A1404&amp;CHAR(39)&amp;"!r2c"&amp;$C1404,0),variables,2,0)</f>
        <v>10824</v>
      </c>
      <c r="H1404" s="68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5">
      <c r="A1405" t="s">
        <v>534</v>
      </c>
      <c r="B1405">
        <f t="shared" si="2828"/>
        <v>12</v>
      </c>
      <c r="C1405">
        <f t="shared" si="2831"/>
        <v>91</v>
      </c>
      <c r="E1405">
        <f t="shared" ref="E1405" si="2875">plan_id</f>
        <v>1330</v>
      </c>
      <c r="F1405">
        <f t="shared" ca="1" si="2855"/>
        <v>2009</v>
      </c>
      <c r="G1405">
        <f t="shared" ref="G1405" ca="1" si="2876">VLOOKUP(INDIRECT(CHAR(39)&amp;$A1405&amp;CHAR(39)&amp;"!r2c"&amp;$C1405,0),variables,2,0)</f>
        <v>10825</v>
      </c>
      <c r="H1405" s="68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5">
      <c r="A1406" t="s">
        <v>534</v>
      </c>
      <c r="B1406">
        <f t="shared" si="2828"/>
        <v>12</v>
      </c>
      <c r="C1406">
        <f t="shared" si="2831"/>
        <v>92</v>
      </c>
      <c r="E1406">
        <f t="shared" ref="E1406" si="2877">plan_id</f>
        <v>1330</v>
      </c>
      <c r="F1406">
        <f t="shared" ca="1" si="2855"/>
        <v>2009</v>
      </c>
      <c r="G1406">
        <f t="shared" ref="G1406" ca="1" si="2878">VLOOKUP(INDIRECT(CHAR(39)&amp;$A1406&amp;CHAR(39)&amp;"!r2c"&amp;$C1406,0),variables,2,0)</f>
        <v>10826</v>
      </c>
      <c r="H1406" s="68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5">
      <c r="A1407" t="s">
        <v>534</v>
      </c>
      <c r="B1407">
        <f t="shared" si="2828"/>
        <v>12</v>
      </c>
      <c r="C1407">
        <f t="shared" si="2831"/>
        <v>93</v>
      </c>
      <c r="E1407">
        <f t="shared" ref="E1407" si="2879">plan_id</f>
        <v>1330</v>
      </c>
      <c r="F1407">
        <f t="shared" ca="1" si="2855"/>
        <v>2009</v>
      </c>
      <c r="G1407">
        <f t="shared" ref="G1407" ca="1" si="2880">VLOOKUP(INDIRECT(CHAR(39)&amp;$A1407&amp;CHAR(39)&amp;"!r2c"&amp;$C1407,0),variables,2,0)</f>
        <v>10828</v>
      </c>
      <c r="H1407" s="68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5">
      <c r="A1408" t="s">
        <v>534</v>
      </c>
      <c r="B1408">
        <f t="shared" ref="B1408:B1471" si="2881">B1343+1</f>
        <v>13</v>
      </c>
      <c r="C1408">
        <f t="shared" si="2831"/>
        <v>3</v>
      </c>
      <c r="E1408">
        <f t="shared" ref="E1408" si="2882">plan_id</f>
        <v>1330</v>
      </c>
      <c r="F1408">
        <f t="shared" ca="1" si="2855"/>
        <v>2010</v>
      </c>
      <c r="G1408">
        <f t="shared" ref="G1408" ca="1" si="2883">VLOOKUP(INDIRECT(CHAR(39)&amp;$A1408&amp;CHAR(39)&amp;"!r2c"&amp;$C1408,0),variables,2,0)</f>
        <v>10703</v>
      </c>
      <c r="H1408" s="68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5">
      <c r="A1409" t="s">
        <v>534</v>
      </c>
      <c r="B1409">
        <f t="shared" si="2881"/>
        <v>13</v>
      </c>
      <c r="C1409">
        <f t="shared" si="2831"/>
        <v>4</v>
      </c>
      <c r="E1409">
        <f t="shared" ref="E1409" si="2884">plan_id</f>
        <v>1330</v>
      </c>
      <c r="F1409">
        <f t="shared" ca="1" si="2855"/>
        <v>2010</v>
      </c>
      <c r="G1409">
        <f t="shared" ref="G1409" ca="1" si="2885">VLOOKUP(INDIRECT(CHAR(39)&amp;$A1409&amp;CHAR(39)&amp;"!r2c"&amp;$C1409,0),variables,2,0)</f>
        <v>10845</v>
      </c>
      <c r="H1409" s="68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Cavanaugh Macdonald Consulting, LLC</v>
      </c>
    </row>
    <row r="1410" spans="1:8" x14ac:dyDescent="0.35">
      <c r="A1410" t="s">
        <v>534</v>
      </c>
      <c r="B1410">
        <f t="shared" si="2881"/>
        <v>13</v>
      </c>
      <c r="C1410">
        <f t="shared" si="2831"/>
        <v>5</v>
      </c>
      <c r="E1410">
        <f t="shared" ref="E1410" si="2886">plan_id</f>
        <v>1330</v>
      </c>
      <c r="F1410">
        <f t="shared" ca="1" si="2855"/>
        <v>2010</v>
      </c>
      <c r="G1410">
        <f t="shared" ref="G1410" ca="1" si="2887">VLOOKUP(INDIRECT(CHAR(39)&amp;$A1410&amp;CHAR(39)&amp;"!r2c"&amp;$C1410,0),variables,2,0)</f>
        <v>10924</v>
      </c>
      <c r="H1410" s="68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9.74E-2</v>
      </c>
    </row>
    <row r="1411" spans="1:8" x14ac:dyDescent="0.35">
      <c r="A1411" t="s">
        <v>534</v>
      </c>
      <c r="B1411">
        <f t="shared" si="2881"/>
        <v>13</v>
      </c>
      <c r="C1411">
        <f t="shared" si="2831"/>
        <v>6</v>
      </c>
      <c r="E1411">
        <f t="shared" ref="E1411" si="2888">plan_id</f>
        <v>1330</v>
      </c>
      <c r="F1411">
        <f t="shared" ca="1" si="2855"/>
        <v>2010</v>
      </c>
      <c r="G1411">
        <f t="shared" ref="G1411" ca="1" si="2889">VLOOKUP(INDIRECT(CHAR(39)&amp;$A1411&amp;CHAR(39)&amp;"!r2c"&amp;$C1411,0),variables,2,0)</f>
        <v>10925</v>
      </c>
      <c r="H1411" s="68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2.5899999999999999E-2</v>
      </c>
    </row>
    <row r="1412" spans="1:8" x14ac:dyDescent="0.35">
      <c r="A1412" t="s">
        <v>534</v>
      </c>
      <c r="B1412">
        <f t="shared" si="2881"/>
        <v>13</v>
      </c>
      <c r="C1412">
        <f t="shared" si="2831"/>
        <v>7</v>
      </c>
      <c r="E1412">
        <f t="shared" ref="E1412" si="2890">plan_id</f>
        <v>1330</v>
      </c>
      <c r="F1412">
        <f t="shared" ca="1" si="2855"/>
        <v>2010</v>
      </c>
      <c r="G1412">
        <f t="shared" ref="G1412" ca="1" si="2891">VLOOKUP(INDIRECT(CHAR(39)&amp;$A1412&amp;CHAR(39)&amp;"!r2c"&amp;$C1412,0),variables,2,0)</f>
        <v>10926</v>
      </c>
      <c r="H1412" s="68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7.1499999999999994E-2</v>
      </c>
    </row>
    <row r="1413" spans="1:8" x14ac:dyDescent="0.35">
      <c r="A1413" t="s">
        <v>534</v>
      </c>
      <c r="B1413">
        <f t="shared" si="2881"/>
        <v>13</v>
      </c>
      <c r="C1413">
        <f t="shared" si="2831"/>
        <v>8</v>
      </c>
      <c r="E1413">
        <f t="shared" ref="E1413" si="2892">plan_id</f>
        <v>1330</v>
      </c>
      <c r="F1413">
        <f t="shared" ca="1" si="2855"/>
        <v>2010</v>
      </c>
      <c r="G1413">
        <f t="shared" ref="G1413" ca="1" si="2893">VLOOKUP(INDIRECT(CHAR(39)&amp;$A1413&amp;CHAR(39)&amp;"!r2c"&amp;$C1413,0),variables,2,0)</f>
        <v>10704</v>
      </c>
      <c r="H1413" s="68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5">
      <c r="A1414" t="s">
        <v>534</v>
      </c>
      <c r="B1414">
        <f t="shared" si="2881"/>
        <v>13</v>
      </c>
      <c r="C1414">
        <f t="shared" si="2831"/>
        <v>9</v>
      </c>
      <c r="E1414">
        <f t="shared" ref="E1414" si="2894">plan_id</f>
        <v>1330</v>
      </c>
      <c r="F1414">
        <f t="shared" ca="1" si="2855"/>
        <v>2010</v>
      </c>
      <c r="G1414">
        <f t="shared" ref="G1414" ca="1" si="2895">VLOOKUP(INDIRECT(CHAR(39)&amp;$A1414&amp;CHAR(39)&amp;"!r2c"&amp;$C1414,0),variables,2,0)</f>
        <v>10928</v>
      </c>
      <c r="H1414" s="68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7.3700000000000002E-2</v>
      </c>
    </row>
    <row r="1415" spans="1:8" x14ac:dyDescent="0.35">
      <c r="A1415" t="s">
        <v>534</v>
      </c>
      <c r="B1415">
        <f t="shared" si="2881"/>
        <v>13</v>
      </c>
      <c r="C1415">
        <f t="shared" si="2831"/>
        <v>10</v>
      </c>
      <c r="E1415">
        <f t="shared" ref="E1415" si="2896">plan_id</f>
        <v>1330</v>
      </c>
      <c r="F1415">
        <f t="shared" ca="1" si="2855"/>
        <v>2010</v>
      </c>
      <c r="G1415">
        <f t="shared" ref="G1415" ca="1" si="2897">VLOOKUP(INDIRECT(CHAR(39)&amp;$A1415&amp;CHAR(39)&amp;"!r2c"&amp;$C1415,0),variables,2,0)</f>
        <v>10929</v>
      </c>
      <c r="H1415" s="68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5">
      <c r="A1416" t="s">
        <v>534</v>
      </c>
      <c r="B1416">
        <f t="shared" si="2881"/>
        <v>13</v>
      </c>
      <c r="C1416">
        <f t="shared" si="2831"/>
        <v>11</v>
      </c>
      <c r="E1416">
        <f t="shared" ref="E1416" si="2898">plan_id</f>
        <v>1330</v>
      </c>
      <c r="F1416">
        <f t="shared" ca="1" si="2855"/>
        <v>2010</v>
      </c>
      <c r="G1416">
        <f t="shared" ref="G1416" ca="1" si="2899">VLOOKUP(INDIRECT(CHAR(39)&amp;$A1416&amp;CHAR(39)&amp;"!r2c"&amp;$C1416,0),variables,2,0)</f>
        <v>10930</v>
      </c>
      <c r="H1416" s="68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5">
      <c r="A1417" t="s">
        <v>534</v>
      </c>
      <c r="B1417">
        <f t="shared" si="2881"/>
        <v>13</v>
      </c>
      <c r="C1417">
        <f t="shared" si="2831"/>
        <v>12</v>
      </c>
      <c r="E1417">
        <f t="shared" ref="E1417" si="2900">plan_id</f>
        <v>1330</v>
      </c>
      <c r="F1417">
        <f t="shared" ca="1" si="2855"/>
        <v>2010</v>
      </c>
      <c r="G1417">
        <f t="shared" ref="G1417" ca="1" si="2901">VLOOKUP(INDIRECT(CHAR(39)&amp;$A1417&amp;CHAR(39)&amp;"!r2c"&amp;$C1417,0),variables,2,0)</f>
        <v>10931</v>
      </c>
      <c r="H1417" s="6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152265267</v>
      </c>
    </row>
    <row r="1418" spans="1:8" x14ac:dyDescent="0.35">
      <c r="A1418" t="s">
        <v>534</v>
      </c>
      <c r="B1418">
        <f t="shared" si="2881"/>
        <v>13</v>
      </c>
      <c r="C1418">
        <f t="shared" si="2831"/>
        <v>13</v>
      </c>
      <c r="E1418">
        <f t="shared" ref="E1418" si="2902">plan_id</f>
        <v>1330</v>
      </c>
      <c r="F1418">
        <f t="shared" ca="1" si="2855"/>
        <v>2010</v>
      </c>
      <c r="G1418">
        <f t="shared" ref="G1418" ca="1" si="2903">VLOOKUP(INDIRECT(CHAR(39)&amp;$A1418&amp;CHAR(39)&amp;"!r2c"&amp;$C1418,0),variables,2,0)</f>
        <v>10705</v>
      </c>
      <c r="H1418" s="68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62844529</v>
      </c>
    </row>
    <row r="1419" spans="1:8" x14ac:dyDescent="0.35">
      <c r="A1419" t="s">
        <v>534</v>
      </c>
      <c r="B1419">
        <f t="shared" si="2881"/>
        <v>13</v>
      </c>
      <c r="C1419">
        <f t="shared" si="2831"/>
        <v>14</v>
      </c>
      <c r="E1419">
        <f t="shared" ref="E1419" si="2904">plan_id</f>
        <v>1330</v>
      </c>
      <c r="F1419">
        <f t="shared" ca="1" si="2855"/>
        <v>2010</v>
      </c>
      <c r="G1419">
        <f t="shared" ref="G1419" ca="1" si="2905">VLOOKUP(INDIRECT(CHAR(39)&amp;$A1419&amp;CHAR(39)&amp;"!r2c"&amp;$C1419,0),variables,2,0)</f>
        <v>10842</v>
      </c>
      <c r="H1419" s="68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72179128</v>
      </c>
    </row>
    <row r="1420" spans="1:8" x14ac:dyDescent="0.35">
      <c r="A1420" t="s">
        <v>534</v>
      </c>
      <c r="B1420">
        <f t="shared" si="2881"/>
        <v>13</v>
      </c>
      <c r="C1420">
        <f t="shared" si="2831"/>
        <v>15</v>
      </c>
      <c r="E1420">
        <f t="shared" ref="E1420" si="2906">plan_id</f>
        <v>1330</v>
      </c>
      <c r="F1420">
        <f t="shared" ca="1" si="2855"/>
        <v>2010</v>
      </c>
      <c r="G1420">
        <f t="shared" ref="G1420" ca="1" si="2907">VLOOKUP(INDIRECT(CHAR(39)&amp;$A1420&amp;CHAR(39)&amp;"!r2c"&amp;$C1420,0),variables,2,0)</f>
        <v>10843</v>
      </c>
      <c r="H1420" s="68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9.9599999999999994E-2</v>
      </c>
    </row>
    <row r="1421" spans="1:8" x14ac:dyDescent="0.35">
      <c r="A1421" t="s">
        <v>534</v>
      </c>
      <c r="B1421">
        <f t="shared" si="2881"/>
        <v>13</v>
      </c>
      <c r="C1421">
        <f t="shared" si="2831"/>
        <v>16</v>
      </c>
      <c r="E1421">
        <f t="shared" ref="E1421" si="2908">plan_id</f>
        <v>1330</v>
      </c>
      <c r="F1421">
        <f t="shared" ca="1" si="2855"/>
        <v>2010</v>
      </c>
      <c r="G1421">
        <f t="shared" ref="G1421" ca="1" si="2909">VLOOKUP(INDIRECT(CHAR(39)&amp;$A1421&amp;CHAR(39)&amp;"!r2c"&amp;$C1421,0),variables,2,0)</f>
        <v>10932</v>
      </c>
      <c r="H1421" s="68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5">
      <c r="A1422" t="s">
        <v>534</v>
      </c>
      <c r="B1422">
        <f t="shared" si="2881"/>
        <v>13</v>
      </c>
      <c r="C1422">
        <f t="shared" si="2831"/>
        <v>17</v>
      </c>
      <c r="E1422">
        <f t="shared" ref="E1422" si="2910">plan_id</f>
        <v>1330</v>
      </c>
      <c r="F1422">
        <f t="shared" ca="1" si="2855"/>
        <v>2010</v>
      </c>
      <c r="G1422">
        <f t="shared" ref="G1422" ca="1" si="2911">VLOOKUP(INDIRECT(CHAR(39)&amp;$A1422&amp;CHAR(39)&amp;"!r2c"&amp;$C1422,0),variables,2,0)</f>
        <v>10933</v>
      </c>
      <c r="H1422" s="68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5">
      <c r="A1423" t="s">
        <v>534</v>
      </c>
      <c r="B1423">
        <f t="shared" si="2881"/>
        <v>13</v>
      </c>
      <c r="C1423">
        <f t="shared" si="2831"/>
        <v>18</v>
      </c>
      <c r="E1423">
        <f t="shared" ref="E1423" si="2912">plan_id</f>
        <v>1330</v>
      </c>
      <c r="F1423">
        <f t="shared" ca="1" si="2855"/>
        <v>2010</v>
      </c>
      <c r="G1423">
        <f t="shared" ref="G1423" ca="1" si="2913">VLOOKUP(INDIRECT(CHAR(39)&amp;$A1423&amp;CHAR(39)&amp;"!r2c"&amp;$C1423,0),variables,2,0)</f>
        <v>10934</v>
      </c>
      <c r="H1423" s="68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0.1216</v>
      </c>
    </row>
    <row r="1424" spans="1:8" x14ac:dyDescent="0.35">
      <c r="A1424" t="s">
        <v>534</v>
      </c>
      <c r="B1424">
        <f t="shared" si="2881"/>
        <v>13</v>
      </c>
      <c r="C1424">
        <f t="shared" si="2831"/>
        <v>19</v>
      </c>
      <c r="E1424">
        <f t="shared" ref="E1424" si="2914">plan_id</f>
        <v>1330</v>
      </c>
      <c r="F1424">
        <f t="shared" ca="1" si="2855"/>
        <v>2010</v>
      </c>
      <c r="G1424">
        <f t="shared" ref="G1424" ca="1" si="2915">VLOOKUP(INDIRECT(CHAR(39)&amp;$A1424&amp;CHAR(39)&amp;"!r2c"&amp;$C1424,0),variables,2,0)</f>
        <v>10935</v>
      </c>
      <c r="H1424" s="68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7.1499999999999994E-2</v>
      </c>
    </row>
    <row r="1425" spans="1:8" x14ac:dyDescent="0.35">
      <c r="A1425" t="s">
        <v>534</v>
      </c>
      <c r="B1425">
        <f t="shared" si="2881"/>
        <v>13</v>
      </c>
      <c r="C1425">
        <f t="shared" si="2831"/>
        <v>20</v>
      </c>
      <c r="E1425">
        <f t="shared" ref="E1425" si="2916">plan_id</f>
        <v>1330</v>
      </c>
      <c r="F1425">
        <f t="shared" ca="1" si="2855"/>
        <v>2010</v>
      </c>
      <c r="G1425">
        <f t="shared" ref="G1425" ca="1" si="2917">VLOOKUP(INDIRECT(CHAR(39)&amp;$A1425&amp;CHAR(39)&amp;"!r2c"&amp;$C1425,0),variables,2,0)</f>
        <v>10936</v>
      </c>
      <c r="H1425" s="68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Single</v>
      </c>
    </row>
    <row r="1426" spans="1:8" x14ac:dyDescent="0.35">
      <c r="A1426" t="s">
        <v>534</v>
      </c>
      <c r="B1426">
        <f t="shared" si="2881"/>
        <v>13</v>
      </c>
      <c r="C1426">
        <f t="shared" si="2831"/>
        <v>21</v>
      </c>
      <c r="E1426">
        <f t="shared" ref="E1426" si="2918">plan_id</f>
        <v>1330</v>
      </c>
      <c r="F1426">
        <f t="shared" ca="1" si="2855"/>
        <v>2010</v>
      </c>
      <c r="G1426">
        <f t="shared" ref="G1426" ca="1" si="2919">VLOOKUP(INDIRECT(CHAR(39)&amp;$A1426&amp;CHAR(39)&amp;"!r2c"&amp;$C1426,0),variables,2,0)</f>
        <v>10938</v>
      </c>
      <c r="H1426" s="68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5">
      <c r="A1427" t="s">
        <v>534</v>
      </c>
      <c r="B1427">
        <f t="shared" si="2881"/>
        <v>13</v>
      </c>
      <c r="C1427">
        <f t="shared" si="2831"/>
        <v>22</v>
      </c>
      <c r="E1427">
        <f t="shared" ref="E1427" si="2920">plan_id</f>
        <v>1330</v>
      </c>
      <c r="F1427">
        <f t="shared" ca="1" si="2855"/>
        <v>2010</v>
      </c>
      <c r="G1427">
        <f t="shared" ref="G1427" ca="1" si="2921">VLOOKUP(INDIRECT(CHAR(39)&amp;$A1427&amp;CHAR(39)&amp;"!r2c"&amp;$C1427,0),variables,2,0)</f>
        <v>10939</v>
      </c>
      <c r="H1427" s="68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5">
      <c r="A1428" t="s">
        <v>534</v>
      </c>
      <c r="B1428">
        <f t="shared" si="2881"/>
        <v>13</v>
      </c>
      <c r="C1428">
        <f t="shared" si="2831"/>
        <v>23</v>
      </c>
      <c r="E1428">
        <f t="shared" ref="E1428" si="2922">plan_id</f>
        <v>1330</v>
      </c>
      <c r="F1428">
        <f t="shared" ca="1" si="2855"/>
        <v>2010</v>
      </c>
      <c r="G1428">
        <f t="shared" ref="G1428" ca="1" si="2923">VLOOKUP(INDIRECT(CHAR(39)&amp;$A1428&amp;CHAR(39)&amp;"!r2c"&amp;$C1428,0),variables,2,0)</f>
        <v>11008</v>
      </c>
      <c r="H1428" s="68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1/60 of final compensation for each yr of service.</v>
      </c>
    </row>
    <row r="1429" spans="1:8" x14ac:dyDescent="0.35">
      <c r="A1429" t="s">
        <v>534</v>
      </c>
      <c r="B1429">
        <f t="shared" si="2881"/>
        <v>13</v>
      </c>
      <c r="C1429">
        <f t="shared" si="2831"/>
        <v>24</v>
      </c>
      <c r="E1429">
        <f t="shared" ref="E1429" si="2924">plan_id</f>
        <v>1330</v>
      </c>
      <c r="F1429">
        <f t="shared" ca="1" si="2855"/>
        <v>2010</v>
      </c>
      <c r="G1429">
        <f t="shared" ref="G1429" ca="1" si="2925">VLOOKUP(INDIRECT(CHAR(39)&amp;$A1429&amp;CHAR(39)&amp;"!r2c"&amp;$C1429,0),variables,2,0)</f>
        <v>10942</v>
      </c>
      <c r="H1429" s="68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5">
      <c r="A1430" t="s">
        <v>534</v>
      </c>
      <c r="B1430">
        <f t="shared" si="2881"/>
        <v>13</v>
      </c>
      <c r="C1430">
        <f t="shared" si="2831"/>
        <v>25</v>
      </c>
      <c r="E1430">
        <f t="shared" ref="E1430" si="2926">plan_id</f>
        <v>1330</v>
      </c>
      <c r="F1430">
        <f t="shared" ca="1" si="2855"/>
        <v>2010</v>
      </c>
      <c r="G1430">
        <f t="shared" ref="G1430" ca="1" si="2927">VLOOKUP(INDIRECT(CHAR(39)&amp;$A1430&amp;CHAR(39)&amp;"!r2c"&amp;$C1430,0),variables,2,0)</f>
        <v>10943</v>
      </c>
      <c r="H1430" s="68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5">
      <c r="A1431" t="s">
        <v>534</v>
      </c>
      <c r="B1431">
        <f t="shared" si="2881"/>
        <v>13</v>
      </c>
      <c r="C1431">
        <f t="shared" si="2831"/>
        <v>26</v>
      </c>
      <c r="E1431">
        <f t="shared" ref="E1431" si="2928">plan_id</f>
        <v>1330</v>
      </c>
      <c r="F1431">
        <f t="shared" ca="1" si="2855"/>
        <v>2010</v>
      </c>
      <c r="G1431">
        <f t="shared" ref="G1431" ca="1" si="2929">VLOOKUP(INDIRECT(CHAR(39)&amp;$A1431&amp;CHAR(39)&amp;"!r2c"&amp;$C1431,0),variables,2,0)</f>
        <v>10701</v>
      </c>
      <c r="H1431" s="68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1.4999999999999999E-2</v>
      </c>
    </row>
    <row r="1432" spans="1:8" x14ac:dyDescent="0.35">
      <c r="A1432" t="s">
        <v>534</v>
      </c>
      <c r="B1432">
        <f t="shared" si="2881"/>
        <v>13</v>
      </c>
      <c r="C1432">
        <f t="shared" si="2831"/>
        <v>27</v>
      </c>
      <c r="E1432">
        <f t="shared" ref="E1432" si="2930">plan_id</f>
        <v>1330</v>
      </c>
      <c r="F1432">
        <f t="shared" ca="1" si="2855"/>
        <v>2010</v>
      </c>
      <c r="G1432">
        <f t="shared" ref="G1432" ca="1" si="2931">VLOOKUP(INDIRECT(CHAR(39)&amp;$A1432&amp;CHAR(39)&amp;"!r2c"&amp;$C1432,0),variables,2,0)</f>
        <v>10702</v>
      </c>
      <c r="H1432" s="68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5">
      <c r="A1433" t="s">
        <v>534</v>
      </c>
      <c r="B1433">
        <f t="shared" si="2881"/>
        <v>13</v>
      </c>
      <c r="C1433">
        <f t="shared" si="2831"/>
        <v>28</v>
      </c>
      <c r="E1433">
        <f t="shared" ref="E1433" si="2932">plan_id</f>
        <v>1330</v>
      </c>
      <c r="F1433">
        <f t="shared" ca="1" si="2855"/>
        <v>2010</v>
      </c>
      <c r="G1433">
        <f t="shared" ref="G1433" ca="1" si="2933">VLOOKUP(INDIRECT(CHAR(39)&amp;$A1433&amp;CHAR(39)&amp;"!r2c"&amp;$C1433,0),variables,2,0)</f>
        <v>10944</v>
      </c>
      <c r="H1433" s="68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5">
      <c r="A1434" t="s">
        <v>534</v>
      </c>
      <c r="B1434">
        <f t="shared" si="2881"/>
        <v>13</v>
      </c>
      <c r="C1434">
        <f t="shared" si="2831"/>
        <v>29</v>
      </c>
      <c r="E1434">
        <f t="shared" ref="E1434" si="2934">plan_id</f>
        <v>1330</v>
      </c>
      <c r="F1434">
        <f t="shared" ca="1" si="2855"/>
        <v>2010</v>
      </c>
      <c r="G1434">
        <f t="shared" ref="G1434" ca="1" si="2935">VLOOKUP(INDIRECT(CHAR(39)&amp;$A1434&amp;CHAR(39)&amp;"!r2c"&amp;$C1434,0),variables,2,0)</f>
        <v>10945</v>
      </c>
      <c r="H1434" s="68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5">
      <c r="A1435" t="s">
        <v>534</v>
      </c>
      <c r="B1435">
        <f t="shared" si="2881"/>
        <v>13</v>
      </c>
      <c r="C1435">
        <f t="shared" si="2831"/>
        <v>30</v>
      </c>
      <c r="E1435">
        <f t="shared" ref="E1435" si="2936">plan_id</f>
        <v>1330</v>
      </c>
      <c r="F1435">
        <f t="shared" ca="1" si="2855"/>
        <v>2010</v>
      </c>
      <c r="G1435">
        <f t="shared" ref="G1435" ca="1" si="2937">VLOOKUP(INDIRECT(CHAR(39)&amp;$A1435&amp;CHAR(39)&amp;"!r2c"&amp;$C1435,0),variables,2,0)</f>
        <v>10946</v>
      </c>
      <c r="H1435" s="68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5">
      <c r="A1436" t="s">
        <v>534</v>
      </c>
      <c r="B1436">
        <f t="shared" si="2881"/>
        <v>13</v>
      </c>
      <c r="C1436">
        <f t="shared" si="2831"/>
        <v>31</v>
      </c>
      <c r="E1436">
        <f t="shared" ref="E1436" si="2938">plan_id</f>
        <v>1330</v>
      </c>
      <c r="F1436">
        <f t="shared" ca="1" si="2855"/>
        <v>2010</v>
      </c>
      <c r="G1436">
        <f t="shared" ref="G1436" ca="1" si="2939">VLOOKUP(INDIRECT(CHAR(39)&amp;$A1436&amp;CHAR(39)&amp;"!r2c"&amp;$C1436,0),variables,2,0)</f>
        <v>10948</v>
      </c>
      <c r="H1436" s="68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5">
      <c r="A1437" t="s">
        <v>534</v>
      </c>
      <c r="B1437">
        <f t="shared" si="2881"/>
        <v>13</v>
      </c>
      <c r="C1437">
        <f t="shared" si="2831"/>
        <v>32</v>
      </c>
      <c r="E1437">
        <f t="shared" ref="E1437" si="2940">plan_id</f>
        <v>1330</v>
      </c>
      <c r="F1437">
        <f t="shared" ca="1" si="2855"/>
        <v>2010</v>
      </c>
      <c r="G1437">
        <f t="shared" ref="G1437" ca="1" si="2941">VLOOKUP(INDIRECT(CHAR(39)&amp;$A1437&amp;CHAR(39)&amp;"!r2c"&amp;$C1437,0),variables,2,0)</f>
        <v>10949</v>
      </c>
      <c r="H1437" s="68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5">
      <c r="A1438" t="s">
        <v>534</v>
      </c>
      <c r="B1438">
        <f t="shared" si="2881"/>
        <v>13</v>
      </c>
      <c r="C1438">
        <f t="shared" si="2831"/>
        <v>33</v>
      </c>
      <c r="E1438">
        <f t="shared" ref="E1438" si="2942">plan_id</f>
        <v>1330</v>
      </c>
      <c r="F1438">
        <f t="shared" ca="1" si="2855"/>
        <v>2010</v>
      </c>
      <c r="G1438">
        <f t="shared" ref="G1438" ca="1" si="2943">VLOOKUP(INDIRECT(CHAR(39)&amp;$A1438&amp;CHAR(39)&amp;"!r2c"&amp;$C1438,0),variables,2,0)</f>
        <v>10950</v>
      </c>
      <c r="H1438" s="68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5">
      <c r="A1439" t="s">
        <v>534</v>
      </c>
      <c r="B1439">
        <f t="shared" si="2881"/>
        <v>13</v>
      </c>
      <c r="C1439">
        <f t="shared" si="2831"/>
        <v>34</v>
      </c>
      <c r="E1439">
        <f t="shared" ref="E1439" si="2944">plan_id</f>
        <v>1330</v>
      </c>
      <c r="F1439">
        <f t="shared" ca="1" si="2855"/>
        <v>2010</v>
      </c>
      <c r="G1439">
        <f t="shared" ref="G1439" ca="1" si="2945">VLOOKUP(INDIRECT(CHAR(39)&amp;$A1439&amp;CHAR(39)&amp;"!r2c"&amp;$C1439,0),variables,2,0)</f>
        <v>10952</v>
      </c>
      <c r="H1439" s="68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5">
      <c r="A1440" t="s">
        <v>534</v>
      </c>
      <c r="B1440">
        <f t="shared" si="2881"/>
        <v>13</v>
      </c>
      <c r="C1440">
        <f t="shared" si="2831"/>
        <v>35</v>
      </c>
      <c r="E1440">
        <f t="shared" ref="E1440" si="2946">plan_id</f>
        <v>1330</v>
      </c>
      <c r="F1440">
        <f t="shared" ca="1" si="2855"/>
        <v>2010</v>
      </c>
      <c r="G1440">
        <f t="shared" ref="G1440" ca="1" si="2947">VLOOKUP(INDIRECT(CHAR(39)&amp;$A1440&amp;CHAR(39)&amp;"!r2c"&amp;$C1440,0),variables,2,0)</f>
        <v>10951</v>
      </c>
      <c r="H1440" s="68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5">
      <c r="A1441" t="s">
        <v>534</v>
      </c>
      <c r="B1441">
        <f t="shared" si="2881"/>
        <v>13</v>
      </c>
      <c r="C1441">
        <f t="shared" si="2831"/>
        <v>36</v>
      </c>
      <c r="E1441">
        <f t="shared" ref="E1441" si="2948">plan_id</f>
        <v>1330</v>
      </c>
      <c r="F1441">
        <f t="shared" ca="1" si="2855"/>
        <v>2010</v>
      </c>
      <c r="G1441">
        <f t="shared" ref="G1441" ca="1" si="2949">VLOOKUP(INDIRECT(CHAR(39)&amp;$A1441&amp;CHAR(39)&amp;"!r2c"&amp;$C1441,0),variables,2,0)</f>
        <v>10955</v>
      </c>
      <c r="H1441" s="6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3.5000000000000003E-2</v>
      </c>
    </row>
    <row r="1442" spans="1:8" x14ac:dyDescent="0.35">
      <c r="A1442" t="s">
        <v>534</v>
      </c>
      <c r="B1442">
        <f t="shared" si="2881"/>
        <v>13</v>
      </c>
      <c r="C1442">
        <f t="shared" si="2831"/>
        <v>37</v>
      </c>
      <c r="E1442">
        <f t="shared" ref="E1442" si="2950">plan_id</f>
        <v>1330</v>
      </c>
      <c r="F1442">
        <f t="shared" ca="1" si="2855"/>
        <v>2010</v>
      </c>
      <c r="G1442">
        <f t="shared" ref="G1442" ca="1" si="2951">VLOOKUP(INDIRECT(CHAR(39)&amp;$A1442&amp;CHAR(39)&amp;"!r2c"&amp;$C1442,0),variables,2,0)</f>
        <v>10956</v>
      </c>
      <c r="H1442" s="68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7.7499999999999999E-2</v>
      </c>
    </row>
    <row r="1443" spans="1:8" x14ac:dyDescent="0.35">
      <c r="A1443" t="s">
        <v>534</v>
      </c>
      <c r="B1443">
        <f t="shared" si="2881"/>
        <v>13</v>
      </c>
      <c r="C1443">
        <f t="shared" si="2831"/>
        <v>38</v>
      </c>
      <c r="E1443">
        <f t="shared" ref="E1443" si="2952">plan_id</f>
        <v>1330</v>
      </c>
      <c r="F1443">
        <f t="shared" ca="1" si="2855"/>
        <v>2010</v>
      </c>
      <c r="G1443">
        <f t="shared" ref="G1443" ca="1" si="2953">VLOOKUP(INDIRECT(CHAR(39)&amp;$A1443&amp;CHAR(39)&amp;"!r2c"&amp;$C1443,0),variables,2,0)</f>
        <v>10957</v>
      </c>
      <c r="H1443" s="6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4.4999999999999998E-2</v>
      </c>
    </row>
    <row r="1444" spans="1:8" x14ac:dyDescent="0.35">
      <c r="A1444" t="s">
        <v>534</v>
      </c>
      <c r="B1444">
        <f t="shared" si="2881"/>
        <v>13</v>
      </c>
      <c r="C1444">
        <f t="shared" si="2831"/>
        <v>39</v>
      </c>
      <c r="E1444">
        <f t="shared" ref="E1444" si="2954">plan_id</f>
        <v>1330</v>
      </c>
      <c r="F1444">
        <f t="shared" ca="1" si="2855"/>
        <v>2010</v>
      </c>
      <c r="G1444">
        <f t="shared" ref="G1444" ca="1" si="2955">VLOOKUP(INDIRECT(CHAR(39)&amp;$A1444&amp;CHAR(39)&amp;"!r2c"&amp;$C1444,0),variables,2,0)</f>
        <v>10960</v>
      </c>
      <c r="H1444" s="68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General Members - 4.50% - 9.01%; University Members - 5.50%</v>
      </c>
    </row>
    <row r="1445" spans="1:8" x14ac:dyDescent="0.35">
      <c r="A1445" t="s">
        <v>534</v>
      </c>
      <c r="B1445">
        <f t="shared" si="2881"/>
        <v>13</v>
      </c>
      <c r="C1445">
        <f t="shared" si="2831"/>
        <v>40</v>
      </c>
      <c r="E1445">
        <f t="shared" ref="E1445" si="2956">plan_id</f>
        <v>1330</v>
      </c>
      <c r="F1445">
        <f t="shared" ca="1" si="2855"/>
        <v>2010</v>
      </c>
      <c r="G1445">
        <f t="shared" ref="G1445" ca="1" si="2957">VLOOKUP(INDIRECT(CHAR(39)&amp;$A1445&amp;CHAR(39)&amp;"!r2c"&amp;$C1445,0),variables,2,0)</f>
        <v>10963</v>
      </c>
      <c r="H1445" s="68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 44</v>
      </c>
    </row>
    <row r="1446" spans="1:8" x14ac:dyDescent="0.35">
      <c r="A1446" t="s">
        <v>534</v>
      </c>
      <c r="B1446">
        <f t="shared" si="2881"/>
        <v>13</v>
      </c>
      <c r="C1446">
        <f t="shared" si="2831"/>
        <v>41</v>
      </c>
      <c r="E1446">
        <f t="shared" ref="E1446" si="2958">plan_id</f>
        <v>1330</v>
      </c>
      <c r="F1446">
        <f t="shared" ca="1" si="2855"/>
        <v>2010</v>
      </c>
      <c r="G1446">
        <f t="shared" ref="G1446" ca="1" si="2959">VLOOKUP(INDIRECT(CHAR(39)&amp;$A1446&amp;CHAR(39)&amp;"!r2c"&amp;$C1446,0),variables,2,0)</f>
        <v>10965</v>
      </c>
      <c r="H1446" s="68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 41</v>
      </c>
    </row>
    <row r="1447" spans="1:8" x14ac:dyDescent="0.35">
      <c r="A1447" t="s">
        <v>534</v>
      </c>
      <c r="B1447">
        <f t="shared" si="2881"/>
        <v>13</v>
      </c>
      <c r="C1447">
        <f t="shared" si="2831"/>
        <v>42</v>
      </c>
      <c r="E1447">
        <f t="shared" ref="E1447" si="2960">plan_id</f>
        <v>1330</v>
      </c>
      <c r="F1447">
        <f t="shared" ca="1" si="2855"/>
        <v>2010</v>
      </c>
      <c r="G1447">
        <f t="shared" ref="G1447" ca="1" si="2961">VLOOKUP(INDIRECT(CHAR(39)&amp;$A1447&amp;CHAR(39)&amp;"!r2c"&amp;$C1447,0),variables,2,0)</f>
        <v>10968</v>
      </c>
      <c r="H1447" s="68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RP 2000 Combined Mortality Table</v>
      </c>
    </row>
    <row r="1448" spans="1:8" x14ac:dyDescent="0.35">
      <c r="A1448" t="s">
        <v>534</v>
      </c>
      <c r="B1448">
        <f t="shared" si="2881"/>
        <v>13</v>
      </c>
      <c r="C1448">
        <f t="shared" ref="C1448:C1511" si="2962">C1357</f>
        <v>43</v>
      </c>
      <c r="E1448">
        <f t="shared" ref="E1448" si="2963">plan_id</f>
        <v>1330</v>
      </c>
      <c r="F1448">
        <f t="shared" ca="1" si="2855"/>
        <v>2010</v>
      </c>
      <c r="G1448">
        <f t="shared" ref="G1448" ca="1" si="2964">VLOOKUP(INDIRECT(CHAR(39)&amp;$A1448&amp;CHAR(39)&amp;"!r2c"&amp;$C1448,0),variables,2,0)</f>
        <v>10969</v>
      </c>
      <c r="H1448" s="68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5">
      <c r="A1449" t="s">
        <v>534</v>
      </c>
      <c r="B1449">
        <f t="shared" si="2881"/>
        <v>13</v>
      </c>
      <c r="C1449">
        <f t="shared" si="2962"/>
        <v>44</v>
      </c>
      <c r="E1449">
        <f t="shared" ref="E1449" si="2965">plan_id</f>
        <v>1330</v>
      </c>
      <c r="F1449">
        <f t="shared" ca="1" si="2855"/>
        <v>2010</v>
      </c>
      <c r="G1449">
        <f t="shared" ref="G1449" ca="1" si="2966">VLOOKUP(INDIRECT(CHAR(39)&amp;$A1449&amp;CHAR(39)&amp;"!r2c"&amp;$C1449,0),variables,2,0)</f>
        <v>10970</v>
      </c>
      <c r="H1449" s="68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Scale AA to 2008</v>
      </c>
    </row>
    <row r="1450" spans="1:8" x14ac:dyDescent="0.35">
      <c r="A1450" t="s">
        <v>534</v>
      </c>
      <c r="B1450">
        <f t="shared" si="2881"/>
        <v>13</v>
      </c>
      <c r="C1450">
        <f t="shared" si="2962"/>
        <v>45</v>
      </c>
      <c r="E1450">
        <f t="shared" ref="E1450" si="2967">plan_id</f>
        <v>1330</v>
      </c>
      <c r="F1450">
        <f t="shared" ca="1" si="2855"/>
        <v>2010</v>
      </c>
      <c r="G1450">
        <f t="shared" ref="G1450" ca="1" si="2968">VLOOKUP(INDIRECT(CHAR(39)&amp;$A1450&amp;CHAR(39)&amp;"!r2c"&amp;$C1450,0),variables,2,0)</f>
        <v>10971</v>
      </c>
      <c r="H1450" s="68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 xml:space="preserve">3 years for males and 2 years for females </v>
      </c>
    </row>
    <row r="1451" spans="1:8" x14ac:dyDescent="0.35">
      <c r="A1451" t="s">
        <v>534</v>
      </c>
      <c r="B1451">
        <f t="shared" si="2881"/>
        <v>13</v>
      </c>
      <c r="C1451">
        <f t="shared" si="2962"/>
        <v>46</v>
      </c>
      <c r="E1451">
        <f t="shared" ref="E1451" si="2969">plan_id</f>
        <v>1330</v>
      </c>
      <c r="F1451">
        <f t="shared" ca="1" si="2855"/>
        <v>2010</v>
      </c>
      <c r="G1451">
        <f t="shared" ref="G1451" ca="1" si="2970">VLOOKUP(INDIRECT(CHAR(39)&amp;$A1451&amp;CHAR(39)&amp;"!r2c"&amp;$C1451,0),variables,2,0)</f>
        <v>10972</v>
      </c>
      <c r="H1451" s="6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5">
      <c r="A1452" t="s">
        <v>534</v>
      </c>
      <c r="B1452">
        <f t="shared" si="2881"/>
        <v>13</v>
      </c>
      <c r="C1452">
        <f t="shared" si="2962"/>
        <v>47</v>
      </c>
      <c r="E1452">
        <f t="shared" ref="E1452" si="2971">plan_id</f>
        <v>1330</v>
      </c>
      <c r="F1452">
        <f t="shared" ca="1" si="2855"/>
        <v>2010</v>
      </c>
      <c r="G1452">
        <f t="shared" ref="G1452" ca="1" si="2972">VLOOKUP(INDIRECT(CHAR(39)&amp;$A1452&amp;CHAR(39)&amp;"!r2c"&amp;$C1452,0),variables,2,0)</f>
        <v>10973</v>
      </c>
      <c r="H1452" s="68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</v>
      </c>
    </row>
    <row r="1453" spans="1:8" x14ac:dyDescent="0.35">
      <c r="A1453" t="s">
        <v>534</v>
      </c>
      <c r="B1453">
        <f t="shared" si="2881"/>
        <v>13</v>
      </c>
      <c r="C1453">
        <f t="shared" si="2962"/>
        <v>48</v>
      </c>
      <c r="E1453">
        <f t="shared" ref="E1453" si="2973">plan_id</f>
        <v>1330</v>
      </c>
      <c r="F1453">
        <f t="shared" ca="1" si="2855"/>
        <v>2010</v>
      </c>
      <c r="G1453">
        <f t="shared" ref="G1453" ca="1" si="2974">VLOOKUP(INDIRECT(CHAR(39)&amp;$A1453&amp;CHAR(39)&amp;"!r2c"&amp;$C1453,0),variables,2,0)</f>
        <v>10974</v>
      </c>
      <c r="H1453" s="68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49.5 Years</v>
      </c>
    </row>
    <row r="1454" spans="1:8" x14ac:dyDescent="0.35">
      <c r="A1454" t="s">
        <v>534</v>
      </c>
      <c r="B1454">
        <f t="shared" si="2881"/>
        <v>13</v>
      </c>
      <c r="C1454">
        <f t="shared" si="2962"/>
        <v>49</v>
      </c>
      <c r="E1454">
        <f t="shared" ref="E1454" si="2975">plan_id</f>
        <v>1330</v>
      </c>
      <c r="F1454">
        <f t="shared" ca="1" si="2855"/>
        <v>2010</v>
      </c>
      <c r="G1454">
        <f t="shared" ref="G1454" ca="1" si="2976">VLOOKUP(INDIRECT(CHAR(39)&amp;$A1454&amp;CHAR(39)&amp;"!r2c"&amp;$C1454,0),variables,2,0)</f>
        <v>10976</v>
      </c>
      <c r="H1454" s="68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Entry Age</v>
      </c>
    </row>
    <row r="1455" spans="1:8" x14ac:dyDescent="0.35">
      <c r="A1455" t="s">
        <v>534</v>
      </c>
      <c r="B1455">
        <f t="shared" si="2881"/>
        <v>13</v>
      </c>
      <c r="C1455">
        <f t="shared" si="2962"/>
        <v>50</v>
      </c>
      <c r="E1455">
        <f t="shared" ref="E1455" si="2977">plan_id</f>
        <v>1330</v>
      </c>
      <c r="F1455">
        <f t="shared" ca="1" si="2855"/>
        <v>2010</v>
      </c>
      <c r="G1455">
        <f t="shared" ref="G1455" ca="1" si="2978">VLOOKUP(INDIRECT(CHAR(39)&amp;$A1455&amp;CHAR(39)&amp;"!r2c"&amp;$C1455,0),variables,2,0)</f>
        <v>10977</v>
      </c>
      <c r="H1455" s="68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7.7499999999999999E-2</v>
      </c>
    </row>
    <row r="1456" spans="1:8" x14ac:dyDescent="0.35">
      <c r="A1456" t="s">
        <v>534</v>
      </c>
      <c r="B1456">
        <f t="shared" si="2881"/>
        <v>13</v>
      </c>
      <c r="C1456">
        <f t="shared" si="2962"/>
        <v>51</v>
      </c>
      <c r="E1456">
        <f t="shared" ref="E1456" si="2979">plan_id</f>
        <v>1330</v>
      </c>
      <c r="F1456">
        <f t="shared" ca="1" si="2855"/>
        <v>2010</v>
      </c>
      <c r="G1456">
        <f t="shared" ref="G1456" ca="1" si="2980">VLOOKUP(INDIRECT(CHAR(39)&amp;$A1456&amp;CHAR(39)&amp;"!r2c"&amp;$C1456,0),variables,2,0)</f>
        <v>10978</v>
      </c>
      <c r="H1456" s="68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5">
      <c r="A1457" t="s">
        <v>534</v>
      </c>
      <c r="B1457">
        <f t="shared" si="2881"/>
        <v>13</v>
      </c>
      <c r="C1457">
        <f t="shared" si="2962"/>
        <v>52</v>
      </c>
      <c r="E1457">
        <f t="shared" ref="E1457" si="2981">plan_id</f>
        <v>1330</v>
      </c>
      <c r="F1457">
        <f t="shared" ca="1" si="2855"/>
        <v>2010</v>
      </c>
      <c r="G1457">
        <f t="shared" ref="G1457" ca="1" si="2982">VLOOKUP(INDIRECT(CHAR(39)&amp;$A1457&amp;CHAR(39)&amp;"!r2c"&amp;$C1457,0),variables,2,0)</f>
        <v>10979</v>
      </c>
      <c r="H1457" s="6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7.7499999999999999E-2</v>
      </c>
    </row>
    <row r="1458" spans="1:8" x14ac:dyDescent="0.35">
      <c r="A1458" t="s">
        <v>534</v>
      </c>
      <c r="B1458">
        <f t="shared" si="2881"/>
        <v>13</v>
      </c>
      <c r="C1458">
        <f t="shared" si="2962"/>
        <v>53</v>
      </c>
      <c r="E1458">
        <f t="shared" ref="E1458" si="2983">plan_id</f>
        <v>1330</v>
      </c>
      <c r="F1458">
        <f t="shared" ca="1" si="2855"/>
        <v>2010</v>
      </c>
      <c r="G1458">
        <f t="shared" ref="G1458" ca="1" si="2984">VLOOKUP(INDIRECT(CHAR(39)&amp;$A1458&amp;CHAR(39)&amp;"!r2c"&amp;$C1458,0),variables,2,0)</f>
        <v>10980</v>
      </c>
      <c r="H1458" s="68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4 Years</v>
      </c>
    </row>
    <row r="1459" spans="1:8" x14ac:dyDescent="0.35">
      <c r="A1459" t="s">
        <v>534</v>
      </c>
      <c r="B1459">
        <f t="shared" si="2881"/>
        <v>13</v>
      </c>
      <c r="C1459">
        <f t="shared" si="2962"/>
        <v>54</v>
      </c>
      <c r="E1459">
        <f t="shared" ref="E1459" si="2985">plan_id</f>
        <v>1330</v>
      </c>
      <c r="F1459">
        <f t="shared" ca="1" si="2855"/>
        <v>2010</v>
      </c>
      <c r="G1459">
        <f t="shared" ref="G1459" ca="1" si="2986">VLOOKUP(INDIRECT(CHAR(39)&amp;$A1459&amp;CHAR(39)&amp;"!r2c"&amp;$C1459,0),variables,2,0)</f>
        <v>10981</v>
      </c>
      <c r="H1459" s="68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9.8000000000000004E-2</v>
      </c>
    </row>
    <row r="1460" spans="1:8" x14ac:dyDescent="0.35">
      <c r="A1460" t="s">
        <v>534</v>
      </c>
      <c r="B1460">
        <f t="shared" si="2881"/>
        <v>13</v>
      </c>
      <c r="C1460">
        <f t="shared" si="2962"/>
        <v>55</v>
      </c>
      <c r="E1460">
        <f t="shared" ref="E1460" si="2987">plan_id</f>
        <v>1330</v>
      </c>
      <c r="F1460">
        <f t="shared" ca="1" si="2855"/>
        <v>2010</v>
      </c>
      <c r="G1460">
        <f t="shared" ref="G1460" ca="1" si="2988">VLOOKUP(INDIRECT(CHAR(39)&amp;$A1460&amp;CHAR(39)&amp;"!r2c"&amp;$C1460,0),variables,2,0)</f>
        <v>10982</v>
      </c>
      <c r="H1460" s="68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0.129</v>
      </c>
    </row>
    <row r="1461" spans="1:8" x14ac:dyDescent="0.35">
      <c r="A1461" t="s">
        <v>534</v>
      </c>
      <c r="B1461">
        <f t="shared" si="2881"/>
        <v>13</v>
      </c>
      <c r="C1461">
        <f t="shared" si="2962"/>
        <v>56</v>
      </c>
      <c r="E1461">
        <f t="shared" ref="E1461" si="2989">plan_id</f>
        <v>1330</v>
      </c>
      <c r="F1461">
        <f t="shared" ca="1" si="2855"/>
        <v>2010</v>
      </c>
      <c r="G1461">
        <f t="shared" ref="G1461" ca="1" si="2990">VLOOKUP(INDIRECT(CHAR(39)&amp;$A1461&amp;CHAR(39)&amp;"!r2c"&amp;$C1461,0),variables,2,0)</f>
        <v>10706</v>
      </c>
      <c r="H1461" s="68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7.5556811907099078E-4</v>
      </c>
    </row>
    <row r="1462" spans="1:8" x14ac:dyDescent="0.35">
      <c r="A1462" t="s">
        <v>534</v>
      </c>
      <c r="B1462">
        <f t="shared" si="2881"/>
        <v>13</v>
      </c>
      <c r="C1462">
        <f t="shared" si="2962"/>
        <v>57</v>
      </c>
      <c r="E1462">
        <f t="shared" ref="E1462" si="2991">plan_id</f>
        <v>1330</v>
      </c>
      <c r="F1462">
        <f t="shared" ca="1" si="2855"/>
        <v>2010</v>
      </c>
      <c r="G1462">
        <f t="shared" ref="G1462" ca="1" si="2992">VLOOKUP(INDIRECT(CHAR(39)&amp;$A1462&amp;CHAR(39)&amp;"!r2c"&amp;$C1462,0),variables,2,0)</f>
        <v>10984</v>
      </c>
      <c r="H1462" s="68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5">
      <c r="A1463" t="s">
        <v>534</v>
      </c>
      <c r="B1463">
        <f t="shared" si="2881"/>
        <v>13</v>
      </c>
      <c r="C1463">
        <f t="shared" si="2962"/>
        <v>58</v>
      </c>
      <c r="E1463">
        <f t="shared" ref="E1463" si="2993">plan_id</f>
        <v>1330</v>
      </c>
      <c r="F1463">
        <f t="shared" ca="1" si="2855"/>
        <v>2010</v>
      </c>
      <c r="G1463">
        <f t="shared" ref="G1463" ca="1" si="2994">VLOOKUP(INDIRECT(CHAR(39)&amp;$A1463&amp;CHAR(39)&amp;"!r2c"&amp;$C1463,0),variables,2,0)</f>
        <v>10990</v>
      </c>
      <c r="H1463" s="68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2956583000</v>
      </c>
    </row>
    <row r="1464" spans="1:8" x14ac:dyDescent="0.35">
      <c r="A1464" t="s">
        <v>534</v>
      </c>
      <c r="B1464">
        <f t="shared" si="2881"/>
        <v>13</v>
      </c>
      <c r="C1464">
        <f t="shared" si="2962"/>
        <v>59</v>
      </c>
      <c r="E1464">
        <f t="shared" ref="E1464" si="2995">plan_id</f>
        <v>1330</v>
      </c>
      <c r="F1464">
        <f t="shared" ca="1" si="2855"/>
        <v>2010</v>
      </c>
      <c r="G1464">
        <f t="shared" ref="G1464" ca="1" si="2996">VLOOKUP(INDIRECT(CHAR(39)&amp;$A1464&amp;CHAR(39)&amp;"!r2c"&amp;$C1464,0),variables,2,0)</f>
        <v>10991</v>
      </c>
      <c r="H1464" s="68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4518168000</v>
      </c>
    </row>
    <row r="1465" spans="1:8" x14ac:dyDescent="0.35">
      <c r="A1465" t="s">
        <v>534</v>
      </c>
      <c r="B1465">
        <f t="shared" si="2881"/>
        <v>13</v>
      </c>
      <c r="C1465">
        <f t="shared" si="2962"/>
        <v>60</v>
      </c>
      <c r="E1465">
        <f t="shared" ref="E1465" si="2997">plan_id</f>
        <v>1330</v>
      </c>
      <c r="F1465">
        <f t="shared" ca="1" si="2855"/>
        <v>2010</v>
      </c>
      <c r="G1465">
        <f t="shared" ref="G1465" ca="1" si="2998">VLOOKUP(INDIRECT(CHAR(39)&amp;$A1465&amp;CHAR(39)&amp;"!r2c"&amp;$C1465,0),variables,2,0)</f>
        <v>10992</v>
      </c>
      <c r="H1465" s="68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1561585000</v>
      </c>
    </row>
    <row r="1466" spans="1:8" x14ac:dyDescent="0.35">
      <c r="A1466" t="s">
        <v>534</v>
      </c>
      <c r="B1466">
        <f t="shared" si="2881"/>
        <v>13</v>
      </c>
      <c r="C1466">
        <f t="shared" si="2962"/>
        <v>61</v>
      </c>
      <c r="E1466">
        <f t="shared" ref="E1466" si="2999">plan_id</f>
        <v>1330</v>
      </c>
      <c r="F1466">
        <f t="shared" ca="1" si="2855"/>
        <v>2010</v>
      </c>
      <c r="G1466">
        <f t="shared" ref="G1466" ca="1" si="3000">VLOOKUP(INDIRECT(CHAR(39)&amp;$A1466&amp;CHAR(39)&amp;"!r2c"&amp;$C1466,0),variables,2,0)</f>
        <v>10993</v>
      </c>
      <c r="H1466" s="6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0.65439999999999998</v>
      </c>
    </row>
    <row r="1467" spans="1:8" x14ac:dyDescent="0.35">
      <c r="A1467" t="s">
        <v>534</v>
      </c>
      <c r="B1467">
        <f t="shared" si="2881"/>
        <v>13</v>
      </c>
      <c r="C1467">
        <f t="shared" si="2962"/>
        <v>62</v>
      </c>
      <c r="E1467">
        <f t="shared" ref="E1467" si="3001">plan_id</f>
        <v>1330</v>
      </c>
      <c r="F1467">
        <f t="shared" ca="1" si="2855"/>
        <v>2010</v>
      </c>
      <c r="G1467">
        <f t="shared" ref="G1467" ca="1" si="3002">VLOOKUP(INDIRECT(CHAR(39)&amp;$A1467&amp;CHAR(39)&amp;"!r2c"&amp;$C1467,0),variables,2,0)</f>
        <v>10994</v>
      </c>
      <c r="H1467" s="6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747037000</v>
      </c>
    </row>
    <row r="1468" spans="1:8" x14ac:dyDescent="0.35">
      <c r="A1468" t="s">
        <v>534</v>
      </c>
      <c r="B1468">
        <f t="shared" si="2881"/>
        <v>13</v>
      </c>
      <c r="C1468">
        <f t="shared" si="2962"/>
        <v>63</v>
      </c>
      <c r="E1468">
        <f t="shared" ref="E1468" si="3003">plan_id</f>
        <v>1330</v>
      </c>
      <c r="F1468">
        <f t="shared" ca="1" si="2855"/>
        <v>2010</v>
      </c>
      <c r="G1468">
        <f t="shared" ref="G1468" ca="1" si="3004">VLOOKUP(INDIRECT(CHAR(39)&amp;$A1468&amp;CHAR(39)&amp;"!r2c"&amp;$C1468,0),variables,2,0)</f>
        <v>10801</v>
      </c>
      <c r="H1468" s="6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-55200000</v>
      </c>
    </row>
    <row r="1469" spans="1:8" x14ac:dyDescent="0.35">
      <c r="A1469" t="s">
        <v>534</v>
      </c>
      <c r="B1469">
        <f t="shared" si="2881"/>
        <v>13</v>
      </c>
      <c r="C1469">
        <f t="shared" si="2962"/>
        <v>64</v>
      </c>
      <c r="E1469">
        <f t="shared" ref="E1469" si="3005">plan_id</f>
        <v>1330</v>
      </c>
      <c r="F1469">
        <f t="shared" ca="1" si="2855"/>
        <v>2010</v>
      </c>
      <c r="G1469">
        <f t="shared" ref="G1469" ca="1" si="3006">VLOOKUP(INDIRECT(CHAR(39)&amp;$A1469&amp;CHAR(39)&amp;"!r2c"&amp;$C1469,0),variables,2,0)</f>
        <v>10802</v>
      </c>
      <c r="H1469" s="68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13000000</v>
      </c>
    </row>
    <row r="1470" spans="1:8" x14ac:dyDescent="0.35">
      <c r="A1470" t="s">
        <v>534</v>
      </c>
      <c r="B1470">
        <f t="shared" si="2881"/>
        <v>13</v>
      </c>
      <c r="C1470">
        <f t="shared" si="2962"/>
        <v>65</v>
      </c>
      <c r="E1470">
        <f t="shared" ref="E1470" si="3007">plan_id</f>
        <v>1330</v>
      </c>
      <c r="F1470">
        <f t="shared" ca="1" si="2855"/>
        <v>2010</v>
      </c>
      <c r="G1470">
        <f t="shared" ref="G1470" ca="1" si="3008">VLOOKUP(INDIRECT(CHAR(39)&amp;$A1470&amp;CHAR(39)&amp;"!r2c"&amp;$C1470,0),variables,2,0)</f>
        <v>10803</v>
      </c>
      <c r="H1470" s="68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5">
      <c r="A1471" t="s">
        <v>534</v>
      </c>
      <c r="B1471">
        <f t="shared" si="2881"/>
        <v>13</v>
      </c>
      <c r="C1471">
        <f t="shared" si="2962"/>
        <v>66</v>
      </c>
      <c r="E1471">
        <f t="shared" ref="E1471" si="3009">plan_id</f>
        <v>1330</v>
      </c>
      <c r="F1471">
        <f t="shared" ca="1" si="2855"/>
        <v>2010</v>
      </c>
      <c r="G1471">
        <f t="shared" ref="G1471" ca="1" si="3010">VLOOKUP(INDIRECT(CHAR(39)&amp;$A1471&amp;CHAR(39)&amp;"!r2c"&amp;$C1471,0),variables,2,0)</f>
        <v>10804</v>
      </c>
      <c r="H1471" s="68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5">
      <c r="A1472" t="s">
        <v>534</v>
      </c>
      <c r="B1472">
        <f t="shared" ref="B1472" si="3011">B1407+1</f>
        <v>13</v>
      </c>
      <c r="C1472">
        <f t="shared" si="2962"/>
        <v>67</v>
      </c>
      <c r="E1472">
        <f t="shared" ref="E1472" si="3012">plan_id</f>
        <v>1330</v>
      </c>
      <c r="F1472">
        <f t="shared" ca="1" si="2855"/>
        <v>2010</v>
      </c>
      <c r="G1472">
        <f t="shared" ref="G1472" ca="1" si="3013">VLOOKUP(INDIRECT(CHAR(39)&amp;$A1472&amp;CHAR(39)&amp;"!r2c"&amp;$C1472,0),variables,2,0)</f>
        <v>10805</v>
      </c>
      <c r="H1472" s="68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t="s">
        <v>534</v>
      </c>
      <c r="B1473">
        <f>B1472</f>
        <v>13</v>
      </c>
      <c r="C1473">
        <f t="shared" si="2962"/>
        <v>68</v>
      </c>
      <c r="E1473">
        <f t="shared" ref="E1473" si="3014">plan_id</f>
        <v>1330</v>
      </c>
      <c r="F1473">
        <f t="shared" ca="1" si="2855"/>
        <v>2010</v>
      </c>
      <c r="G1473">
        <f t="shared" ref="G1473" ca="1" si="3015">VLOOKUP(INDIRECT(CHAR(39)&amp;$A1473&amp;CHAR(39)&amp;"!r2c"&amp;$C1473,0),variables,2,0)</f>
        <v>10806</v>
      </c>
      <c r="H1473" s="6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500000</v>
      </c>
    </row>
    <row r="1474" spans="1:8" x14ac:dyDescent="0.35">
      <c r="A1474" t="s">
        <v>534</v>
      </c>
      <c r="B1474">
        <f t="shared" ref="B1474:B1498" si="3016">B1473</f>
        <v>13</v>
      </c>
      <c r="C1474">
        <f t="shared" si="2962"/>
        <v>69</v>
      </c>
      <c r="E1474">
        <f t="shared" ref="E1474" si="3017">plan_id</f>
        <v>1330</v>
      </c>
      <c r="F1474">
        <f t="shared" ca="1" si="2855"/>
        <v>2010</v>
      </c>
      <c r="G1474">
        <f t="shared" ref="G1474" ca="1" si="3018">VLOOKUP(INDIRECT(CHAR(39)&amp;$A1474&amp;CHAR(39)&amp;"!r2c"&amp;$C1474,0),variables,2,0)</f>
        <v>10807</v>
      </c>
      <c r="H1474" s="68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5">
      <c r="A1475" t="s">
        <v>534</v>
      </c>
      <c r="B1475">
        <f t="shared" si="3016"/>
        <v>13</v>
      </c>
      <c r="C1475">
        <f t="shared" si="2962"/>
        <v>70</v>
      </c>
      <c r="E1475">
        <f t="shared" ref="E1475" si="3019">plan_id</f>
        <v>1330</v>
      </c>
      <c r="F1475">
        <f t="shared" ca="1" si="2855"/>
        <v>2010</v>
      </c>
      <c r="G1475">
        <f t="shared" ref="G1475" ca="1" si="3020">VLOOKUP(INDIRECT(CHAR(39)&amp;$A1475&amp;CHAR(39)&amp;"!r2c"&amp;$C1475,0),variables,2,0)</f>
        <v>10808</v>
      </c>
      <c r="H1475" s="68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5">
      <c r="A1476" t="s">
        <v>534</v>
      </c>
      <c r="B1476">
        <f t="shared" si="3016"/>
        <v>13</v>
      </c>
      <c r="C1476">
        <f t="shared" si="2962"/>
        <v>71</v>
      </c>
      <c r="E1476">
        <f t="shared" ref="E1476" si="3021">plan_id</f>
        <v>1330</v>
      </c>
      <c r="F1476">
        <f t="shared" ca="1" si="2855"/>
        <v>2010</v>
      </c>
      <c r="G1476">
        <f t="shared" ref="G1476" ca="1" si="3022">VLOOKUP(INDIRECT(CHAR(39)&amp;$A1476&amp;CHAR(39)&amp;"!r2c"&amp;$C1476,0),variables,2,0)</f>
        <v>10809</v>
      </c>
      <c r="H1476" s="68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5">
      <c r="A1477" t="s">
        <v>534</v>
      </c>
      <c r="B1477">
        <f t="shared" si="3016"/>
        <v>13</v>
      </c>
      <c r="C1477">
        <f t="shared" si="2962"/>
        <v>72</v>
      </c>
      <c r="E1477">
        <f t="shared" ref="E1477" si="3023">plan_id</f>
        <v>1330</v>
      </c>
      <c r="F1477">
        <f t="shared" ca="1" si="2855"/>
        <v>2010</v>
      </c>
      <c r="G1477">
        <f t="shared" ref="G1477" ca="1" si="3024">VLOOKUP(INDIRECT(CHAR(39)&amp;$A1477&amp;CHAR(39)&amp;"!r2c"&amp;$C1477,0),variables,2,0)</f>
        <v>10810</v>
      </c>
      <c r="H1477" s="68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-3500000</v>
      </c>
    </row>
    <row r="1478" spans="1:8" x14ac:dyDescent="0.35">
      <c r="A1478" t="s">
        <v>534</v>
      </c>
      <c r="B1478">
        <f t="shared" si="3016"/>
        <v>13</v>
      </c>
      <c r="C1478">
        <f t="shared" si="2962"/>
        <v>73</v>
      </c>
      <c r="E1478">
        <f t="shared" ref="E1478" si="3025">plan_id</f>
        <v>1330</v>
      </c>
      <c r="F1478">
        <f t="shared" ca="1" si="2855"/>
        <v>2010</v>
      </c>
      <c r="G1478">
        <f t="shared" ref="G1478" ca="1" si="3026">VLOOKUP(INDIRECT(CHAR(39)&amp;$A1478&amp;CHAR(39)&amp;"!r2c"&amp;$C1478,0),variables,2,0)</f>
        <v>10811</v>
      </c>
      <c r="H1478" s="68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5">
      <c r="A1479" t="s">
        <v>534</v>
      </c>
      <c r="B1479">
        <f t="shared" si="3016"/>
        <v>13</v>
      </c>
      <c r="C1479">
        <f t="shared" si="2962"/>
        <v>74</v>
      </c>
      <c r="E1479">
        <f t="shared" ref="E1479" si="3027">plan_id</f>
        <v>1330</v>
      </c>
      <c r="F1479">
        <f t="shared" ca="1" si="2855"/>
        <v>2010</v>
      </c>
      <c r="G1479">
        <f t="shared" ref="G1479" ca="1" si="3028">VLOOKUP(INDIRECT(CHAR(39)&amp;$A1479&amp;CHAR(39)&amp;"!r2c"&amp;$C1479,0),variables,2,0)</f>
        <v>10812</v>
      </c>
      <c r="H1479" s="68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5">
      <c r="A1480" t="s">
        <v>534</v>
      </c>
      <c r="B1480">
        <f t="shared" si="3016"/>
        <v>13</v>
      </c>
      <c r="C1480">
        <f t="shared" si="2962"/>
        <v>75</v>
      </c>
      <c r="E1480">
        <f t="shared" ref="E1480" si="3029">plan_id</f>
        <v>1330</v>
      </c>
      <c r="F1480">
        <f t="shared" ca="1" si="2855"/>
        <v>2010</v>
      </c>
      <c r="G1480">
        <f t="shared" ref="G1480" ca="1" si="3030">VLOOKUP(INDIRECT(CHAR(39)&amp;$A1480&amp;CHAR(39)&amp;"!r2c"&amp;$C1480,0),variables,2,0)</f>
        <v>10813</v>
      </c>
      <c r="H1480" s="68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5">
      <c r="A1481" t="s">
        <v>534</v>
      </c>
      <c r="B1481">
        <f t="shared" si="3016"/>
        <v>13</v>
      </c>
      <c r="C1481">
        <f t="shared" si="2962"/>
        <v>76</v>
      </c>
      <c r="E1481">
        <f t="shared" ref="E1481" si="3031">plan_id</f>
        <v>1330</v>
      </c>
      <c r="F1481">
        <f t="shared" ca="1" si="2855"/>
        <v>2010</v>
      </c>
      <c r="G1481">
        <f t="shared" ref="G1481" ca="1" si="3032">VLOOKUP(INDIRECT(CHAR(39)&amp;$A1481&amp;CHAR(39)&amp;"!r2c"&amp;$C1481,0),variables,2,0)</f>
        <v>10814</v>
      </c>
      <c r="H1481" s="68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-400000</v>
      </c>
    </row>
    <row r="1482" spans="1:8" x14ac:dyDescent="0.35">
      <c r="A1482" t="s">
        <v>534</v>
      </c>
      <c r="B1482">
        <f t="shared" si="3016"/>
        <v>13</v>
      </c>
      <c r="C1482">
        <f t="shared" si="2962"/>
        <v>77</v>
      </c>
      <c r="E1482">
        <f t="shared" ref="E1482" si="3033">plan_id</f>
        <v>1330</v>
      </c>
      <c r="F1482">
        <f t="shared" ca="1" si="2855"/>
        <v>2010</v>
      </c>
      <c r="G1482">
        <f t="shared" ref="G1482" ca="1" si="3034">VLOOKUP(INDIRECT(CHAR(39)&amp;$A1482&amp;CHAR(39)&amp;"!r2c"&amp;$C1482,0),variables,2,0)</f>
        <v>10815</v>
      </c>
      <c r="H1482" s="6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6600000</v>
      </c>
    </row>
    <row r="1483" spans="1:8" x14ac:dyDescent="0.35">
      <c r="A1483" t="s">
        <v>534</v>
      </c>
      <c r="B1483">
        <f t="shared" si="3016"/>
        <v>13</v>
      </c>
      <c r="C1483">
        <f t="shared" si="2962"/>
        <v>78</v>
      </c>
      <c r="E1483">
        <f t="shared" ref="E1483" si="3035">plan_id</f>
        <v>1330</v>
      </c>
      <c r="F1483">
        <f t="shared" ca="1" si="2855"/>
        <v>2010</v>
      </c>
      <c r="G1483">
        <f t="shared" ref="G1483" ca="1" si="3036">VLOOKUP(INDIRECT(CHAR(39)&amp;$A1483&amp;CHAR(39)&amp;"!r2c"&amp;$C1483,0),variables,2,0)</f>
        <v>10816</v>
      </c>
      <c r="H1483" s="68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5">
      <c r="A1484" t="s">
        <v>534</v>
      </c>
      <c r="B1484">
        <f t="shared" si="3016"/>
        <v>13</v>
      </c>
      <c r="C1484">
        <f t="shared" si="2962"/>
        <v>79</v>
      </c>
      <c r="E1484">
        <f t="shared" ref="E1484" si="3037">plan_id</f>
        <v>1330</v>
      </c>
      <c r="F1484">
        <f t="shared" ca="1" si="2855"/>
        <v>2010</v>
      </c>
      <c r="G1484">
        <f t="shared" ref="G1484" ca="1" si="3038">VLOOKUP(INDIRECT(CHAR(39)&amp;$A1484&amp;CHAR(39)&amp;"!r2c"&amp;$C1484,0),variables,2,0)</f>
        <v>10817</v>
      </c>
      <c r="H1484" s="68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-22000000</v>
      </c>
    </row>
    <row r="1485" spans="1:8" x14ac:dyDescent="0.35">
      <c r="A1485" t="s">
        <v>534</v>
      </c>
      <c r="B1485">
        <f t="shared" si="3016"/>
        <v>13</v>
      </c>
      <c r="C1485">
        <f t="shared" si="2962"/>
        <v>80</v>
      </c>
      <c r="E1485">
        <f t="shared" ref="E1485" si="3039">plan_id</f>
        <v>1330</v>
      </c>
      <c r="F1485">
        <f t="shared" ca="1" si="2855"/>
        <v>2010</v>
      </c>
      <c r="G1485">
        <f t="shared" ref="G1485" ca="1" si="3040">VLOOKUP(INDIRECT(CHAR(39)&amp;$A1485&amp;CHAR(39)&amp;"!r2c"&amp;$C1485,0),variables,2,0)</f>
        <v>10818</v>
      </c>
      <c r="H1485" s="68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5">
      <c r="A1486" t="s">
        <v>534</v>
      </c>
      <c r="B1486">
        <f t="shared" si="3016"/>
        <v>13</v>
      </c>
      <c r="C1486">
        <f t="shared" si="2962"/>
        <v>81</v>
      </c>
      <c r="E1486">
        <f t="shared" ref="E1486" si="3041">plan_id</f>
        <v>1330</v>
      </c>
      <c r="F1486">
        <f t="shared" ca="1" si="2855"/>
        <v>2010</v>
      </c>
      <c r="G1486">
        <f t="shared" ref="G1486" ca="1" si="3042">VLOOKUP(INDIRECT(CHAR(39)&amp;$A1486&amp;CHAR(39)&amp;"!r2c"&amp;$C1486,0),variables,2,0)</f>
        <v>10819</v>
      </c>
      <c r="H1486" s="68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5">
      <c r="A1487" t="s">
        <v>534</v>
      </c>
      <c r="B1487">
        <f t="shared" si="3016"/>
        <v>13</v>
      </c>
      <c r="C1487">
        <f t="shared" si="2962"/>
        <v>82</v>
      </c>
      <c r="E1487">
        <f t="shared" ref="E1487" si="3043">plan_id</f>
        <v>1330</v>
      </c>
      <c r="F1487">
        <f t="shared" ca="1" si="2855"/>
        <v>2010</v>
      </c>
      <c r="G1487">
        <f t="shared" ref="G1487" ca="1" si="3044">VLOOKUP(INDIRECT(CHAR(39)&amp;$A1487&amp;CHAR(39)&amp;"!r2c"&amp;$C1487,0),variables,2,0)</f>
        <v>10820</v>
      </c>
      <c r="H1487" s="68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24400000</v>
      </c>
    </row>
    <row r="1488" spans="1:8" x14ac:dyDescent="0.35">
      <c r="A1488" t="s">
        <v>534</v>
      </c>
      <c r="B1488">
        <f t="shared" si="3016"/>
        <v>13</v>
      </c>
      <c r="C1488">
        <f t="shared" si="2962"/>
        <v>83</v>
      </c>
      <c r="E1488">
        <f t="shared" ref="E1488" si="3045">plan_id</f>
        <v>1330</v>
      </c>
      <c r="F1488">
        <f t="shared" ca="1" si="2855"/>
        <v>2010</v>
      </c>
      <c r="G1488">
        <f t="shared" ref="G1488" ca="1" si="3046">VLOOKUP(INDIRECT(CHAR(39)&amp;$A1488&amp;CHAR(39)&amp;"!r2c"&amp;$C1488,0),variables,2,0)</f>
        <v>10821</v>
      </c>
      <c r="H1488" s="68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5">
      <c r="A1489" t="s">
        <v>534</v>
      </c>
      <c r="B1489">
        <f t="shared" si="3016"/>
        <v>13</v>
      </c>
      <c r="C1489">
        <f t="shared" si="2962"/>
        <v>84</v>
      </c>
      <c r="E1489">
        <f t="shared" ref="E1489" si="3047">plan_id</f>
        <v>1330</v>
      </c>
      <c r="F1489">
        <f t="shared" ca="1" si="2855"/>
        <v>2010</v>
      </c>
      <c r="G1489">
        <f t="shared" ref="G1489" ca="1" si="3048">VLOOKUP(INDIRECT(CHAR(39)&amp;$A1489&amp;CHAR(39)&amp;"!r2c"&amp;$C1489,0),variables,2,0)</f>
        <v>10822</v>
      </c>
      <c r="H1489" s="68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5">
      <c r="A1490" t="s">
        <v>534</v>
      </c>
      <c r="B1490">
        <f t="shared" si="3016"/>
        <v>13</v>
      </c>
      <c r="C1490">
        <f t="shared" si="2962"/>
        <v>85</v>
      </c>
      <c r="E1490">
        <f t="shared" ref="E1490" si="3049">plan_id</f>
        <v>1330</v>
      </c>
      <c r="F1490">
        <f t="shared" ca="1" si="2855"/>
        <v>2010</v>
      </c>
      <c r="G1490">
        <f t="shared" ref="G1490" ca="1" si="3050">VLOOKUP(INDIRECT(CHAR(39)&amp;$A1490&amp;CHAR(39)&amp;"!r2c"&amp;$C1490,0),variables,2,0)</f>
        <v>10829</v>
      </c>
      <c r="H1490" s="68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5">
      <c r="A1491" t="s">
        <v>534</v>
      </c>
      <c r="B1491">
        <f t="shared" si="3016"/>
        <v>13</v>
      </c>
      <c r="C1491">
        <f t="shared" si="2962"/>
        <v>86</v>
      </c>
      <c r="E1491">
        <f t="shared" ref="E1491" si="3051">plan_id</f>
        <v>1330</v>
      </c>
      <c r="F1491">
        <f t="shared" ca="1" si="2855"/>
        <v>2010</v>
      </c>
      <c r="G1491">
        <f t="shared" ref="G1491" ca="1" si="3052">VLOOKUP(INDIRECT(CHAR(39)&amp;$A1491&amp;CHAR(39)&amp;"!r2c"&amp;$C1491,0),variables,2,0)</f>
        <v>10823</v>
      </c>
      <c r="H1491" s="68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150000000</v>
      </c>
    </row>
    <row r="1492" spans="1:8" x14ac:dyDescent="0.35">
      <c r="A1492" t="s">
        <v>534</v>
      </c>
      <c r="B1492">
        <f t="shared" si="3016"/>
        <v>13</v>
      </c>
      <c r="C1492">
        <f t="shared" si="2962"/>
        <v>87</v>
      </c>
      <c r="E1492">
        <f t="shared" ref="E1492" si="3053">plan_id</f>
        <v>1330</v>
      </c>
      <c r="F1492">
        <f t="shared" ca="1" si="2855"/>
        <v>2010</v>
      </c>
      <c r="G1492">
        <f t="shared" ref="G1492" ca="1" si="3054">VLOOKUP(INDIRECT(CHAR(39)&amp;$A1492&amp;CHAR(39)&amp;"!r2c"&amp;$C1492,0),variables,2,0)</f>
        <v>10798</v>
      </c>
      <c r="H1492" s="6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5">
      <c r="A1493" t="s">
        <v>534</v>
      </c>
      <c r="B1493">
        <f t="shared" si="3016"/>
        <v>13</v>
      </c>
      <c r="C1493">
        <f t="shared" si="2962"/>
        <v>88</v>
      </c>
      <c r="E1493">
        <f t="shared" ref="E1493" si="3055">plan_id</f>
        <v>1330</v>
      </c>
      <c r="F1493">
        <f t="shared" ca="1" si="2855"/>
        <v>2010</v>
      </c>
      <c r="G1493">
        <f t="shared" ref="G1493" ca="1" si="3056">VLOOKUP(INDIRECT(CHAR(39)&amp;$A1493&amp;CHAR(39)&amp;"!r2c"&amp;$C1493,0),variables,2,0)</f>
        <v>10799</v>
      </c>
      <c r="H1493" s="68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5">
      <c r="A1494" t="s">
        <v>534</v>
      </c>
      <c r="B1494">
        <f t="shared" si="3016"/>
        <v>13</v>
      </c>
      <c r="C1494">
        <f t="shared" si="2962"/>
        <v>89</v>
      </c>
      <c r="E1494">
        <f t="shared" ref="E1494" si="3057">plan_id</f>
        <v>1330</v>
      </c>
      <c r="F1494">
        <f t="shared" ca="1" si="2855"/>
        <v>2010</v>
      </c>
      <c r="G1494">
        <f t="shared" ref="G1494" ca="1" si="3058">VLOOKUP(INDIRECT(CHAR(39)&amp;$A1494&amp;CHAR(39)&amp;"!r2c"&amp;$C1494,0),variables,2,0)</f>
        <v>10800</v>
      </c>
      <c r="H1494" s="68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5">
      <c r="A1495" t="s">
        <v>534</v>
      </c>
      <c r="B1495">
        <f t="shared" si="3016"/>
        <v>13</v>
      </c>
      <c r="C1495">
        <f t="shared" si="2962"/>
        <v>90</v>
      </c>
      <c r="E1495">
        <f t="shared" ref="E1495" si="3059">plan_id</f>
        <v>1330</v>
      </c>
      <c r="F1495">
        <f t="shared" ca="1" si="2855"/>
        <v>2010</v>
      </c>
      <c r="G1495">
        <f t="shared" ref="G1495" ca="1" si="3060">VLOOKUP(INDIRECT(CHAR(39)&amp;$A1495&amp;CHAR(39)&amp;"!r2c"&amp;$C1495,0),variables,2,0)</f>
        <v>10824</v>
      </c>
      <c r="H1495" s="68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5">
      <c r="A1496" t="s">
        <v>534</v>
      </c>
      <c r="B1496">
        <f t="shared" si="3016"/>
        <v>13</v>
      </c>
      <c r="C1496">
        <f t="shared" si="2962"/>
        <v>91</v>
      </c>
      <c r="E1496">
        <f t="shared" ref="E1496" si="3061">plan_id</f>
        <v>1330</v>
      </c>
      <c r="F1496">
        <f t="shared" ca="1" si="2855"/>
        <v>2010</v>
      </c>
      <c r="G1496">
        <f t="shared" ref="G1496" ca="1" si="3062">VLOOKUP(INDIRECT(CHAR(39)&amp;$A1496&amp;CHAR(39)&amp;"!r2c"&amp;$C1496,0),variables,2,0)</f>
        <v>10825</v>
      </c>
      <c r="H1496" s="68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156600000</v>
      </c>
    </row>
    <row r="1497" spans="1:8" x14ac:dyDescent="0.35">
      <c r="A1497" t="s">
        <v>534</v>
      </c>
      <c r="B1497">
        <f t="shared" si="3016"/>
        <v>13</v>
      </c>
      <c r="C1497">
        <f t="shared" si="2962"/>
        <v>92</v>
      </c>
      <c r="E1497">
        <f t="shared" ref="E1497" si="3063">plan_id</f>
        <v>1330</v>
      </c>
      <c r="F1497">
        <f t="shared" ca="1" si="2855"/>
        <v>2010</v>
      </c>
      <c r="G1497">
        <f t="shared" ref="G1497" ca="1" si="3064">VLOOKUP(INDIRECT(CHAR(39)&amp;$A1497&amp;CHAR(39)&amp;"!r2c"&amp;$C1497,0),variables,2,0)</f>
        <v>10826</v>
      </c>
      <c r="H1497" s="68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5">
      <c r="A1498" t="s">
        <v>534</v>
      </c>
      <c r="B1498">
        <f t="shared" si="3016"/>
        <v>13</v>
      </c>
      <c r="C1498">
        <f t="shared" si="2962"/>
        <v>93</v>
      </c>
      <c r="E1498">
        <f t="shared" ref="E1498" si="3065">plan_id</f>
        <v>1330</v>
      </c>
      <c r="F1498">
        <f t="shared" ca="1" si="2855"/>
        <v>2010</v>
      </c>
      <c r="G1498">
        <f t="shared" ref="G1498" ca="1" si="3066">VLOOKUP(INDIRECT(CHAR(39)&amp;$A1498&amp;CHAR(39)&amp;"!r2c"&amp;$C1498,0),variables,2,0)</f>
        <v>10828</v>
      </c>
      <c r="H1498" s="68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5">
      <c r="A1499" t="s">
        <v>534</v>
      </c>
      <c r="B1499">
        <f t="shared" ref="B1499:B1562" si="3067">B1434+1</f>
        <v>14</v>
      </c>
      <c r="C1499">
        <f t="shared" si="2962"/>
        <v>3</v>
      </c>
      <c r="E1499">
        <f t="shared" ref="E1499" si="3068">plan_id</f>
        <v>1330</v>
      </c>
      <c r="F1499">
        <f t="shared" ca="1" si="2855"/>
        <v>2011</v>
      </c>
      <c r="G1499">
        <f t="shared" ref="G1499" ca="1" si="3069">VLOOKUP(INDIRECT(CHAR(39)&amp;$A1499&amp;CHAR(39)&amp;"!r2c"&amp;$C1499,0),variables,2,0)</f>
        <v>10703</v>
      </c>
      <c r="H1499" s="68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5">
      <c r="A1500" t="s">
        <v>534</v>
      </c>
      <c r="B1500">
        <f t="shared" si="3067"/>
        <v>14</v>
      </c>
      <c r="C1500">
        <f t="shared" si="2962"/>
        <v>4</v>
      </c>
      <c r="E1500">
        <f t="shared" ref="E1500" si="3070">plan_id</f>
        <v>1330</v>
      </c>
      <c r="F1500">
        <f t="shared" ca="1" si="2855"/>
        <v>2011</v>
      </c>
      <c r="G1500">
        <f t="shared" ref="G1500" ca="1" si="3071">VLOOKUP(INDIRECT(CHAR(39)&amp;$A1500&amp;CHAR(39)&amp;"!r2c"&amp;$C1500,0),variables,2,0)</f>
        <v>10845</v>
      </c>
      <c r="H1500" s="68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Cavanaugh Macdonald Consulting, LLC</v>
      </c>
    </row>
    <row r="1501" spans="1:8" x14ac:dyDescent="0.35">
      <c r="A1501" t="s">
        <v>534</v>
      </c>
      <c r="B1501">
        <f t="shared" si="3067"/>
        <v>14</v>
      </c>
      <c r="C1501">
        <f t="shared" si="2962"/>
        <v>5</v>
      </c>
      <c r="E1501">
        <f t="shared" ref="E1501" si="3072">plan_id</f>
        <v>1330</v>
      </c>
      <c r="F1501">
        <f t="shared" ca="1" si="2855"/>
        <v>2011</v>
      </c>
      <c r="G1501">
        <f t="shared" ref="G1501" ca="1" si="3073">VLOOKUP(INDIRECT(CHAR(39)&amp;$A1501&amp;CHAR(39)&amp;"!r2c"&amp;$C1501,0),variables,2,0)</f>
        <v>10924</v>
      </c>
      <c r="H1501" s="68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9.64E-2</v>
      </c>
    </row>
    <row r="1502" spans="1:8" x14ac:dyDescent="0.35">
      <c r="A1502" t="s">
        <v>534</v>
      </c>
      <c r="B1502">
        <f t="shared" si="3067"/>
        <v>14</v>
      </c>
      <c r="C1502">
        <f t="shared" si="2962"/>
        <v>6</v>
      </c>
      <c r="E1502">
        <f t="shared" ref="E1502" si="3074">plan_id</f>
        <v>1330</v>
      </c>
      <c r="F1502">
        <f t="shared" ca="1" si="2855"/>
        <v>2011</v>
      </c>
      <c r="G1502">
        <f t="shared" ref="G1502" ca="1" si="3075">VLOOKUP(INDIRECT(CHAR(39)&amp;$A1502&amp;CHAR(39)&amp;"!r2c"&amp;$C1502,0),variables,2,0)</f>
        <v>10925</v>
      </c>
      <c r="H1502" s="68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2.4899999999999999E-2</v>
      </c>
    </row>
    <row r="1503" spans="1:8" x14ac:dyDescent="0.35">
      <c r="A1503" t="s">
        <v>534</v>
      </c>
      <c r="B1503">
        <f t="shared" si="3067"/>
        <v>14</v>
      </c>
      <c r="C1503">
        <f t="shared" si="2962"/>
        <v>7</v>
      </c>
      <c r="E1503">
        <f t="shared" ref="E1503" si="3076">plan_id</f>
        <v>1330</v>
      </c>
      <c r="F1503">
        <f t="shared" ca="1" si="2855"/>
        <v>2011</v>
      </c>
      <c r="G1503">
        <f t="shared" ref="G1503" ca="1" si="3077">VLOOKUP(INDIRECT(CHAR(39)&amp;$A1503&amp;CHAR(39)&amp;"!r2c"&amp;$C1503,0),variables,2,0)</f>
        <v>10926</v>
      </c>
      <c r="H1503" s="68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7.1499999999999994E-2</v>
      </c>
    </row>
    <row r="1504" spans="1:8" x14ac:dyDescent="0.35">
      <c r="A1504" t="s">
        <v>534</v>
      </c>
      <c r="B1504">
        <f t="shared" si="3067"/>
        <v>14</v>
      </c>
      <c r="C1504">
        <f t="shared" si="2962"/>
        <v>8</v>
      </c>
      <c r="E1504">
        <f t="shared" ref="E1504" si="3078">plan_id</f>
        <v>1330</v>
      </c>
      <c r="F1504">
        <f t="shared" ca="1" si="2855"/>
        <v>2011</v>
      </c>
      <c r="G1504">
        <f t="shared" ref="G1504" ca="1" si="3079">VLOOKUP(INDIRECT(CHAR(39)&amp;$A1504&amp;CHAR(39)&amp;"!r2c"&amp;$C1504,0),variables,2,0)</f>
        <v>10704</v>
      </c>
      <c r="H1504" s="68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5">
      <c r="A1505" t="s">
        <v>534</v>
      </c>
      <c r="B1505">
        <f t="shared" si="3067"/>
        <v>14</v>
      </c>
      <c r="C1505">
        <f t="shared" si="2962"/>
        <v>9</v>
      </c>
      <c r="E1505">
        <f t="shared" ref="E1505" si="3080">plan_id</f>
        <v>1330</v>
      </c>
      <c r="F1505">
        <f t="shared" ca="1" si="2855"/>
        <v>2011</v>
      </c>
      <c r="G1505">
        <f t="shared" ref="G1505" ca="1" si="3081">VLOOKUP(INDIRECT(CHAR(39)&amp;$A1505&amp;CHAR(39)&amp;"!r2c"&amp;$C1505,0),variables,2,0)</f>
        <v>10928</v>
      </c>
      <c r="H1505" s="68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7.4700000000000003E-2</v>
      </c>
    </row>
    <row r="1506" spans="1:8" x14ac:dyDescent="0.35">
      <c r="A1506" t="s">
        <v>534</v>
      </c>
      <c r="B1506">
        <f t="shared" si="3067"/>
        <v>14</v>
      </c>
      <c r="C1506">
        <f t="shared" si="2962"/>
        <v>10</v>
      </c>
      <c r="E1506">
        <f t="shared" ref="E1506" si="3082">plan_id</f>
        <v>1330</v>
      </c>
      <c r="F1506">
        <f t="shared" ca="1" si="2855"/>
        <v>2011</v>
      </c>
      <c r="G1506">
        <f t="shared" ref="G1506" ca="1" si="3083">VLOOKUP(INDIRECT(CHAR(39)&amp;$A1506&amp;CHAR(39)&amp;"!r2c"&amp;$C1506,0),variables,2,0)</f>
        <v>10929</v>
      </c>
      <c r="H1506" s="68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5">
      <c r="A1507" t="s">
        <v>534</v>
      </c>
      <c r="B1507">
        <f t="shared" si="3067"/>
        <v>14</v>
      </c>
      <c r="C1507">
        <f t="shared" si="2962"/>
        <v>11</v>
      </c>
      <c r="E1507">
        <f t="shared" ref="E1507" si="3084">plan_id</f>
        <v>1330</v>
      </c>
      <c r="F1507">
        <f t="shared" ca="1" si="2855"/>
        <v>2011</v>
      </c>
      <c r="G1507">
        <f t="shared" ref="G1507" ca="1" si="3085">VLOOKUP(INDIRECT(CHAR(39)&amp;$A1507&amp;CHAR(39)&amp;"!r2c"&amp;$C1507,0),variables,2,0)</f>
        <v>10930</v>
      </c>
      <c r="H1507" s="68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5">
      <c r="A1508" t="s">
        <v>534</v>
      </c>
      <c r="B1508">
        <f t="shared" si="3067"/>
        <v>14</v>
      </c>
      <c r="C1508">
        <f t="shared" si="2962"/>
        <v>12</v>
      </c>
      <c r="E1508">
        <f t="shared" ref="E1508" si="3086">plan_id</f>
        <v>1330</v>
      </c>
      <c r="F1508">
        <f t="shared" ca="1" si="2855"/>
        <v>2011</v>
      </c>
      <c r="G1508">
        <f t="shared" ref="G1508" ca="1" si="3087">VLOOKUP(INDIRECT(CHAR(39)&amp;$A1508&amp;CHAR(39)&amp;"!r2c"&amp;$C1508,0),variables,2,0)</f>
        <v>10931</v>
      </c>
      <c r="H1508" s="6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153310508</v>
      </c>
    </row>
    <row r="1509" spans="1:8" x14ac:dyDescent="0.35">
      <c r="A1509" t="s">
        <v>534</v>
      </c>
      <c r="B1509">
        <f t="shared" si="3067"/>
        <v>14</v>
      </c>
      <c r="C1509">
        <f t="shared" si="2962"/>
        <v>13</v>
      </c>
      <c r="E1509">
        <f t="shared" ref="E1509" si="3088">plan_id</f>
        <v>1330</v>
      </c>
      <c r="F1509">
        <f t="shared" ca="1" si="2855"/>
        <v>2011</v>
      </c>
      <c r="G1509">
        <f t="shared" ref="G1509" ca="1" si="3089">VLOOKUP(INDIRECT(CHAR(39)&amp;$A1509&amp;CHAR(39)&amp;"!r2c"&amp;$C1509,0),variables,2,0)</f>
        <v>10705</v>
      </c>
      <c r="H1509" s="68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62993192</v>
      </c>
    </row>
    <row r="1510" spans="1:8" x14ac:dyDescent="0.35">
      <c r="A1510" t="s">
        <v>534</v>
      </c>
      <c r="B1510">
        <f t="shared" si="3067"/>
        <v>14</v>
      </c>
      <c r="C1510">
        <f t="shared" si="2962"/>
        <v>14</v>
      </c>
      <c r="E1510">
        <f t="shared" ref="E1510" si="3090">plan_id</f>
        <v>1330</v>
      </c>
      <c r="F1510">
        <f t="shared" ca="1" si="2855"/>
        <v>2011</v>
      </c>
      <c r="G1510">
        <f t="shared" ref="G1510" ca="1" si="3091">VLOOKUP(INDIRECT(CHAR(39)&amp;$A1510&amp;CHAR(39)&amp;"!r2c"&amp;$C1510,0),variables,2,0)</f>
        <v>10842</v>
      </c>
      <c r="H1510" s="68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72879950</v>
      </c>
    </row>
    <row r="1511" spans="1:8" x14ac:dyDescent="0.35">
      <c r="A1511" t="s">
        <v>534</v>
      </c>
      <c r="B1511">
        <f t="shared" si="3067"/>
        <v>14</v>
      </c>
      <c r="C1511">
        <f t="shared" si="2962"/>
        <v>15</v>
      </c>
      <c r="E1511">
        <f t="shared" ref="E1511" si="3092">plan_id</f>
        <v>1330</v>
      </c>
      <c r="F1511">
        <f t="shared" ca="1" si="2855"/>
        <v>2011</v>
      </c>
      <c r="G1511">
        <f t="shared" ref="G1511" ca="1" si="3093">VLOOKUP(INDIRECT(CHAR(39)&amp;$A1511&amp;CHAR(39)&amp;"!r2c"&amp;$C1511,0),variables,2,0)</f>
        <v>10843</v>
      </c>
      <c r="H1511" s="68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9.9599999999999994E-2</v>
      </c>
    </row>
    <row r="1512" spans="1:8" x14ac:dyDescent="0.35">
      <c r="A1512" t="s">
        <v>534</v>
      </c>
      <c r="B1512">
        <f t="shared" si="3067"/>
        <v>14</v>
      </c>
      <c r="C1512">
        <f t="shared" ref="C1512:C1575" si="3094">C1421</f>
        <v>16</v>
      </c>
      <c r="E1512">
        <f t="shared" ref="E1512" si="3095">plan_id</f>
        <v>1330</v>
      </c>
      <c r="F1512">
        <f t="shared" ca="1" si="2855"/>
        <v>2011</v>
      </c>
      <c r="G1512">
        <f t="shared" ref="G1512" ca="1" si="3096">VLOOKUP(INDIRECT(CHAR(39)&amp;$A1512&amp;CHAR(39)&amp;"!r2c"&amp;$C1512,0),variables,2,0)</f>
        <v>10932</v>
      </c>
      <c r="H1512" s="68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5">
      <c r="A1513" t="s">
        <v>534</v>
      </c>
      <c r="B1513">
        <f t="shared" si="3067"/>
        <v>14</v>
      </c>
      <c r="C1513">
        <f t="shared" si="3094"/>
        <v>17</v>
      </c>
      <c r="E1513">
        <f t="shared" ref="E1513" si="3097">plan_id</f>
        <v>1330</v>
      </c>
      <c r="F1513">
        <f t="shared" ca="1" si="2855"/>
        <v>2011</v>
      </c>
      <c r="G1513">
        <f t="shared" ref="G1513" ca="1" si="3098">VLOOKUP(INDIRECT(CHAR(39)&amp;$A1513&amp;CHAR(39)&amp;"!r2c"&amp;$C1513,0),variables,2,0)</f>
        <v>10933</v>
      </c>
      <c r="H1513" s="68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5">
      <c r="A1514" t="s">
        <v>534</v>
      </c>
      <c r="B1514">
        <f t="shared" si="3067"/>
        <v>14</v>
      </c>
      <c r="C1514">
        <f t="shared" si="3094"/>
        <v>18</v>
      </c>
      <c r="E1514">
        <f t="shared" ref="E1514" si="3099">plan_id</f>
        <v>1330</v>
      </c>
      <c r="F1514">
        <f t="shared" ca="1" si="2855"/>
        <v>2011</v>
      </c>
      <c r="G1514">
        <f t="shared" ref="G1514" ca="1" si="3100">VLOOKUP(INDIRECT(CHAR(39)&amp;$A1514&amp;CHAR(39)&amp;"!r2c"&amp;$C1514,0),variables,2,0)</f>
        <v>10934</v>
      </c>
      <c r="H1514" s="68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0.14180000000000001</v>
      </c>
    </row>
    <row r="1515" spans="1:8" x14ac:dyDescent="0.35">
      <c r="A1515" t="s">
        <v>534</v>
      </c>
      <c r="B1515">
        <f t="shared" si="3067"/>
        <v>14</v>
      </c>
      <c r="C1515">
        <f t="shared" si="3094"/>
        <v>19</v>
      </c>
      <c r="E1515">
        <f t="shared" ref="E1515" si="3101">plan_id</f>
        <v>1330</v>
      </c>
      <c r="F1515">
        <f t="shared" ca="1" si="2855"/>
        <v>2011</v>
      </c>
      <c r="G1515">
        <f t="shared" ref="G1515" ca="1" si="3102">VLOOKUP(INDIRECT(CHAR(39)&amp;$A1515&amp;CHAR(39)&amp;"!r2c"&amp;$C1515,0),variables,2,0)</f>
        <v>10935</v>
      </c>
      <c r="H1515" s="68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7.1499999999999994E-2</v>
      </c>
    </row>
    <row r="1516" spans="1:8" x14ac:dyDescent="0.35">
      <c r="A1516" t="s">
        <v>534</v>
      </c>
      <c r="B1516">
        <f t="shared" si="3067"/>
        <v>14</v>
      </c>
      <c r="C1516">
        <f t="shared" si="3094"/>
        <v>20</v>
      </c>
      <c r="E1516">
        <f t="shared" ref="E1516" si="3103">plan_id</f>
        <v>1330</v>
      </c>
      <c r="F1516">
        <f t="shared" ca="1" si="2855"/>
        <v>2011</v>
      </c>
      <c r="G1516">
        <f t="shared" ref="G1516" ca="1" si="3104">VLOOKUP(INDIRECT(CHAR(39)&amp;$A1516&amp;CHAR(39)&amp;"!r2c"&amp;$C1516,0),variables,2,0)</f>
        <v>10936</v>
      </c>
      <c r="H1516" s="68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Single</v>
      </c>
    </row>
    <row r="1517" spans="1:8" x14ac:dyDescent="0.35">
      <c r="A1517" t="s">
        <v>534</v>
      </c>
      <c r="B1517">
        <f t="shared" si="3067"/>
        <v>14</v>
      </c>
      <c r="C1517">
        <f t="shared" si="3094"/>
        <v>21</v>
      </c>
      <c r="E1517">
        <f t="shared" ref="E1517" si="3105">plan_id</f>
        <v>1330</v>
      </c>
      <c r="F1517">
        <f t="shared" ref="F1517:F1609" ca="1" si="3106">INDIRECT(CHAR(39)&amp;$A1517&amp;CHAR(39)&amp;"!r"&amp;$B1517&amp;"c2",0)</f>
        <v>2011</v>
      </c>
      <c r="G1517">
        <f t="shared" ref="G1517" ca="1" si="3107">VLOOKUP(INDIRECT(CHAR(39)&amp;$A1517&amp;CHAR(39)&amp;"!r2c"&amp;$C1517,0),variables,2,0)</f>
        <v>10938</v>
      </c>
      <c r="H1517" s="68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5">
      <c r="A1518" t="s">
        <v>534</v>
      </c>
      <c r="B1518">
        <f t="shared" si="3067"/>
        <v>14</v>
      </c>
      <c r="C1518">
        <f t="shared" si="3094"/>
        <v>22</v>
      </c>
      <c r="E1518">
        <f t="shared" ref="E1518" si="3108">plan_id</f>
        <v>1330</v>
      </c>
      <c r="F1518">
        <f t="shared" ca="1" si="3106"/>
        <v>2011</v>
      </c>
      <c r="G1518">
        <f t="shared" ref="G1518" ca="1" si="3109">VLOOKUP(INDIRECT(CHAR(39)&amp;$A1518&amp;CHAR(39)&amp;"!r2c"&amp;$C1518,0),variables,2,0)</f>
        <v>10939</v>
      </c>
      <c r="H1518" s="68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5">
      <c r="A1519" t="s">
        <v>534</v>
      </c>
      <c r="B1519">
        <f t="shared" si="3067"/>
        <v>14</v>
      </c>
      <c r="C1519">
        <f t="shared" si="3094"/>
        <v>23</v>
      </c>
      <c r="E1519">
        <f t="shared" ref="E1519" si="3110">plan_id</f>
        <v>1330</v>
      </c>
      <c r="F1519">
        <f t="shared" ca="1" si="3106"/>
        <v>2011</v>
      </c>
      <c r="G1519">
        <f t="shared" ref="G1519" ca="1" si="3111">VLOOKUP(INDIRECT(CHAR(39)&amp;$A1519&amp;CHAR(39)&amp;"!r2c"&amp;$C1519,0),variables,2,0)</f>
        <v>11008</v>
      </c>
      <c r="H1519" s="68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1/60 of final compensation for each yr of service.</v>
      </c>
    </row>
    <row r="1520" spans="1:8" x14ac:dyDescent="0.35">
      <c r="A1520" t="s">
        <v>534</v>
      </c>
      <c r="B1520">
        <f t="shared" si="3067"/>
        <v>14</v>
      </c>
      <c r="C1520">
        <f t="shared" si="3094"/>
        <v>24</v>
      </c>
      <c r="E1520">
        <f t="shared" ref="E1520" si="3112">plan_id</f>
        <v>1330</v>
      </c>
      <c r="F1520">
        <f t="shared" ca="1" si="3106"/>
        <v>2011</v>
      </c>
      <c r="G1520">
        <f t="shared" ref="G1520" ca="1" si="3113">VLOOKUP(INDIRECT(CHAR(39)&amp;$A1520&amp;CHAR(39)&amp;"!r2c"&amp;$C1520,0),variables,2,0)</f>
        <v>10942</v>
      </c>
      <c r="H1520" s="68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5">
      <c r="A1521" t="s">
        <v>534</v>
      </c>
      <c r="B1521">
        <f t="shared" si="3067"/>
        <v>14</v>
      </c>
      <c r="C1521">
        <f t="shared" si="3094"/>
        <v>25</v>
      </c>
      <c r="E1521">
        <f t="shared" ref="E1521" si="3114">plan_id</f>
        <v>1330</v>
      </c>
      <c r="F1521">
        <f t="shared" ca="1" si="3106"/>
        <v>2011</v>
      </c>
      <c r="G1521">
        <f t="shared" ref="G1521" ca="1" si="3115">VLOOKUP(INDIRECT(CHAR(39)&amp;$A1521&amp;CHAR(39)&amp;"!r2c"&amp;$C1521,0),variables,2,0)</f>
        <v>10943</v>
      </c>
      <c r="H1521" s="68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5">
      <c r="A1522" t="s">
        <v>534</v>
      </c>
      <c r="B1522">
        <f t="shared" si="3067"/>
        <v>14</v>
      </c>
      <c r="C1522">
        <f t="shared" si="3094"/>
        <v>26</v>
      </c>
      <c r="E1522">
        <f t="shared" ref="E1522" si="3116">plan_id</f>
        <v>1330</v>
      </c>
      <c r="F1522">
        <f t="shared" ca="1" si="3106"/>
        <v>2011</v>
      </c>
      <c r="G1522">
        <f t="shared" ref="G1522" ca="1" si="3117">VLOOKUP(INDIRECT(CHAR(39)&amp;$A1522&amp;CHAR(39)&amp;"!r2c"&amp;$C1522,0),variables,2,0)</f>
        <v>10701</v>
      </c>
      <c r="H1522" s="68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1.4999999999999999E-2</v>
      </c>
    </row>
    <row r="1523" spans="1:8" x14ac:dyDescent="0.35">
      <c r="A1523" t="s">
        <v>534</v>
      </c>
      <c r="B1523">
        <f t="shared" si="3067"/>
        <v>14</v>
      </c>
      <c r="C1523">
        <f t="shared" si="3094"/>
        <v>27</v>
      </c>
      <c r="E1523">
        <f t="shared" ref="E1523" si="3118">plan_id</f>
        <v>1330</v>
      </c>
      <c r="F1523">
        <f t="shared" ca="1" si="3106"/>
        <v>2011</v>
      </c>
      <c r="G1523">
        <f t="shared" ref="G1523" ca="1" si="3119">VLOOKUP(INDIRECT(CHAR(39)&amp;$A1523&amp;CHAR(39)&amp;"!r2c"&amp;$C1523,0),variables,2,0)</f>
        <v>10702</v>
      </c>
      <c r="H1523" s="68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5">
      <c r="A1524" t="s">
        <v>534</v>
      </c>
      <c r="B1524">
        <f t="shared" si="3067"/>
        <v>14</v>
      </c>
      <c r="C1524">
        <f t="shared" si="3094"/>
        <v>28</v>
      </c>
      <c r="E1524">
        <f t="shared" ref="E1524" si="3120">plan_id</f>
        <v>1330</v>
      </c>
      <c r="F1524">
        <f t="shared" ca="1" si="3106"/>
        <v>2011</v>
      </c>
      <c r="G1524">
        <f t="shared" ref="G1524" ca="1" si="3121">VLOOKUP(INDIRECT(CHAR(39)&amp;$A1524&amp;CHAR(39)&amp;"!r2c"&amp;$C1524,0),variables,2,0)</f>
        <v>10944</v>
      </c>
      <c r="H1524" s="68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5">
      <c r="A1525" t="s">
        <v>534</v>
      </c>
      <c r="B1525">
        <f t="shared" si="3067"/>
        <v>14</v>
      </c>
      <c r="C1525">
        <f t="shared" si="3094"/>
        <v>29</v>
      </c>
      <c r="E1525">
        <f t="shared" ref="E1525" si="3122">plan_id</f>
        <v>1330</v>
      </c>
      <c r="F1525">
        <f t="shared" ca="1" si="3106"/>
        <v>2011</v>
      </c>
      <c r="G1525">
        <f t="shared" ref="G1525" ca="1" si="3123">VLOOKUP(INDIRECT(CHAR(39)&amp;$A1525&amp;CHAR(39)&amp;"!r2c"&amp;$C1525,0),variables,2,0)</f>
        <v>10945</v>
      </c>
      <c r="H1525" s="68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5">
      <c r="A1526" t="s">
        <v>534</v>
      </c>
      <c r="B1526">
        <f t="shared" si="3067"/>
        <v>14</v>
      </c>
      <c r="C1526">
        <f t="shared" si="3094"/>
        <v>30</v>
      </c>
      <c r="E1526">
        <f t="shared" ref="E1526" si="3124">plan_id</f>
        <v>1330</v>
      </c>
      <c r="F1526">
        <f t="shared" ca="1" si="3106"/>
        <v>2011</v>
      </c>
      <c r="G1526">
        <f t="shared" ref="G1526" ca="1" si="3125">VLOOKUP(INDIRECT(CHAR(39)&amp;$A1526&amp;CHAR(39)&amp;"!r2c"&amp;$C1526,0),variables,2,0)</f>
        <v>10946</v>
      </c>
      <c r="H1526" s="68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5">
      <c r="A1527" t="s">
        <v>534</v>
      </c>
      <c r="B1527">
        <f t="shared" si="3067"/>
        <v>14</v>
      </c>
      <c r="C1527">
        <f t="shared" si="3094"/>
        <v>31</v>
      </c>
      <c r="E1527">
        <f t="shared" ref="E1527" si="3126">plan_id</f>
        <v>1330</v>
      </c>
      <c r="F1527">
        <f t="shared" ca="1" si="3106"/>
        <v>2011</v>
      </c>
      <c r="G1527">
        <f t="shared" ref="G1527" ca="1" si="3127">VLOOKUP(INDIRECT(CHAR(39)&amp;$A1527&amp;CHAR(39)&amp;"!r2c"&amp;$C1527,0),variables,2,0)</f>
        <v>10948</v>
      </c>
      <c r="H1527" s="68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5">
      <c r="A1528" t="s">
        <v>534</v>
      </c>
      <c r="B1528">
        <f t="shared" si="3067"/>
        <v>14</v>
      </c>
      <c r="C1528">
        <f t="shared" si="3094"/>
        <v>32</v>
      </c>
      <c r="E1528">
        <f t="shared" ref="E1528" si="3128">plan_id</f>
        <v>1330</v>
      </c>
      <c r="F1528">
        <f t="shared" ca="1" si="3106"/>
        <v>2011</v>
      </c>
      <c r="G1528">
        <f t="shared" ref="G1528" ca="1" si="3129">VLOOKUP(INDIRECT(CHAR(39)&amp;$A1528&amp;CHAR(39)&amp;"!r2c"&amp;$C1528,0),variables,2,0)</f>
        <v>10949</v>
      </c>
      <c r="H1528" s="68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5">
      <c r="A1529" t="s">
        <v>534</v>
      </c>
      <c r="B1529">
        <f t="shared" si="3067"/>
        <v>14</v>
      </c>
      <c r="C1529">
        <f t="shared" si="3094"/>
        <v>33</v>
      </c>
      <c r="E1529">
        <f t="shared" ref="E1529" si="3130">plan_id</f>
        <v>1330</v>
      </c>
      <c r="F1529">
        <f t="shared" ca="1" si="3106"/>
        <v>2011</v>
      </c>
      <c r="G1529">
        <f t="shared" ref="G1529" ca="1" si="3131">VLOOKUP(INDIRECT(CHAR(39)&amp;$A1529&amp;CHAR(39)&amp;"!r2c"&amp;$C1529,0),variables,2,0)</f>
        <v>10950</v>
      </c>
      <c r="H1529" s="68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5">
      <c r="A1530" t="s">
        <v>534</v>
      </c>
      <c r="B1530">
        <f t="shared" si="3067"/>
        <v>14</v>
      </c>
      <c r="C1530">
        <f t="shared" si="3094"/>
        <v>34</v>
      </c>
      <c r="E1530">
        <f t="shared" ref="E1530" si="3132">plan_id</f>
        <v>1330</v>
      </c>
      <c r="F1530">
        <f t="shared" ca="1" si="3106"/>
        <v>2011</v>
      </c>
      <c r="G1530">
        <f t="shared" ref="G1530" ca="1" si="3133">VLOOKUP(INDIRECT(CHAR(39)&amp;$A1530&amp;CHAR(39)&amp;"!r2c"&amp;$C1530,0),variables,2,0)</f>
        <v>10952</v>
      </c>
      <c r="H1530" s="68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5">
      <c r="A1531" t="s">
        <v>534</v>
      </c>
      <c r="B1531">
        <f t="shared" si="3067"/>
        <v>14</v>
      </c>
      <c r="C1531">
        <f t="shared" si="3094"/>
        <v>35</v>
      </c>
      <c r="E1531">
        <f t="shared" ref="E1531" si="3134">plan_id</f>
        <v>1330</v>
      </c>
      <c r="F1531">
        <f t="shared" ca="1" si="3106"/>
        <v>2011</v>
      </c>
      <c r="G1531">
        <f t="shared" ref="G1531" ca="1" si="3135">VLOOKUP(INDIRECT(CHAR(39)&amp;$A1531&amp;CHAR(39)&amp;"!r2c"&amp;$C1531,0),variables,2,0)</f>
        <v>10951</v>
      </c>
      <c r="H1531" s="68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5">
      <c r="A1532" t="s">
        <v>534</v>
      </c>
      <c r="B1532">
        <f t="shared" si="3067"/>
        <v>14</v>
      </c>
      <c r="C1532">
        <f t="shared" si="3094"/>
        <v>36</v>
      </c>
      <c r="E1532">
        <f t="shared" ref="E1532" si="3136">plan_id</f>
        <v>1330</v>
      </c>
      <c r="F1532">
        <f t="shared" ca="1" si="3106"/>
        <v>2011</v>
      </c>
      <c r="G1532">
        <f t="shared" ref="G1532" ca="1" si="3137">VLOOKUP(INDIRECT(CHAR(39)&amp;$A1532&amp;CHAR(39)&amp;"!r2c"&amp;$C1532,0),variables,2,0)</f>
        <v>10955</v>
      </c>
      <c r="H1532" s="6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3.5000000000000003E-2</v>
      </c>
    </row>
    <row r="1533" spans="1:8" x14ac:dyDescent="0.35">
      <c r="A1533" t="s">
        <v>534</v>
      </c>
      <c r="B1533">
        <f t="shared" si="3067"/>
        <v>14</v>
      </c>
      <c r="C1533">
        <f t="shared" si="3094"/>
        <v>37</v>
      </c>
      <c r="E1533">
        <f t="shared" ref="E1533" si="3138">plan_id</f>
        <v>1330</v>
      </c>
      <c r="F1533">
        <f t="shared" ca="1" si="3106"/>
        <v>2011</v>
      </c>
      <c r="G1533">
        <f t="shared" ref="G1533" ca="1" si="3139">VLOOKUP(INDIRECT(CHAR(39)&amp;$A1533&amp;CHAR(39)&amp;"!r2c"&amp;$C1533,0),variables,2,0)</f>
        <v>10956</v>
      </c>
      <c r="H1533" s="68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7.7499999999999999E-2</v>
      </c>
    </row>
    <row r="1534" spans="1:8" x14ac:dyDescent="0.35">
      <c r="A1534" t="s">
        <v>534</v>
      </c>
      <c r="B1534">
        <f t="shared" si="3067"/>
        <v>14</v>
      </c>
      <c r="C1534">
        <f t="shared" si="3094"/>
        <v>38</v>
      </c>
      <c r="E1534">
        <f t="shared" ref="E1534" si="3140">plan_id</f>
        <v>1330</v>
      </c>
      <c r="F1534">
        <f t="shared" ca="1" si="3106"/>
        <v>2011</v>
      </c>
      <c r="G1534">
        <f t="shared" ref="G1534" ca="1" si="3141">VLOOKUP(INDIRECT(CHAR(39)&amp;$A1534&amp;CHAR(39)&amp;"!r2c"&amp;$C1534,0),variables,2,0)</f>
        <v>10957</v>
      </c>
      <c r="H1534" s="6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4.4999999999999998E-2</v>
      </c>
    </row>
    <row r="1535" spans="1:8" x14ac:dyDescent="0.35">
      <c r="A1535" t="s">
        <v>534</v>
      </c>
      <c r="B1535">
        <f t="shared" si="3067"/>
        <v>14</v>
      </c>
      <c r="C1535">
        <f t="shared" si="3094"/>
        <v>39</v>
      </c>
      <c r="E1535">
        <f t="shared" ref="E1535" si="3142">plan_id</f>
        <v>1330</v>
      </c>
      <c r="F1535">
        <f t="shared" ca="1" si="3106"/>
        <v>2011</v>
      </c>
      <c r="G1535">
        <f t="shared" ref="G1535" ca="1" si="3143">VLOOKUP(INDIRECT(CHAR(39)&amp;$A1535&amp;CHAR(39)&amp;"!r2c"&amp;$C1535,0),variables,2,0)</f>
        <v>10960</v>
      </c>
      <c r="H1535" s="68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General Members - 4.50% - 9.01%; University Members - 5.50%</v>
      </c>
    </row>
    <row r="1536" spans="1:8" x14ac:dyDescent="0.35">
      <c r="A1536" t="s">
        <v>534</v>
      </c>
      <c r="B1536">
        <f t="shared" si="3067"/>
        <v>14</v>
      </c>
      <c r="C1536">
        <f t="shared" si="3094"/>
        <v>40</v>
      </c>
      <c r="E1536">
        <f t="shared" ref="E1536" si="3144">plan_id</f>
        <v>1330</v>
      </c>
      <c r="F1536">
        <f t="shared" ca="1" si="3106"/>
        <v>2011</v>
      </c>
      <c r="G1536">
        <f t="shared" ref="G1536" ca="1" si="3145">VLOOKUP(INDIRECT(CHAR(39)&amp;$A1536&amp;CHAR(39)&amp;"!r2c"&amp;$C1536,0),variables,2,0)</f>
        <v>10963</v>
      </c>
      <c r="H1536" s="68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 41</v>
      </c>
    </row>
    <row r="1537" spans="1:8" x14ac:dyDescent="0.35">
      <c r="A1537" t="s">
        <v>534</v>
      </c>
      <c r="B1537">
        <f t="shared" si="3067"/>
        <v>14</v>
      </c>
      <c r="C1537">
        <f t="shared" si="3094"/>
        <v>41</v>
      </c>
      <c r="E1537">
        <f t="shared" ref="E1537" si="3146">plan_id</f>
        <v>1330</v>
      </c>
      <c r="F1537">
        <f t="shared" ca="1" si="3106"/>
        <v>2011</v>
      </c>
      <c r="G1537">
        <f t="shared" ref="G1537" ca="1" si="3147">VLOOKUP(INDIRECT(CHAR(39)&amp;$A1537&amp;CHAR(39)&amp;"!r2c"&amp;$C1537,0),variables,2,0)</f>
        <v>10965</v>
      </c>
      <c r="H1537" s="68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 38</v>
      </c>
    </row>
    <row r="1538" spans="1:8" x14ac:dyDescent="0.35">
      <c r="A1538" t="s">
        <v>534</v>
      </c>
      <c r="B1538">
        <f t="shared" si="3067"/>
        <v>14</v>
      </c>
      <c r="C1538">
        <f t="shared" si="3094"/>
        <v>42</v>
      </c>
      <c r="E1538">
        <f t="shared" ref="E1538" si="3148">plan_id</f>
        <v>1330</v>
      </c>
      <c r="F1538">
        <f t="shared" ca="1" si="3106"/>
        <v>2011</v>
      </c>
      <c r="G1538">
        <f t="shared" ref="G1538" ca="1" si="3149">VLOOKUP(INDIRECT(CHAR(39)&amp;$A1538&amp;CHAR(39)&amp;"!r2c"&amp;$C1538,0),variables,2,0)</f>
        <v>10968</v>
      </c>
      <c r="H1538" s="68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 2000 Combined Mortality Table</v>
      </c>
    </row>
    <row r="1539" spans="1:8" x14ac:dyDescent="0.35">
      <c r="A1539" t="s">
        <v>534</v>
      </c>
      <c r="B1539">
        <f t="shared" si="3067"/>
        <v>14</v>
      </c>
      <c r="C1539">
        <f t="shared" si="3094"/>
        <v>43</v>
      </c>
      <c r="E1539">
        <f t="shared" ref="E1539" si="3150">plan_id</f>
        <v>1330</v>
      </c>
      <c r="F1539">
        <f t="shared" ca="1" si="3106"/>
        <v>2011</v>
      </c>
      <c r="G1539">
        <f t="shared" ref="G1539" ca="1" si="3151">VLOOKUP(INDIRECT(CHAR(39)&amp;$A1539&amp;CHAR(39)&amp;"!r2c"&amp;$C1539,0),variables,2,0)</f>
        <v>10969</v>
      </c>
      <c r="H1539" s="68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5">
      <c r="A1540" t="s">
        <v>534</v>
      </c>
      <c r="B1540">
        <f t="shared" si="3067"/>
        <v>14</v>
      </c>
      <c r="C1540">
        <f t="shared" si="3094"/>
        <v>44</v>
      </c>
      <c r="E1540">
        <f t="shared" ref="E1540" si="3152">plan_id</f>
        <v>1330</v>
      </c>
      <c r="F1540">
        <f t="shared" ca="1" si="3106"/>
        <v>2011</v>
      </c>
      <c r="G1540">
        <f t="shared" ref="G1540" ca="1" si="3153">VLOOKUP(INDIRECT(CHAR(39)&amp;$A1540&amp;CHAR(39)&amp;"!r2c"&amp;$C1540,0),variables,2,0)</f>
        <v>10970</v>
      </c>
      <c r="H1540" s="68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Scale AA to 2008</v>
      </c>
    </row>
    <row r="1541" spans="1:8" x14ac:dyDescent="0.35">
      <c r="A1541" t="s">
        <v>534</v>
      </c>
      <c r="B1541">
        <f t="shared" si="3067"/>
        <v>14</v>
      </c>
      <c r="C1541">
        <f t="shared" si="3094"/>
        <v>45</v>
      </c>
      <c r="E1541">
        <f t="shared" ref="E1541" si="3154">plan_id</f>
        <v>1330</v>
      </c>
      <c r="F1541">
        <f t="shared" ca="1" si="3106"/>
        <v>2011</v>
      </c>
      <c r="G1541">
        <f t="shared" ref="G1541" ca="1" si="3155">VLOOKUP(INDIRECT(CHAR(39)&amp;$A1541&amp;CHAR(39)&amp;"!r2c"&amp;$C1541,0),variables,2,0)</f>
        <v>10971</v>
      </c>
      <c r="H1541" s="68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 xml:space="preserve">3 years for males and 2 years for females </v>
      </c>
    </row>
    <row r="1542" spans="1:8" x14ac:dyDescent="0.35">
      <c r="A1542" t="s">
        <v>534</v>
      </c>
      <c r="B1542">
        <f t="shared" si="3067"/>
        <v>14</v>
      </c>
      <c r="C1542">
        <f t="shared" si="3094"/>
        <v>46</v>
      </c>
      <c r="E1542">
        <f t="shared" ref="E1542" si="3156">plan_id</f>
        <v>1330</v>
      </c>
      <c r="F1542">
        <f t="shared" ca="1" si="3106"/>
        <v>2011</v>
      </c>
      <c r="G1542">
        <f t="shared" ref="G1542" ca="1" si="3157">VLOOKUP(INDIRECT(CHAR(39)&amp;$A1542&amp;CHAR(39)&amp;"!r2c"&amp;$C1542,0),variables,2,0)</f>
        <v>10972</v>
      </c>
      <c r="H1542" s="6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5">
      <c r="A1543" t="s">
        <v>534</v>
      </c>
      <c r="B1543">
        <f t="shared" si="3067"/>
        <v>14</v>
      </c>
      <c r="C1543">
        <f t="shared" si="3094"/>
        <v>47</v>
      </c>
      <c r="E1543">
        <f t="shared" ref="E1543" si="3158">plan_id</f>
        <v>1330</v>
      </c>
      <c r="F1543">
        <f t="shared" ca="1" si="3106"/>
        <v>2011</v>
      </c>
      <c r="G1543">
        <f t="shared" ref="G1543" ca="1" si="3159">VLOOKUP(INDIRECT(CHAR(39)&amp;$A1543&amp;CHAR(39)&amp;"!r2c"&amp;$C1543,0),variables,2,0)</f>
        <v>10973</v>
      </c>
      <c r="H1543" s="68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</v>
      </c>
    </row>
    <row r="1544" spans="1:8" x14ac:dyDescent="0.35">
      <c r="A1544" t="s">
        <v>534</v>
      </c>
      <c r="B1544">
        <f t="shared" si="3067"/>
        <v>14</v>
      </c>
      <c r="C1544">
        <f t="shared" si="3094"/>
        <v>48</v>
      </c>
      <c r="E1544">
        <f t="shared" ref="E1544" si="3160">plan_id</f>
        <v>1330</v>
      </c>
      <c r="F1544">
        <f t="shared" ca="1" si="3106"/>
        <v>2011</v>
      </c>
      <c r="G1544">
        <f t="shared" ref="G1544" ca="1" si="3161">VLOOKUP(INDIRECT(CHAR(39)&amp;$A1544&amp;CHAR(39)&amp;"!r2c"&amp;$C1544,0),variables,2,0)</f>
        <v>10974</v>
      </c>
      <c r="H1544" s="68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71 Years</v>
      </c>
    </row>
    <row r="1545" spans="1:8" x14ac:dyDescent="0.35">
      <c r="A1545" t="s">
        <v>534</v>
      </c>
      <c r="B1545">
        <f t="shared" si="3067"/>
        <v>14</v>
      </c>
      <c r="C1545">
        <f t="shared" si="3094"/>
        <v>49</v>
      </c>
      <c r="E1545">
        <f t="shared" ref="E1545" si="3162">plan_id</f>
        <v>1330</v>
      </c>
      <c r="F1545">
        <f t="shared" ca="1" si="3106"/>
        <v>2011</v>
      </c>
      <c r="G1545">
        <f t="shared" ref="G1545" ca="1" si="3163">VLOOKUP(INDIRECT(CHAR(39)&amp;$A1545&amp;CHAR(39)&amp;"!r2c"&amp;$C1545,0),variables,2,0)</f>
        <v>10976</v>
      </c>
      <c r="H1545" s="68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Entry Age</v>
      </c>
    </row>
    <row r="1546" spans="1:8" x14ac:dyDescent="0.35">
      <c r="A1546" t="s">
        <v>534</v>
      </c>
      <c r="B1546">
        <f t="shared" si="3067"/>
        <v>14</v>
      </c>
      <c r="C1546">
        <f t="shared" si="3094"/>
        <v>50</v>
      </c>
      <c r="E1546">
        <f t="shared" ref="E1546" si="3164">plan_id</f>
        <v>1330</v>
      </c>
      <c r="F1546">
        <f t="shared" ca="1" si="3106"/>
        <v>2011</v>
      </c>
      <c r="G1546">
        <f t="shared" ref="G1546" ca="1" si="3165">VLOOKUP(INDIRECT(CHAR(39)&amp;$A1546&amp;CHAR(39)&amp;"!r2c"&amp;$C1546,0),variables,2,0)</f>
        <v>10977</v>
      </c>
      <c r="H1546" s="68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7.7499999999999999E-2</v>
      </c>
    </row>
    <row r="1547" spans="1:8" x14ac:dyDescent="0.35">
      <c r="A1547" t="s">
        <v>534</v>
      </c>
      <c r="B1547">
        <f t="shared" si="3067"/>
        <v>14</v>
      </c>
      <c r="C1547">
        <f t="shared" si="3094"/>
        <v>51</v>
      </c>
      <c r="E1547">
        <f t="shared" ref="E1547" si="3166">plan_id</f>
        <v>1330</v>
      </c>
      <c r="F1547">
        <f t="shared" ca="1" si="3106"/>
        <v>2011</v>
      </c>
      <c r="G1547">
        <f t="shared" ref="G1547" ca="1" si="3167">VLOOKUP(INDIRECT(CHAR(39)&amp;$A1547&amp;CHAR(39)&amp;"!r2c"&amp;$C1547,0),variables,2,0)</f>
        <v>10978</v>
      </c>
      <c r="H1547" s="68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5">
      <c r="A1548" t="s">
        <v>534</v>
      </c>
      <c r="B1548">
        <f t="shared" si="3067"/>
        <v>14</v>
      </c>
      <c r="C1548">
        <f t="shared" si="3094"/>
        <v>52</v>
      </c>
      <c r="E1548">
        <f t="shared" ref="E1548" si="3168">plan_id</f>
        <v>1330</v>
      </c>
      <c r="F1548">
        <f t="shared" ca="1" si="3106"/>
        <v>2011</v>
      </c>
      <c r="G1548">
        <f t="shared" ref="G1548" ca="1" si="3169">VLOOKUP(INDIRECT(CHAR(39)&amp;$A1548&amp;CHAR(39)&amp;"!r2c"&amp;$C1548,0),variables,2,0)</f>
        <v>10979</v>
      </c>
      <c r="H1548" s="6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7.7499999999999999E-2</v>
      </c>
    </row>
    <row r="1549" spans="1:8" x14ac:dyDescent="0.35">
      <c r="A1549" t="s">
        <v>534</v>
      </c>
      <c r="B1549">
        <f t="shared" si="3067"/>
        <v>14</v>
      </c>
      <c r="C1549">
        <f t="shared" si="3094"/>
        <v>53</v>
      </c>
      <c r="E1549">
        <f t="shared" ref="E1549" si="3170">plan_id</f>
        <v>1330</v>
      </c>
      <c r="F1549">
        <f t="shared" ca="1" si="3106"/>
        <v>2011</v>
      </c>
      <c r="G1549">
        <f t="shared" ref="G1549" ca="1" si="3171">VLOOKUP(INDIRECT(CHAR(39)&amp;$A1549&amp;CHAR(39)&amp;"!r2c"&amp;$C1549,0),variables,2,0)</f>
        <v>10980</v>
      </c>
      <c r="H1549" s="68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4 Years</v>
      </c>
    </row>
    <row r="1550" spans="1:8" x14ac:dyDescent="0.35">
      <c r="A1550" t="s">
        <v>534</v>
      </c>
      <c r="B1550">
        <f t="shared" si="3067"/>
        <v>14</v>
      </c>
      <c r="C1550">
        <f t="shared" si="3094"/>
        <v>54</v>
      </c>
      <c r="E1550">
        <f t="shared" ref="E1550" si="3172">plan_id</f>
        <v>1330</v>
      </c>
      <c r="F1550">
        <f t="shared" ca="1" si="3106"/>
        <v>2011</v>
      </c>
      <c r="G1550">
        <f t="shared" ref="G1550" ca="1" si="3173">VLOOKUP(INDIRECT(CHAR(39)&amp;$A1550&amp;CHAR(39)&amp;"!r2c"&amp;$C1550,0),variables,2,0)</f>
        <v>10981</v>
      </c>
      <c r="H1550" s="68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-1E-3</v>
      </c>
    </row>
    <row r="1551" spans="1:8" x14ac:dyDescent="0.35">
      <c r="A1551" t="s">
        <v>534</v>
      </c>
      <c r="B1551">
        <f t="shared" si="3067"/>
        <v>14</v>
      </c>
      <c r="C1551">
        <f t="shared" si="3094"/>
        <v>55</v>
      </c>
      <c r="E1551">
        <f t="shared" ref="E1551" si="3174">plan_id</f>
        <v>1330</v>
      </c>
      <c r="F1551">
        <f t="shared" ca="1" si="3106"/>
        <v>2011</v>
      </c>
      <c r="G1551">
        <f t="shared" ref="G1551" ca="1" si="3175">VLOOKUP(INDIRECT(CHAR(39)&amp;$A1551&amp;CHAR(39)&amp;"!r2c"&amp;$C1551,0),variables,2,0)</f>
        <v>10982</v>
      </c>
      <c r="H1551" s="68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0.217</v>
      </c>
    </row>
    <row r="1552" spans="1:8" x14ac:dyDescent="0.35">
      <c r="A1552" t="s">
        <v>534</v>
      </c>
      <c r="B1552">
        <f t="shared" si="3067"/>
        <v>14</v>
      </c>
      <c r="C1552">
        <f t="shared" si="3094"/>
        <v>56</v>
      </c>
      <c r="E1552">
        <f t="shared" ref="E1552" si="3176">plan_id</f>
        <v>1330</v>
      </c>
      <c r="F1552">
        <f t="shared" ca="1" si="3106"/>
        <v>2011</v>
      </c>
      <c r="G1552">
        <f t="shared" ref="G1552" ca="1" si="3177">VLOOKUP(INDIRECT(CHAR(39)&amp;$A1552&amp;CHAR(39)&amp;"!r2c"&amp;$C1552,0),variables,2,0)</f>
        <v>10706</v>
      </c>
      <c r="H1552" s="68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6.2015747563360193E-4</v>
      </c>
    </row>
    <row r="1553" spans="1:8" x14ac:dyDescent="0.35">
      <c r="A1553" t="s">
        <v>534</v>
      </c>
      <c r="B1553">
        <f t="shared" si="3067"/>
        <v>14</v>
      </c>
      <c r="C1553">
        <f t="shared" si="3094"/>
        <v>57</v>
      </c>
      <c r="E1553">
        <f t="shared" ref="E1553" si="3178">plan_id</f>
        <v>1330</v>
      </c>
      <c r="F1553">
        <f t="shared" ca="1" si="3106"/>
        <v>2011</v>
      </c>
      <c r="G1553">
        <f t="shared" ref="G1553" ca="1" si="3179">VLOOKUP(INDIRECT(CHAR(39)&amp;$A1553&amp;CHAR(39)&amp;"!r2c"&amp;$C1553,0),variables,2,0)</f>
        <v>10984</v>
      </c>
      <c r="H1553" s="68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5">
      <c r="A1554" t="s">
        <v>534</v>
      </c>
      <c r="B1554">
        <f t="shared" si="3067"/>
        <v>14</v>
      </c>
      <c r="C1554">
        <f t="shared" si="3094"/>
        <v>58</v>
      </c>
      <c r="E1554">
        <f t="shared" ref="E1554" si="3180">plan_id</f>
        <v>1330</v>
      </c>
      <c r="F1554">
        <f t="shared" ca="1" si="3106"/>
        <v>2011</v>
      </c>
      <c r="G1554">
        <f t="shared" ref="G1554" ca="1" si="3181">VLOOKUP(INDIRECT(CHAR(39)&amp;$A1554&amp;CHAR(39)&amp;"!r2c"&amp;$C1554,0),variables,2,0)</f>
        <v>10990</v>
      </c>
      <c r="H1554" s="68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2866483000</v>
      </c>
    </row>
    <row r="1555" spans="1:8" x14ac:dyDescent="0.35">
      <c r="A1555" t="s">
        <v>534</v>
      </c>
      <c r="B1555">
        <f t="shared" si="3067"/>
        <v>14</v>
      </c>
      <c r="C1555">
        <f t="shared" si="3094"/>
        <v>59</v>
      </c>
      <c r="E1555">
        <f t="shared" ref="E1555" si="3182">plan_id</f>
        <v>1330</v>
      </c>
      <c r="F1555">
        <f t="shared" ca="1" si="3106"/>
        <v>2011</v>
      </c>
      <c r="G1555">
        <f t="shared" ref="G1555" ca="1" si="3183">VLOOKUP(INDIRECT(CHAR(39)&amp;$A1555&amp;CHAR(39)&amp;"!r2c"&amp;$C1555,0),variables,2,0)</f>
        <v>10991</v>
      </c>
      <c r="H1555" s="68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4658594000</v>
      </c>
    </row>
    <row r="1556" spans="1:8" x14ac:dyDescent="0.35">
      <c r="A1556" t="s">
        <v>534</v>
      </c>
      <c r="B1556">
        <f t="shared" si="3067"/>
        <v>14</v>
      </c>
      <c r="C1556">
        <f t="shared" si="3094"/>
        <v>60</v>
      </c>
      <c r="E1556">
        <f t="shared" ref="E1556" si="3184">plan_id</f>
        <v>1330</v>
      </c>
      <c r="F1556">
        <f t="shared" ca="1" si="3106"/>
        <v>2011</v>
      </c>
      <c r="G1556">
        <f t="shared" ref="G1556" ca="1" si="3185">VLOOKUP(INDIRECT(CHAR(39)&amp;$A1556&amp;CHAR(39)&amp;"!r2c"&amp;$C1556,0),variables,2,0)</f>
        <v>10992</v>
      </c>
      <c r="H1556" s="68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1792110000</v>
      </c>
    </row>
    <row r="1557" spans="1:8" x14ac:dyDescent="0.35">
      <c r="A1557" t="s">
        <v>534</v>
      </c>
      <c r="B1557">
        <f t="shared" si="3067"/>
        <v>14</v>
      </c>
      <c r="C1557">
        <f t="shared" si="3094"/>
        <v>61</v>
      </c>
      <c r="E1557">
        <f t="shared" ref="E1557" si="3186">plan_id</f>
        <v>1330</v>
      </c>
      <c r="F1557">
        <f t="shared" ca="1" si="3106"/>
        <v>2011</v>
      </c>
      <c r="G1557">
        <f t="shared" ref="G1557" ca="1" si="3187">VLOOKUP(INDIRECT(CHAR(39)&amp;$A1557&amp;CHAR(39)&amp;"!r2c"&amp;$C1557,0),variables,2,0)</f>
        <v>10993</v>
      </c>
      <c r="H1557" s="6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0.61529999999999996</v>
      </c>
    </row>
    <row r="1558" spans="1:8" x14ac:dyDescent="0.35">
      <c r="A1558" t="s">
        <v>534</v>
      </c>
      <c r="B1558">
        <f t="shared" si="3067"/>
        <v>14</v>
      </c>
      <c r="C1558">
        <f t="shared" si="3094"/>
        <v>62</v>
      </c>
      <c r="E1558">
        <f t="shared" ref="E1558" si="3188">plan_id</f>
        <v>1330</v>
      </c>
      <c r="F1558">
        <f t="shared" ca="1" si="3106"/>
        <v>2011</v>
      </c>
      <c r="G1558">
        <f t="shared" ref="G1558" ca="1" si="3189">VLOOKUP(INDIRECT(CHAR(39)&amp;$A1558&amp;CHAR(39)&amp;"!r2c"&amp;$C1558,0),variables,2,0)</f>
        <v>10994</v>
      </c>
      <c r="H1558" s="6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746694000</v>
      </c>
    </row>
    <row r="1559" spans="1:8" x14ac:dyDescent="0.35">
      <c r="A1559" t="s">
        <v>534</v>
      </c>
      <c r="B1559">
        <f t="shared" si="3067"/>
        <v>14</v>
      </c>
      <c r="C1559">
        <f t="shared" si="3094"/>
        <v>63</v>
      </c>
      <c r="E1559">
        <f t="shared" ref="E1559" si="3190">plan_id</f>
        <v>1330</v>
      </c>
      <c r="F1559">
        <f t="shared" ca="1" si="3106"/>
        <v>2011</v>
      </c>
      <c r="G1559">
        <f t="shared" ref="G1559" ca="1" si="3191">VLOOKUP(INDIRECT(CHAR(39)&amp;$A1559&amp;CHAR(39)&amp;"!r2c"&amp;$C1559,0),variables,2,0)</f>
        <v>10801</v>
      </c>
      <c r="H1559" s="6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229800000</v>
      </c>
    </row>
    <row r="1560" spans="1:8" x14ac:dyDescent="0.35">
      <c r="A1560" t="s">
        <v>534</v>
      </c>
      <c r="B1560">
        <f t="shared" si="3067"/>
        <v>14</v>
      </c>
      <c r="C1560">
        <f t="shared" si="3094"/>
        <v>64</v>
      </c>
      <c r="E1560">
        <f t="shared" ref="E1560" si="3192">plan_id</f>
        <v>1330</v>
      </c>
      <c r="F1560">
        <f t="shared" ca="1" si="3106"/>
        <v>2011</v>
      </c>
      <c r="G1560">
        <f t="shared" ref="G1560" ca="1" si="3193">VLOOKUP(INDIRECT(CHAR(39)&amp;$A1560&amp;CHAR(39)&amp;"!r2c"&amp;$C1560,0),variables,2,0)</f>
        <v>10802</v>
      </c>
      <c r="H1560" s="68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19000000</v>
      </c>
    </row>
    <row r="1561" spans="1:8" x14ac:dyDescent="0.35">
      <c r="A1561" t="s">
        <v>534</v>
      </c>
      <c r="B1561">
        <f t="shared" si="3067"/>
        <v>14</v>
      </c>
      <c r="C1561">
        <f t="shared" si="3094"/>
        <v>65</v>
      </c>
      <c r="E1561">
        <f t="shared" ref="E1561" si="3194">plan_id</f>
        <v>1330</v>
      </c>
      <c r="F1561">
        <f t="shared" ca="1" si="3106"/>
        <v>2011</v>
      </c>
      <c r="G1561">
        <f t="shared" ref="G1561" ca="1" si="3195">VLOOKUP(INDIRECT(CHAR(39)&amp;$A1561&amp;CHAR(39)&amp;"!r2c"&amp;$C1561,0),variables,2,0)</f>
        <v>10803</v>
      </c>
      <c r="H1561" s="68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5">
      <c r="A1562" t="s">
        <v>534</v>
      </c>
      <c r="B1562">
        <f t="shared" si="3067"/>
        <v>14</v>
      </c>
      <c r="C1562">
        <f t="shared" si="3094"/>
        <v>66</v>
      </c>
      <c r="E1562">
        <f t="shared" ref="E1562" si="3196">plan_id</f>
        <v>1330</v>
      </c>
      <c r="F1562">
        <f t="shared" ca="1" si="3106"/>
        <v>2011</v>
      </c>
      <c r="G1562">
        <f t="shared" ref="G1562" ca="1" si="3197">VLOOKUP(INDIRECT(CHAR(39)&amp;$A1562&amp;CHAR(39)&amp;"!r2c"&amp;$C1562,0),variables,2,0)</f>
        <v>10804</v>
      </c>
      <c r="H1562" s="68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5">
      <c r="A1563" t="s">
        <v>534</v>
      </c>
      <c r="B1563">
        <f t="shared" ref="B1563" si="3198">B1498+1</f>
        <v>14</v>
      </c>
      <c r="C1563">
        <f t="shared" si="3094"/>
        <v>67</v>
      </c>
      <c r="E1563">
        <f t="shared" ref="E1563" si="3199">plan_id</f>
        <v>1330</v>
      </c>
      <c r="F1563">
        <f t="shared" ca="1" si="3106"/>
        <v>2011</v>
      </c>
      <c r="G1563">
        <f t="shared" ref="G1563" ca="1" si="3200">VLOOKUP(INDIRECT(CHAR(39)&amp;$A1563&amp;CHAR(39)&amp;"!r2c"&amp;$C1563,0),variables,2,0)</f>
        <v>10805</v>
      </c>
      <c r="H1563" s="68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t="s">
        <v>534</v>
      </c>
      <c r="B1564">
        <f>B1563</f>
        <v>14</v>
      </c>
      <c r="C1564">
        <f t="shared" si="3094"/>
        <v>68</v>
      </c>
      <c r="E1564">
        <f t="shared" ref="E1564" si="3201">plan_id</f>
        <v>1330</v>
      </c>
      <c r="F1564">
        <f t="shared" ca="1" si="3106"/>
        <v>2011</v>
      </c>
      <c r="G1564">
        <f t="shared" ref="G1564" ca="1" si="3202">VLOOKUP(INDIRECT(CHAR(39)&amp;$A1564&amp;CHAR(39)&amp;"!r2c"&amp;$C1564,0),variables,2,0)</f>
        <v>10806</v>
      </c>
      <c r="H1564" s="6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200000</v>
      </c>
    </row>
    <row r="1565" spans="1:8" x14ac:dyDescent="0.35">
      <c r="A1565" t="s">
        <v>534</v>
      </c>
      <c r="B1565">
        <f t="shared" ref="B1565:B1589" si="3203">B1564</f>
        <v>14</v>
      </c>
      <c r="C1565">
        <f t="shared" si="3094"/>
        <v>69</v>
      </c>
      <c r="E1565">
        <f t="shared" ref="E1565" si="3204">plan_id</f>
        <v>1330</v>
      </c>
      <c r="F1565">
        <f t="shared" ca="1" si="3106"/>
        <v>2011</v>
      </c>
      <c r="G1565">
        <f t="shared" ref="G1565" ca="1" si="3205">VLOOKUP(INDIRECT(CHAR(39)&amp;$A1565&amp;CHAR(39)&amp;"!r2c"&amp;$C1565,0),variables,2,0)</f>
        <v>10807</v>
      </c>
      <c r="H1565" s="68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5">
      <c r="A1566" t="s">
        <v>534</v>
      </c>
      <c r="B1566">
        <f t="shared" si="3203"/>
        <v>14</v>
      </c>
      <c r="C1566">
        <f t="shared" si="3094"/>
        <v>70</v>
      </c>
      <c r="E1566">
        <f t="shared" ref="E1566" si="3206">plan_id</f>
        <v>1330</v>
      </c>
      <c r="F1566">
        <f t="shared" ca="1" si="3106"/>
        <v>2011</v>
      </c>
      <c r="G1566">
        <f t="shared" ref="G1566" ca="1" si="3207">VLOOKUP(INDIRECT(CHAR(39)&amp;$A1566&amp;CHAR(39)&amp;"!r2c"&amp;$C1566,0),variables,2,0)</f>
        <v>10808</v>
      </c>
      <c r="H1566" s="68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5">
      <c r="A1567" t="s">
        <v>534</v>
      </c>
      <c r="B1567">
        <f t="shared" si="3203"/>
        <v>14</v>
      </c>
      <c r="C1567">
        <f t="shared" si="3094"/>
        <v>71</v>
      </c>
      <c r="E1567">
        <f t="shared" ref="E1567" si="3208">plan_id</f>
        <v>1330</v>
      </c>
      <c r="F1567">
        <f t="shared" ca="1" si="3106"/>
        <v>2011</v>
      </c>
      <c r="G1567">
        <f t="shared" ref="G1567" ca="1" si="3209">VLOOKUP(INDIRECT(CHAR(39)&amp;$A1567&amp;CHAR(39)&amp;"!r2c"&amp;$C1567,0),variables,2,0)</f>
        <v>10809</v>
      </c>
      <c r="H1567" s="68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5">
      <c r="A1568" t="s">
        <v>534</v>
      </c>
      <c r="B1568">
        <f t="shared" si="3203"/>
        <v>14</v>
      </c>
      <c r="C1568">
        <f t="shared" si="3094"/>
        <v>72</v>
      </c>
      <c r="E1568">
        <f t="shared" ref="E1568" si="3210">plan_id</f>
        <v>1330</v>
      </c>
      <c r="F1568">
        <f t="shared" ca="1" si="3106"/>
        <v>2011</v>
      </c>
      <c r="G1568">
        <f t="shared" ref="G1568" ca="1" si="3211">VLOOKUP(INDIRECT(CHAR(39)&amp;$A1568&amp;CHAR(39)&amp;"!r2c"&amp;$C1568,0),variables,2,0)</f>
        <v>10810</v>
      </c>
      <c r="H1568" s="68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2600000</v>
      </c>
    </row>
    <row r="1569" spans="1:8" x14ac:dyDescent="0.35">
      <c r="A1569" t="s">
        <v>534</v>
      </c>
      <c r="B1569">
        <f t="shared" si="3203"/>
        <v>14</v>
      </c>
      <c r="C1569">
        <f t="shared" si="3094"/>
        <v>73</v>
      </c>
      <c r="E1569">
        <f t="shared" ref="E1569" si="3212">plan_id</f>
        <v>1330</v>
      </c>
      <c r="F1569">
        <f t="shared" ca="1" si="3106"/>
        <v>2011</v>
      </c>
      <c r="G1569">
        <f t="shared" ref="G1569" ca="1" si="3213">VLOOKUP(INDIRECT(CHAR(39)&amp;$A1569&amp;CHAR(39)&amp;"!r2c"&amp;$C1569,0),variables,2,0)</f>
        <v>10811</v>
      </c>
      <c r="H1569" s="68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5">
      <c r="A1570" t="s">
        <v>534</v>
      </c>
      <c r="B1570">
        <f t="shared" si="3203"/>
        <v>14</v>
      </c>
      <c r="C1570">
        <f t="shared" si="3094"/>
        <v>74</v>
      </c>
      <c r="E1570">
        <f t="shared" ref="E1570" si="3214">plan_id</f>
        <v>1330</v>
      </c>
      <c r="F1570">
        <f t="shared" ca="1" si="3106"/>
        <v>2011</v>
      </c>
      <c r="G1570">
        <f t="shared" ref="G1570" ca="1" si="3215">VLOOKUP(INDIRECT(CHAR(39)&amp;$A1570&amp;CHAR(39)&amp;"!r2c"&amp;$C1570,0),variables,2,0)</f>
        <v>10812</v>
      </c>
      <c r="H1570" s="68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5">
      <c r="A1571" t="s">
        <v>534</v>
      </c>
      <c r="B1571">
        <f t="shared" si="3203"/>
        <v>14</v>
      </c>
      <c r="C1571">
        <f t="shared" si="3094"/>
        <v>75</v>
      </c>
      <c r="E1571">
        <f t="shared" ref="E1571" si="3216">plan_id</f>
        <v>1330</v>
      </c>
      <c r="F1571">
        <f t="shared" ca="1" si="3106"/>
        <v>2011</v>
      </c>
      <c r="G1571">
        <f t="shared" ref="G1571" ca="1" si="3217">VLOOKUP(INDIRECT(CHAR(39)&amp;$A1571&amp;CHAR(39)&amp;"!r2c"&amp;$C1571,0),variables,2,0)</f>
        <v>10813</v>
      </c>
      <c r="H1571" s="68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5">
      <c r="A1572" t="s">
        <v>534</v>
      </c>
      <c r="B1572">
        <f t="shared" si="3203"/>
        <v>14</v>
      </c>
      <c r="C1572">
        <f t="shared" si="3094"/>
        <v>76</v>
      </c>
      <c r="E1572">
        <f t="shared" ref="E1572" si="3218">plan_id</f>
        <v>1330</v>
      </c>
      <c r="F1572">
        <f t="shared" ca="1" si="3106"/>
        <v>2011</v>
      </c>
      <c r="G1572">
        <f t="shared" ref="G1572" ca="1" si="3219">VLOOKUP(INDIRECT(CHAR(39)&amp;$A1572&amp;CHAR(39)&amp;"!r2c"&amp;$C1572,0),variables,2,0)</f>
        <v>10814</v>
      </c>
      <c r="H1572" s="68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-500000</v>
      </c>
    </row>
    <row r="1573" spans="1:8" x14ac:dyDescent="0.35">
      <c r="A1573" t="s">
        <v>534</v>
      </c>
      <c r="B1573">
        <f t="shared" si="3203"/>
        <v>14</v>
      </c>
      <c r="C1573">
        <f t="shared" si="3094"/>
        <v>77</v>
      </c>
      <c r="E1573">
        <f t="shared" ref="E1573" si="3220">plan_id</f>
        <v>1330</v>
      </c>
      <c r="F1573">
        <f t="shared" ca="1" si="3106"/>
        <v>2011</v>
      </c>
      <c r="G1573">
        <f t="shared" ref="G1573" ca="1" si="3221">VLOOKUP(INDIRECT(CHAR(39)&amp;$A1573&amp;CHAR(39)&amp;"!r2c"&amp;$C1573,0),variables,2,0)</f>
        <v>10815</v>
      </c>
      <c r="H1573" s="6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5400000</v>
      </c>
    </row>
    <row r="1574" spans="1:8" x14ac:dyDescent="0.35">
      <c r="A1574" t="s">
        <v>534</v>
      </c>
      <c r="B1574">
        <f t="shared" si="3203"/>
        <v>14</v>
      </c>
      <c r="C1574">
        <f t="shared" si="3094"/>
        <v>78</v>
      </c>
      <c r="E1574">
        <f t="shared" ref="E1574" si="3222">plan_id</f>
        <v>1330</v>
      </c>
      <c r="F1574">
        <f t="shared" ca="1" si="3106"/>
        <v>2011</v>
      </c>
      <c r="G1574">
        <f t="shared" ref="G1574" ca="1" si="3223">VLOOKUP(INDIRECT(CHAR(39)&amp;$A1574&amp;CHAR(39)&amp;"!r2c"&amp;$C1574,0),variables,2,0)</f>
        <v>10816</v>
      </c>
      <c r="H1574" s="68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5">
      <c r="A1575" t="s">
        <v>534</v>
      </c>
      <c r="B1575">
        <f t="shared" si="3203"/>
        <v>14</v>
      </c>
      <c r="C1575">
        <f t="shared" si="3094"/>
        <v>79</v>
      </c>
      <c r="E1575">
        <f t="shared" ref="E1575" si="3224">plan_id</f>
        <v>1330</v>
      </c>
      <c r="F1575">
        <f t="shared" ca="1" si="3106"/>
        <v>2011</v>
      </c>
      <c r="G1575">
        <f t="shared" ref="G1575" ca="1" si="3225">VLOOKUP(INDIRECT(CHAR(39)&amp;$A1575&amp;CHAR(39)&amp;"!r2c"&amp;$C1575,0),variables,2,0)</f>
        <v>10817</v>
      </c>
      <c r="H1575" s="68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-36700000</v>
      </c>
    </row>
    <row r="1576" spans="1:8" x14ac:dyDescent="0.35">
      <c r="A1576" t="s">
        <v>534</v>
      </c>
      <c r="B1576">
        <f t="shared" si="3203"/>
        <v>14</v>
      </c>
      <c r="C1576">
        <f t="shared" ref="C1576:C1639" si="3226">C1485</f>
        <v>80</v>
      </c>
      <c r="E1576">
        <f t="shared" ref="E1576" si="3227">plan_id</f>
        <v>1330</v>
      </c>
      <c r="F1576">
        <f t="shared" ca="1" si="3106"/>
        <v>2011</v>
      </c>
      <c r="G1576">
        <f t="shared" ref="G1576" ca="1" si="3228">VLOOKUP(INDIRECT(CHAR(39)&amp;$A1576&amp;CHAR(39)&amp;"!r2c"&amp;$C1576,0),variables,2,0)</f>
        <v>10818</v>
      </c>
      <c r="H1576" s="68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5">
      <c r="A1577" t="s">
        <v>534</v>
      </c>
      <c r="B1577">
        <f t="shared" si="3203"/>
        <v>14</v>
      </c>
      <c r="C1577">
        <f t="shared" si="3226"/>
        <v>81</v>
      </c>
      <c r="E1577">
        <f t="shared" ref="E1577" si="3229">plan_id</f>
        <v>1330</v>
      </c>
      <c r="F1577">
        <f t="shared" ca="1" si="3106"/>
        <v>2011</v>
      </c>
      <c r="G1577">
        <f t="shared" ref="G1577" ca="1" si="3230">VLOOKUP(INDIRECT(CHAR(39)&amp;$A1577&amp;CHAR(39)&amp;"!r2c"&amp;$C1577,0),variables,2,0)</f>
        <v>10819</v>
      </c>
      <c r="H1577" s="68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5">
      <c r="A1578" t="s">
        <v>534</v>
      </c>
      <c r="B1578">
        <f t="shared" si="3203"/>
        <v>14</v>
      </c>
      <c r="C1578">
        <f t="shared" si="3226"/>
        <v>82</v>
      </c>
      <c r="E1578">
        <f t="shared" ref="E1578" si="3231">plan_id</f>
        <v>1330</v>
      </c>
      <c r="F1578">
        <f t="shared" ca="1" si="3106"/>
        <v>2011</v>
      </c>
      <c r="G1578">
        <f t="shared" ref="G1578" ca="1" si="3232">VLOOKUP(INDIRECT(CHAR(39)&amp;$A1578&amp;CHAR(39)&amp;"!r2c"&amp;$C1578,0),variables,2,0)</f>
        <v>10820</v>
      </c>
      <c r="H1578" s="68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-5100000</v>
      </c>
    </row>
    <row r="1579" spans="1:8" x14ac:dyDescent="0.35">
      <c r="A1579" t="s">
        <v>534</v>
      </c>
      <c r="B1579">
        <f t="shared" si="3203"/>
        <v>14</v>
      </c>
      <c r="C1579">
        <f t="shared" si="3226"/>
        <v>83</v>
      </c>
      <c r="E1579">
        <f t="shared" ref="E1579" si="3233">plan_id</f>
        <v>1330</v>
      </c>
      <c r="F1579">
        <f t="shared" ca="1" si="3106"/>
        <v>2011</v>
      </c>
      <c r="G1579">
        <f t="shared" ref="G1579" ca="1" si="3234">VLOOKUP(INDIRECT(CHAR(39)&amp;$A1579&amp;CHAR(39)&amp;"!r2c"&amp;$C1579,0),variables,2,0)</f>
        <v>10821</v>
      </c>
      <c r="H1579" s="68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5">
      <c r="A1580" t="s">
        <v>534</v>
      </c>
      <c r="B1580">
        <f t="shared" si="3203"/>
        <v>14</v>
      </c>
      <c r="C1580">
        <f t="shared" si="3226"/>
        <v>84</v>
      </c>
      <c r="E1580">
        <f t="shared" ref="E1580" si="3235">plan_id</f>
        <v>1330</v>
      </c>
      <c r="F1580">
        <f t="shared" ca="1" si="3106"/>
        <v>2011</v>
      </c>
      <c r="G1580">
        <f t="shared" ref="G1580" ca="1" si="3236">VLOOKUP(INDIRECT(CHAR(39)&amp;$A1580&amp;CHAR(39)&amp;"!r2c"&amp;$C1580,0),variables,2,0)</f>
        <v>10822</v>
      </c>
      <c r="H1580" s="68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5">
      <c r="A1581" t="s">
        <v>534</v>
      </c>
      <c r="B1581">
        <f t="shared" si="3203"/>
        <v>14</v>
      </c>
      <c r="C1581">
        <f t="shared" si="3226"/>
        <v>85</v>
      </c>
      <c r="E1581">
        <f t="shared" ref="E1581" si="3237">plan_id</f>
        <v>1330</v>
      </c>
      <c r="F1581">
        <f t="shared" ca="1" si="3106"/>
        <v>2011</v>
      </c>
      <c r="G1581">
        <f t="shared" ref="G1581" ca="1" si="3238">VLOOKUP(INDIRECT(CHAR(39)&amp;$A1581&amp;CHAR(39)&amp;"!r2c"&amp;$C1581,0),variables,2,0)</f>
        <v>10829</v>
      </c>
      <c r="H1581" s="68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5">
      <c r="A1582" t="s">
        <v>534</v>
      </c>
      <c r="B1582">
        <f t="shared" si="3203"/>
        <v>14</v>
      </c>
      <c r="C1582">
        <f t="shared" si="3226"/>
        <v>86</v>
      </c>
      <c r="E1582">
        <f t="shared" ref="E1582" si="3239">plan_id</f>
        <v>1330</v>
      </c>
      <c r="F1582">
        <f t="shared" ca="1" si="3106"/>
        <v>2011</v>
      </c>
      <c r="G1582">
        <f t="shared" ref="G1582" ca="1" si="3240">VLOOKUP(INDIRECT(CHAR(39)&amp;$A1582&amp;CHAR(39)&amp;"!r2c"&amp;$C1582,0),variables,2,0)</f>
        <v>10823</v>
      </c>
      <c r="H1582" s="68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230500000</v>
      </c>
    </row>
    <row r="1583" spans="1:8" x14ac:dyDescent="0.35">
      <c r="A1583" t="s">
        <v>534</v>
      </c>
      <c r="B1583">
        <f t="shared" si="3203"/>
        <v>14</v>
      </c>
      <c r="C1583">
        <f t="shared" si="3226"/>
        <v>87</v>
      </c>
      <c r="E1583">
        <f t="shared" ref="E1583" si="3241">plan_id</f>
        <v>1330</v>
      </c>
      <c r="F1583">
        <f t="shared" ca="1" si="3106"/>
        <v>2011</v>
      </c>
      <c r="G1583">
        <f t="shared" ref="G1583" ca="1" si="3242">VLOOKUP(INDIRECT(CHAR(39)&amp;$A1583&amp;CHAR(39)&amp;"!r2c"&amp;$C1583,0),variables,2,0)</f>
        <v>10798</v>
      </c>
      <c r="H1583" s="6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-6700000</v>
      </c>
    </row>
    <row r="1584" spans="1:8" x14ac:dyDescent="0.35">
      <c r="A1584" t="s">
        <v>534</v>
      </c>
      <c r="B1584">
        <f t="shared" si="3203"/>
        <v>14</v>
      </c>
      <c r="C1584">
        <f t="shared" si="3226"/>
        <v>88</v>
      </c>
      <c r="E1584">
        <f t="shared" ref="E1584" si="3243">plan_id</f>
        <v>1330</v>
      </c>
      <c r="F1584">
        <f t="shared" ca="1" si="3106"/>
        <v>2011</v>
      </c>
      <c r="G1584">
        <f t="shared" ref="G1584" ca="1" si="3244">VLOOKUP(INDIRECT(CHAR(39)&amp;$A1584&amp;CHAR(39)&amp;"!r2c"&amp;$C1584,0),variables,2,0)</f>
        <v>10799</v>
      </c>
      <c r="H1584" s="68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5">
      <c r="A1585" t="s">
        <v>534</v>
      </c>
      <c r="B1585">
        <f t="shared" si="3203"/>
        <v>14</v>
      </c>
      <c r="C1585">
        <f t="shared" si="3226"/>
        <v>89</v>
      </c>
      <c r="E1585">
        <f t="shared" ref="E1585" si="3245">plan_id</f>
        <v>1330</v>
      </c>
      <c r="F1585">
        <f t="shared" ca="1" si="3106"/>
        <v>2011</v>
      </c>
      <c r="G1585">
        <f t="shared" ref="G1585" ca="1" si="3246">VLOOKUP(INDIRECT(CHAR(39)&amp;$A1585&amp;CHAR(39)&amp;"!r2c"&amp;$C1585,0),variables,2,0)</f>
        <v>10800</v>
      </c>
      <c r="H1585" s="68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5">
      <c r="A1586" t="s">
        <v>534</v>
      </c>
      <c r="B1586">
        <f t="shared" si="3203"/>
        <v>14</v>
      </c>
      <c r="C1586">
        <f t="shared" si="3226"/>
        <v>90</v>
      </c>
      <c r="E1586">
        <f t="shared" ref="E1586" si="3247">plan_id</f>
        <v>1330</v>
      </c>
      <c r="F1586">
        <f t="shared" ca="1" si="3106"/>
        <v>2011</v>
      </c>
      <c r="G1586">
        <f t="shared" ref="G1586" ca="1" si="3248">VLOOKUP(INDIRECT(CHAR(39)&amp;$A1586&amp;CHAR(39)&amp;"!r2c"&amp;$C1586,0),variables,2,0)</f>
        <v>10824</v>
      </c>
      <c r="H1586" s="68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5">
      <c r="A1587" t="s">
        <v>534</v>
      </c>
      <c r="B1587">
        <f t="shared" si="3203"/>
        <v>14</v>
      </c>
      <c r="C1587">
        <f t="shared" si="3226"/>
        <v>91</v>
      </c>
      <c r="E1587">
        <f t="shared" ref="E1587" si="3249">plan_id</f>
        <v>1330</v>
      </c>
      <c r="F1587">
        <f t="shared" ca="1" si="3106"/>
        <v>2011</v>
      </c>
      <c r="G1587">
        <f t="shared" ref="G1587" ca="1" si="3250">VLOOKUP(INDIRECT(CHAR(39)&amp;$A1587&amp;CHAR(39)&amp;"!r2c"&amp;$C1587,0),variables,2,0)</f>
        <v>10825</v>
      </c>
      <c r="H1587" s="68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5">
      <c r="A1588" t="s">
        <v>534</v>
      </c>
      <c r="B1588">
        <f t="shared" si="3203"/>
        <v>14</v>
      </c>
      <c r="C1588">
        <f t="shared" si="3226"/>
        <v>92</v>
      </c>
      <c r="E1588">
        <f t="shared" ref="E1588" si="3251">plan_id</f>
        <v>1330</v>
      </c>
      <c r="F1588">
        <f t="shared" ca="1" si="3106"/>
        <v>2011</v>
      </c>
      <c r="G1588">
        <f t="shared" ref="G1588" ca="1" si="3252">VLOOKUP(INDIRECT(CHAR(39)&amp;$A1588&amp;CHAR(39)&amp;"!r2c"&amp;$C1588,0),variables,2,0)</f>
        <v>10826</v>
      </c>
      <c r="H1588" s="68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5">
      <c r="A1589" t="s">
        <v>534</v>
      </c>
      <c r="B1589">
        <f t="shared" si="3203"/>
        <v>14</v>
      </c>
      <c r="C1589">
        <f t="shared" si="3226"/>
        <v>93</v>
      </c>
      <c r="E1589">
        <f t="shared" ref="E1589" si="3253">plan_id</f>
        <v>1330</v>
      </c>
      <c r="F1589">
        <f t="shared" ca="1" si="3106"/>
        <v>2011</v>
      </c>
      <c r="G1589">
        <f t="shared" ref="G1589" ca="1" si="3254">VLOOKUP(INDIRECT(CHAR(39)&amp;$A1589&amp;CHAR(39)&amp;"!r2c"&amp;$C1589,0),variables,2,0)</f>
        <v>10828</v>
      </c>
      <c r="H1589" s="68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5">
      <c r="A1590" t="s">
        <v>534</v>
      </c>
      <c r="B1590">
        <f t="shared" ref="B1590:B1653" si="3255">B1525+1</f>
        <v>15</v>
      </c>
      <c r="C1590">
        <f t="shared" si="3226"/>
        <v>3</v>
      </c>
      <c r="E1590">
        <f t="shared" ref="E1590" si="3256">plan_id</f>
        <v>1330</v>
      </c>
      <c r="F1590">
        <f t="shared" ca="1" si="3106"/>
        <v>2012</v>
      </c>
      <c r="G1590">
        <f t="shared" ref="G1590" ca="1" si="3257">VLOOKUP(INDIRECT(CHAR(39)&amp;$A1590&amp;CHAR(39)&amp;"!r2c"&amp;$C1590,0),variables,2,0)</f>
        <v>10703</v>
      </c>
      <c r="H1590" s="68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5">
      <c r="A1591" t="s">
        <v>534</v>
      </c>
      <c r="B1591">
        <f t="shared" si="3255"/>
        <v>15</v>
      </c>
      <c r="C1591">
        <f t="shared" si="3226"/>
        <v>4</v>
      </c>
      <c r="E1591">
        <f t="shared" ref="E1591" si="3258">plan_id</f>
        <v>1330</v>
      </c>
      <c r="F1591">
        <f t="shared" ca="1" si="3106"/>
        <v>2012</v>
      </c>
      <c r="G1591">
        <f t="shared" ref="G1591" ca="1" si="3259">VLOOKUP(INDIRECT(CHAR(39)&amp;$A1591&amp;CHAR(39)&amp;"!r2c"&amp;$C1591,0),variables,2,0)</f>
        <v>10845</v>
      </c>
      <c r="H1591" s="68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Cavanaugh Macdonald Consulting, LLC</v>
      </c>
    </row>
    <row r="1592" spans="1:8" x14ac:dyDescent="0.35">
      <c r="A1592" t="s">
        <v>534</v>
      </c>
      <c r="B1592">
        <f t="shared" si="3255"/>
        <v>15</v>
      </c>
      <c r="C1592">
        <f t="shared" si="3226"/>
        <v>5</v>
      </c>
      <c r="E1592">
        <f t="shared" ref="E1592" si="3260">plan_id</f>
        <v>1330</v>
      </c>
      <c r="F1592">
        <f t="shared" ca="1" si="3106"/>
        <v>2012</v>
      </c>
      <c r="G1592">
        <f t="shared" ref="G1592" ca="1" si="3261">VLOOKUP(INDIRECT(CHAR(39)&amp;$A1592&amp;CHAR(39)&amp;"!r2c"&amp;$C1592,0),variables,2,0)</f>
        <v>10924</v>
      </c>
      <c r="H1592" s="68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9.64E-2</v>
      </c>
    </row>
    <row r="1593" spans="1:8" x14ac:dyDescent="0.35">
      <c r="A1593" t="s">
        <v>534</v>
      </c>
      <c r="B1593">
        <f t="shared" si="3255"/>
        <v>15</v>
      </c>
      <c r="C1593">
        <f t="shared" si="3226"/>
        <v>6</v>
      </c>
      <c r="E1593">
        <f t="shared" ref="E1593" si="3262">plan_id</f>
        <v>1330</v>
      </c>
      <c r="F1593">
        <f t="shared" ca="1" si="3106"/>
        <v>2012</v>
      </c>
      <c r="G1593">
        <f t="shared" ref="G1593" ca="1" si="3263">VLOOKUP(INDIRECT(CHAR(39)&amp;$A1593&amp;CHAR(39)&amp;"!r2c"&amp;$C1593,0),variables,2,0)</f>
        <v>10925</v>
      </c>
      <c r="H1593" s="68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2.5000000000000001E-2</v>
      </c>
    </row>
    <row r="1594" spans="1:8" x14ac:dyDescent="0.35">
      <c r="A1594" t="s">
        <v>534</v>
      </c>
      <c r="B1594">
        <f t="shared" si="3255"/>
        <v>15</v>
      </c>
      <c r="C1594">
        <f t="shared" si="3226"/>
        <v>7</v>
      </c>
      <c r="E1594">
        <f t="shared" ref="E1594" si="3264">plan_id</f>
        <v>1330</v>
      </c>
      <c r="F1594">
        <f t="shared" ca="1" si="3106"/>
        <v>2012</v>
      </c>
      <c r="G1594">
        <f t="shared" ref="G1594" ca="1" si="3265">VLOOKUP(INDIRECT(CHAR(39)&amp;$A1594&amp;CHAR(39)&amp;"!r2c"&amp;$C1594,0),variables,2,0)</f>
        <v>10926</v>
      </c>
      <c r="H1594" s="68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7.1499999999999994E-2</v>
      </c>
    </row>
    <row r="1595" spans="1:8" x14ac:dyDescent="0.35">
      <c r="A1595" t="s">
        <v>534</v>
      </c>
      <c r="B1595">
        <f t="shared" si="3255"/>
        <v>15</v>
      </c>
      <c r="C1595">
        <f t="shared" si="3226"/>
        <v>8</v>
      </c>
      <c r="E1595">
        <f t="shared" ref="E1595" si="3266">plan_id</f>
        <v>1330</v>
      </c>
      <c r="F1595">
        <f t="shared" ca="1" si="3106"/>
        <v>2012</v>
      </c>
      <c r="G1595">
        <f t="shared" ref="G1595" ca="1" si="3267">VLOOKUP(INDIRECT(CHAR(39)&amp;$A1595&amp;CHAR(39)&amp;"!r2c"&amp;$C1595,0),variables,2,0)</f>
        <v>10704</v>
      </c>
      <c r="H1595" s="68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5">
      <c r="A1596" t="s">
        <v>534</v>
      </c>
      <c r="B1596">
        <f t="shared" si="3255"/>
        <v>15</v>
      </c>
      <c r="C1596">
        <f t="shared" si="3226"/>
        <v>9</v>
      </c>
      <c r="E1596">
        <f t="shared" ref="E1596" si="3268">plan_id</f>
        <v>1330</v>
      </c>
      <c r="F1596">
        <f t="shared" ca="1" si="3106"/>
        <v>2012</v>
      </c>
      <c r="G1596">
        <f t="shared" ref="G1596" ca="1" si="3269">VLOOKUP(INDIRECT(CHAR(39)&amp;$A1596&amp;CHAR(39)&amp;"!r2c"&amp;$C1596,0),variables,2,0)</f>
        <v>10928</v>
      </c>
      <c r="H1596" s="68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7.46E-2</v>
      </c>
    </row>
    <row r="1597" spans="1:8" x14ac:dyDescent="0.35">
      <c r="A1597" t="s">
        <v>534</v>
      </c>
      <c r="B1597">
        <f t="shared" si="3255"/>
        <v>15</v>
      </c>
      <c r="C1597">
        <f t="shared" si="3226"/>
        <v>10</v>
      </c>
      <c r="E1597">
        <f t="shared" ref="E1597" si="3270">plan_id</f>
        <v>1330</v>
      </c>
      <c r="F1597">
        <f t="shared" ca="1" si="3106"/>
        <v>2012</v>
      </c>
      <c r="G1597">
        <f t="shared" ref="G1597" ca="1" si="3271">VLOOKUP(INDIRECT(CHAR(39)&amp;$A1597&amp;CHAR(39)&amp;"!r2c"&amp;$C1597,0),variables,2,0)</f>
        <v>10929</v>
      </c>
      <c r="H1597" s="68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5">
      <c r="A1598" t="s">
        <v>534</v>
      </c>
      <c r="B1598">
        <f t="shared" si="3255"/>
        <v>15</v>
      </c>
      <c r="C1598">
        <f t="shared" si="3226"/>
        <v>11</v>
      </c>
      <c r="E1598">
        <f t="shared" ref="E1598" si="3272">plan_id</f>
        <v>1330</v>
      </c>
      <c r="F1598">
        <f t="shared" ca="1" si="3106"/>
        <v>2012</v>
      </c>
      <c r="G1598">
        <f t="shared" ref="G1598" ca="1" si="3273">VLOOKUP(INDIRECT(CHAR(39)&amp;$A1598&amp;CHAR(39)&amp;"!r2c"&amp;$C1598,0),variables,2,0)</f>
        <v>10930</v>
      </c>
      <c r="H1598" s="68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5">
      <c r="A1599" t="s">
        <v>534</v>
      </c>
      <c r="B1599">
        <f t="shared" si="3255"/>
        <v>15</v>
      </c>
      <c r="C1599">
        <f t="shared" si="3226"/>
        <v>12</v>
      </c>
      <c r="E1599">
        <f t="shared" ref="E1599" si="3274">plan_id</f>
        <v>1330</v>
      </c>
      <c r="F1599">
        <f t="shared" ca="1" si="3106"/>
        <v>2012</v>
      </c>
      <c r="G1599">
        <f t="shared" ref="G1599" ca="1" si="3275">VLOOKUP(INDIRECT(CHAR(39)&amp;$A1599&amp;CHAR(39)&amp;"!r2c"&amp;$C1599,0),variables,2,0)</f>
        <v>10931</v>
      </c>
      <c r="H1599" s="6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152011611</v>
      </c>
    </row>
    <row r="1600" spans="1:8" x14ac:dyDescent="0.35">
      <c r="A1600" t="s">
        <v>534</v>
      </c>
      <c r="B1600">
        <f t="shared" si="3255"/>
        <v>15</v>
      </c>
      <c r="C1600">
        <f t="shared" si="3226"/>
        <v>13</v>
      </c>
      <c r="E1600">
        <f t="shared" ref="E1600" si="3276">plan_id</f>
        <v>1330</v>
      </c>
      <c r="F1600">
        <f t="shared" ca="1" si="3106"/>
        <v>2012</v>
      </c>
      <c r="G1600">
        <f t="shared" ref="G1600" ca="1" si="3277">VLOOKUP(INDIRECT(CHAR(39)&amp;$A1600&amp;CHAR(39)&amp;"!r2c"&amp;$C1600,0),variables,2,0)</f>
        <v>10705</v>
      </c>
      <c r="H1600" s="68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62745441</v>
      </c>
    </row>
    <row r="1601" spans="1:8" x14ac:dyDescent="0.35">
      <c r="A1601" t="s">
        <v>534</v>
      </c>
      <c r="B1601">
        <f t="shared" si="3255"/>
        <v>15</v>
      </c>
      <c r="C1601">
        <f t="shared" si="3226"/>
        <v>14</v>
      </c>
      <c r="E1601">
        <f t="shared" ref="E1601" si="3278">plan_id</f>
        <v>1330</v>
      </c>
      <c r="F1601">
        <f t="shared" ca="1" si="3106"/>
        <v>2012</v>
      </c>
      <c r="G1601">
        <f t="shared" ref="G1601" ca="1" si="3279">VLOOKUP(INDIRECT(CHAR(39)&amp;$A1601&amp;CHAR(39)&amp;"!r2c"&amp;$C1601,0),variables,2,0)</f>
        <v>10842</v>
      </c>
      <c r="H1601" s="68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72422404</v>
      </c>
    </row>
    <row r="1602" spans="1:8" x14ac:dyDescent="0.35">
      <c r="A1602" t="s">
        <v>534</v>
      </c>
      <c r="B1602">
        <f t="shared" si="3255"/>
        <v>15</v>
      </c>
      <c r="C1602">
        <f t="shared" si="3226"/>
        <v>15</v>
      </c>
      <c r="E1602">
        <f t="shared" ref="E1602" si="3280">plan_id</f>
        <v>1330</v>
      </c>
      <c r="F1602">
        <f t="shared" ca="1" si="3106"/>
        <v>2012</v>
      </c>
      <c r="G1602">
        <f t="shared" ref="G1602" ca="1" si="3281">VLOOKUP(INDIRECT(CHAR(39)&amp;$A1602&amp;CHAR(39)&amp;"!r2c"&amp;$C1602,0),variables,2,0)</f>
        <v>10843</v>
      </c>
      <c r="H1602" s="68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9.9599999999999994E-2</v>
      </c>
    </row>
    <row r="1603" spans="1:8" x14ac:dyDescent="0.35">
      <c r="A1603" t="s">
        <v>534</v>
      </c>
      <c r="B1603">
        <f t="shared" si="3255"/>
        <v>15</v>
      </c>
      <c r="C1603">
        <f t="shared" si="3226"/>
        <v>16</v>
      </c>
      <c r="E1603">
        <f t="shared" ref="E1603" si="3282">plan_id</f>
        <v>1330</v>
      </c>
      <c r="F1603">
        <f t="shared" ca="1" si="3106"/>
        <v>2012</v>
      </c>
      <c r="G1603">
        <f t="shared" ref="G1603" ca="1" si="3283">VLOOKUP(INDIRECT(CHAR(39)&amp;$A1603&amp;CHAR(39)&amp;"!r2c"&amp;$C1603,0),variables,2,0)</f>
        <v>10932</v>
      </c>
      <c r="H1603" s="68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5">
      <c r="A1604" t="s">
        <v>534</v>
      </c>
      <c r="B1604">
        <f t="shared" si="3255"/>
        <v>15</v>
      </c>
      <c r="C1604">
        <f t="shared" si="3226"/>
        <v>17</v>
      </c>
      <c r="E1604">
        <f t="shared" ref="E1604" si="3284">plan_id</f>
        <v>1330</v>
      </c>
      <c r="F1604">
        <f t="shared" ca="1" si="3106"/>
        <v>2012</v>
      </c>
      <c r="G1604">
        <f t="shared" ref="G1604" ca="1" si="3285">VLOOKUP(INDIRECT(CHAR(39)&amp;$A1604&amp;CHAR(39)&amp;"!r2c"&amp;$C1604,0),variables,2,0)</f>
        <v>10933</v>
      </c>
      <c r="H1604" s="68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5">
      <c r="A1605" t="s">
        <v>534</v>
      </c>
      <c r="B1605">
        <f t="shared" si="3255"/>
        <v>15</v>
      </c>
      <c r="C1605">
        <f t="shared" si="3226"/>
        <v>18</v>
      </c>
      <c r="E1605">
        <f t="shared" ref="E1605" si="3286">plan_id</f>
        <v>1330</v>
      </c>
      <c r="F1605">
        <f t="shared" ca="1" si="3106"/>
        <v>2012</v>
      </c>
      <c r="G1605">
        <f t="shared" ref="G1605" ca="1" si="3287">VLOOKUP(INDIRECT(CHAR(39)&amp;$A1605&amp;CHAR(39)&amp;"!r2c"&amp;$C1605,0),variables,2,0)</f>
        <v>10934</v>
      </c>
      <c r="H1605" s="68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0.14849999999999999</v>
      </c>
    </row>
    <row r="1606" spans="1:8" x14ac:dyDescent="0.35">
      <c r="A1606" t="s">
        <v>534</v>
      </c>
      <c r="B1606">
        <f t="shared" si="3255"/>
        <v>15</v>
      </c>
      <c r="C1606">
        <f t="shared" si="3226"/>
        <v>19</v>
      </c>
      <c r="E1606">
        <f t="shared" ref="E1606" si="3288">plan_id</f>
        <v>1330</v>
      </c>
      <c r="F1606">
        <f t="shared" ca="1" si="3106"/>
        <v>2012</v>
      </c>
      <c r="G1606">
        <f t="shared" ref="G1606" ca="1" si="3289">VLOOKUP(INDIRECT(CHAR(39)&amp;$A1606&amp;CHAR(39)&amp;"!r2c"&amp;$C1606,0),variables,2,0)</f>
        <v>10935</v>
      </c>
      <c r="H1606" s="68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7.1499999999999994E-2</v>
      </c>
    </row>
    <row r="1607" spans="1:8" x14ac:dyDescent="0.35">
      <c r="A1607" t="s">
        <v>534</v>
      </c>
      <c r="B1607">
        <f t="shared" si="3255"/>
        <v>15</v>
      </c>
      <c r="C1607">
        <f t="shared" si="3226"/>
        <v>20</v>
      </c>
      <c r="E1607">
        <f t="shared" ref="E1607" si="3290">plan_id</f>
        <v>1330</v>
      </c>
      <c r="F1607">
        <f t="shared" ca="1" si="3106"/>
        <v>2012</v>
      </c>
      <c r="G1607">
        <f t="shared" ref="G1607" ca="1" si="3291">VLOOKUP(INDIRECT(CHAR(39)&amp;$A1607&amp;CHAR(39)&amp;"!r2c"&amp;$C1607,0),variables,2,0)</f>
        <v>10936</v>
      </c>
      <c r="H1607" s="68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Single</v>
      </c>
    </row>
    <row r="1608" spans="1:8" x14ac:dyDescent="0.35">
      <c r="A1608" t="s">
        <v>534</v>
      </c>
      <c r="B1608">
        <f t="shared" si="3255"/>
        <v>15</v>
      </c>
      <c r="C1608">
        <f t="shared" si="3226"/>
        <v>21</v>
      </c>
      <c r="E1608">
        <f t="shared" ref="E1608" si="3292">plan_id</f>
        <v>1330</v>
      </c>
      <c r="F1608">
        <f t="shared" ca="1" si="3106"/>
        <v>2012</v>
      </c>
      <c r="G1608">
        <f t="shared" ref="G1608" ca="1" si="3293">VLOOKUP(INDIRECT(CHAR(39)&amp;$A1608&amp;CHAR(39)&amp;"!r2c"&amp;$C1608,0),variables,2,0)</f>
        <v>10938</v>
      </c>
      <c r="H1608" s="68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5">
      <c r="A1609" t="s">
        <v>534</v>
      </c>
      <c r="B1609">
        <f t="shared" si="3255"/>
        <v>15</v>
      </c>
      <c r="C1609">
        <f t="shared" si="3226"/>
        <v>22</v>
      </c>
      <c r="E1609">
        <f t="shared" ref="E1609" si="3294">plan_id</f>
        <v>1330</v>
      </c>
      <c r="F1609">
        <f t="shared" ca="1" si="3106"/>
        <v>2012</v>
      </c>
      <c r="G1609">
        <f t="shared" ref="G1609" ca="1" si="3295">VLOOKUP(INDIRECT(CHAR(39)&amp;$A1609&amp;CHAR(39)&amp;"!r2c"&amp;$C1609,0),variables,2,0)</f>
        <v>10939</v>
      </c>
      <c r="H1609" s="68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5">
      <c r="A1610" t="s">
        <v>534</v>
      </c>
      <c r="B1610">
        <f t="shared" si="3255"/>
        <v>15</v>
      </c>
      <c r="C1610">
        <f t="shared" si="3226"/>
        <v>23</v>
      </c>
      <c r="E1610">
        <f t="shared" ref="E1610" si="3296">plan_id</f>
        <v>1330</v>
      </c>
      <c r="F1610">
        <f t="shared" ref="F1610:F1702" ca="1" si="3297">INDIRECT(CHAR(39)&amp;$A1610&amp;CHAR(39)&amp;"!r"&amp;$B1610&amp;"c2",0)</f>
        <v>2012</v>
      </c>
      <c r="G1610">
        <f t="shared" ref="G1610" ca="1" si="3298">VLOOKUP(INDIRECT(CHAR(39)&amp;$A1610&amp;CHAR(39)&amp;"!r2c"&amp;$C1610,0),variables,2,0)</f>
        <v>11008</v>
      </c>
      <c r="H1610" s="68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1/60 of final compensation for each yr of service.</v>
      </c>
    </row>
    <row r="1611" spans="1:8" x14ac:dyDescent="0.35">
      <c r="A1611" t="s">
        <v>534</v>
      </c>
      <c r="B1611">
        <f t="shared" si="3255"/>
        <v>15</v>
      </c>
      <c r="C1611">
        <f t="shared" si="3226"/>
        <v>24</v>
      </c>
      <c r="E1611">
        <f t="shared" ref="E1611" si="3299">plan_id</f>
        <v>1330</v>
      </c>
      <c r="F1611">
        <f t="shared" ca="1" si="3297"/>
        <v>2012</v>
      </c>
      <c r="G1611">
        <f t="shared" ref="G1611" ca="1" si="3300">VLOOKUP(INDIRECT(CHAR(39)&amp;$A1611&amp;CHAR(39)&amp;"!r2c"&amp;$C1611,0),variables,2,0)</f>
        <v>10942</v>
      </c>
      <c r="H1611" s="68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5">
      <c r="A1612" t="s">
        <v>534</v>
      </c>
      <c r="B1612">
        <f t="shared" si="3255"/>
        <v>15</v>
      </c>
      <c r="C1612">
        <f t="shared" si="3226"/>
        <v>25</v>
      </c>
      <c r="E1612">
        <f t="shared" ref="E1612" si="3301">plan_id</f>
        <v>1330</v>
      </c>
      <c r="F1612">
        <f t="shared" ca="1" si="3297"/>
        <v>2012</v>
      </c>
      <c r="G1612">
        <f t="shared" ref="G1612" ca="1" si="3302">VLOOKUP(INDIRECT(CHAR(39)&amp;$A1612&amp;CHAR(39)&amp;"!r2c"&amp;$C1612,0),variables,2,0)</f>
        <v>10943</v>
      </c>
      <c r="H1612" s="68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5">
      <c r="A1613" t="s">
        <v>534</v>
      </c>
      <c r="B1613">
        <f t="shared" si="3255"/>
        <v>15</v>
      </c>
      <c r="C1613">
        <f t="shared" si="3226"/>
        <v>26</v>
      </c>
      <c r="E1613">
        <f t="shared" ref="E1613" si="3303">plan_id</f>
        <v>1330</v>
      </c>
      <c r="F1613">
        <f t="shared" ca="1" si="3297"/>
        <v>2012</v>
      </c>
      <c r="G1613">
        <f t="shared" ref="G1613" ca="1" si="3304">VLOOKUP(INDIRECT(CHAR(39)&amp;$A1613&amp;CHAR(39)&amp;"!r2c"&amp;$C1613,0),variables,2,0)</f>
        <v>10701</v>
      </c>
      <c r="H1613" s="68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1.4999999999999999E-2</v>
      </c>
    </row>
    <row r="1614" spans="1:8" x14ac:dyDescent="0.35">
      <c r="A1614" t="s">
        <v>534</v>
      </c>
      <c r="B1614">
        <f t="shared" si="3255"/>
        <v>15</v>
      </c>
      <c r="C1614">
        <f t="shared" si="3226"/>
        <v>27</v>
      </c>
      <c r="E1614">
        <f t="shared" ref="E1614" si="3305">plan_id</f>
        <v>1330</v>
      </c>
      <c r="F1614">
        <f t="shared" ca="1" si="3297"/>
        <v>2012</v>
      </c>
      <c r="G1614">
        <f t="shared" ref="G1614" ca="1" si="3306">VLOOKUP(INDIRECT(CHAR(39)&amp;$A1614&amp;CHAR(39)&amp;"!r2c"&amp;$C1614,0),variables,2,0)</f>
        <v>10702</v>
      </c>
      <c r="H1614" s="68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5">
      <c r="A1615" t="s">
        <v>534</v>
      </c>
      <c r="B1615">
        <f t="shared" si="3255"/>
        <v>15</v>
      </c>
      <c r="C1615">
        <f t="shared" si="3226"/>
        <v>28</v>
      </c>
      <c r="E1615">
        <f t="shared" ref="E1615" si="3307">plan_id</f>
        <v>1330</v>
      </c>
      <c r="F1615">
        <f t="shared" ca="1" si="3297"/>
        <v>2012</v>
      </c>
      <c r="G1615">
        <f t="shared" ref="G1615" ca="1" si="3308">VLOOKUP(INDIRECT(CHAR(39)&amp;$A1615&amp;CHAR(39)&amp;"!r2c"&amp;$C1615,0),variables,2,0)</f>
        <v>10944</v>
      </c>
      <c r="H1615" s="68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5">
      <c r="A1616" t="s">
        <v>534</v>
      </c>
      <c r="B1616">
        <f t="shared" si="3255"/>
        <v>15</v>
      </c>
      <c r="C1616">
        <f t="shared" si="3226"/>
        <v>29</v>
      </c>
      <c r="E1616">
        <f t="shared" ref="E1616" si="3309">plan_id</f>
        <v>1330</v>
      </c>
      <c r="F1616">
        <f t="shared" ca="1" si="3297"/>
        <v>2012</v>
      </c>
      <c r="G1616">
        <f t="shared" ref="G1616" ca="1" si="3310">VLOOKUP(INDIRECT(CHAR(39)&amp;$A1616&amp;CHAR(39)&amp;"!r2c"&amp;$C1616,0),variables,2,0)</f>
        <v>10945</v>
      </c>
      <c r="H1616" s="68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5">
      <c r="A1617" t="s">
        <v>534</v>
      </c>
      <c r="B1617">
        <f t="shared" si="3255"/>
        <v>15</v>
      </c>
      <c r="C1617">
        <f t="shared" si="3226"/>
        <v>30</v>
      </c>
      <c r="E1617">
        <f t="shared" ref="E1617" si="3311">plan_id</f>
        <v>1330</v>
      </c>
      <c r="F1617">
        <f t="shared" ca="1" si="3297"/>
        <v>2012</v>
      </c>
      <c r="G1617">
        <f t="shared" ref="G1617" ca="1" si="3312">VLOOKUP(INDIRECT(CHAR(39)&amp;$A1617&amp;CHAR(39)&amp;"!r2c"&amp;$C1617,0),variables,2,0)</f>
        <v>10946</v>
      </c>
      <c r="H1617" s="68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5">
      <c r="A1618" t="s">
        <v>534</v>
      </c>
      <c r="B1618">
        <f t="shared" si="3255"/>
        <v>15</v>
      </c>
      <c r="C1618">
        <f t="shared" si="3226"/>
        <v>31</v>
      </c>
      <c r="E1618">
        <f t="shared" ref="E1618" si="3313">plan_id</f>
        <v>1330</v>
      </c>
      <c r="F1618">
        <f t="shared" ca="1" si="3297"/>
        <v>2012</v>
      </c>
      <c r="G1618">
        <f t="shared" ref="G1618" ca="1" si="3314">VLOOKUP(INDIRECT(CHAR(39)&amp;$A1618&amp;CHAR(39)&amp;"!r2c"&amp;$C1618,0),variables,2,0)</f>
        <v>10948</v>
      </c>
      <c r="H1618" s="68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5">
      <c r="A1619" t="s">
        <v>534</v>
      </c>
      <c r="B1619">
        <f t="shared" si="3255"/>
        <v>15</v>
      </c>
      <c r="C1619">
        <f t="shared" si="3226"/>
        <v>32</v>
      </c>
      <c r="E1619">
        <f t="shared" ref="E1619" si="3315">plan_id</f>
        <v>1330</v>
      </c>
      <c r="F1619">
        <f t="shared" ca="1" si="3297"/>
        <v>2012</v>
      </c>
      <c r="G1619">
        <f t="shared" ref="G1619" ca="1" si="3316">VLOOKUP(INDIRECT(CHAR(39)&amp;$A1619&amp;CHAR(39)&amp;"!r2c"&amp;$C1619,0),variables,2,0)</f>
        <v>10949</v>
      </c>
      <c r="H1619" s="68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5">
      <c r="A1620" t="s">
        <v>534</v>
      </c>
      <c r="B1620">
        <f t="shared" si="3255"/>
        <v>15</v>
      </c>
      <c r="C1620">
        <f t="shared" si="3226"/>
        <v>33</v>
      </c>
      <c r="E1620">
        <f t="shared" ref="E1620" si="3317">plan_id</f>
        <v>1330</v>
      </c>
      <c r="F1620">
        <f t="shared" ca="1" si="3297"/>
        <v>2012</v>
      </c>
      <c r="G1620">
        <f t="shared" ref="G1620" ca="1" si="3318">VLOOKUP(INDIRECT(CHAR(39)&amp;$A1620&amp;CHAR(39)&amp;"!r2c"&amp;$C1620,0),variables,2,0)</f>
        <v>10950</v>
      </c>
      <c r="H1620" s="68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5">
      <c r="A1621" t="s">
        <v>534</v>
      </c>
      <c r="B1621">
        <f t="shared" si="3255"/>
        <v>15</v>
      </c>
      <c r="C1621">
        <f t="shared" si="3226"/>
        <v>34</v>
      </c>
      <c r="E1621">
        <f t="shared" ref="E1621" si="3319">plan_id</f>
        <v>1330</v>
      </c>
      <c r="F1621">
        <f t="shared" ca="1" si="3297"/>
        <v>2012</v>
      </c>
      <c r="G1621">
        <f t="shared" ref="G1621" ca="1" si="3320">VLOOKUP(INDIRECT(CHAR(39)&amp;$A1621&amp;CHAR(39)&amp;"!r2c"&amp;$C1621,0),variables,2,0)</f>
        <v>10952</v>
      </c>
      <c r="H1621" s="68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5">
      <c r="A1622" t="s">
        <v>534</v>
      </c>
      <c r="B1622">
        <f t="shared" si="3255"/>
        <v>15</v>
      </c>
      <c r="C1622">
        <f t="shared" si="3226"/>
        <v>35</v>
      </c>
      <c r="E1622">
        <f t="shared" ref="E1622" si="3321">plan_id</f>
        <v>1330</v>
      </c>
      <c r="F1622">
        <f t="shared" ca="1" si="3297"/>
        <v>2012</v>
      </c>
      <c r="G1622">
        <f t="shared" ref="G1622" ca="1" si="3322">VLOOKUP(INDIRECT(CHAR(39)&amp;$A1622&amp;CHAR(39)&amp;"!r2c"&amp;$C1622,0),variables,2,0)</f>
        <v>10951</v>
      </c>
      <c r="H1622" s="68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5">
      <c r="A1623" t="s">
        <v>534</v>
      </c>
      <c r="B1623">
        <f t="shared" si="3255"/>
        <v>15</v>
      </c>
      <c r="C1623">
        <f t="shared" si="3226"/>
        <v>36</v>
      </c>
      <c r="E1623">
        <f t="shared" ref="E1623" si="3323">plan_id</f>
        <v>1330</v>
      </c>
      <c r="F1623">
        <f t="shared" ca="1" si="3297"/>
        <v>2012</v>
      </c>
      <c r="G1623">
        <f t="shared" ref="G1623" ca="1" si="3324">VLOOKUP(INDIRECT(CHAR(39)&amp;$A1623&amp;CHAR(39)&amp;"!r2c"&amp;$C1623,0),variables,2,0)</f>
        <v>10955</v>
      </c>
      <c r="H1623" s="6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3.5000000000000003E-2</v>
      </c>
    </row>
    <row r="1624" spans="1:8" x14ac:dyDescent="0.35">
      <c r="A1624" t="s">
        <v>534</v>
      </c>
      <c r="B1624">
        <f t="shared" si="3255"/>
        <v>15</v>
      </c>
      <c r="C1624">
        <f t="shared" si="3226"/>
        <v>37</v>
      </c>
      <c r="E1624">
        <f t="shared" ref="E1624" si="3325">plan_id</f>
        <v>1330</v>
      </c>
      <c r="F1624">
        <f t="shared" ca="1" si="3297"/>
        <v>2012</v>
      </c>
      <c r="G1624">
        <f t="shared" ref="G1624" ca="1" si="3326">VLOOKUP(INDIRECT(CHAR(39)&amp;$A1624&amp;CHAR(39)&amp;"!r2c"&amp;$C1624,0),variables,2,0)</f>
        <v>10956</v>
      </c>
      <c r="H1624" s="68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7.7499999999999999E-2</v>
      </c>
    </row>
    <row r="1625" spans="1:8" x14ac:dyDescent="0.35">
      <c r="A1625" t="s">
        <v>534</v>
      </c>
      <c r="B1625">
        <f t="shared" si="3255"/>
        <v>15</v>
      </c>
      <c r="C1625">
        <f t="shared" si="3226"/>
        <v>38</v>
      </c>
      <c r="E1625">
        <f t="shared" ref="E1625" si="3327">plan_id</f>
        <v>1330</v>
      </c>
      <c r="F1625">
        <f t="shared" ca="1" si="3297"/>
        <v>2012</v>
      </c>
      <c r="G1625">
        <f t="shared" ref="G1625" ca="1" si="3328">VLOOKUP(INDIRECT(CHAR(39)&amp;$A1625&amp;CHAR(39)&amp;"!r2c"&amp;$C1625,0),variables,2,0)</f>
        <v>10957</v>
      </c>
      <c r="H1625" s="6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4.4999999999999998E-2</v>
      </c>
    </row>
    <row r="1626" spans="1:8" x14ac:dyDescent="0.35">
      <c r="A1626" t="s">
        <v>534</v>
      </c>
      <c r="B1626">
        <f t="shared" si="3255"/>
        <v>15</v>
      </c>
      <c r="C1626">
        <f t="shared" si="3226"/>
        <v>39</v>
      </c>
      <c r="E1626">
        <f t="shared" ref="E1626" si="3329">plan_id</f>
        <v>1330</v>
      </c>
      <c r="F1626">
        <f t="shared" ca="1" si="3297"/>
        <v>2012</v>
      </c>
      <c r="G1626">
        <f t="shared" ref="G1626" ca="1" si="3330">VLOOKUP(INDIRECT(CHAR(39)&amp;$A1626&amp;CHAR(39)&amp;"!r2c"&amp;$C1626,0),variables,2,0)</f>
        <v>10960</v>
      </c>
      <c r="H1626" s="68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General Members - 4.50% - 9.01%; University Members - 5.50%</v>
      </c>
    </row>
    <row r="1627" spans="1:8" x14ac:dyDescent="0.35">
      <c r="A1627" t="s">
        <v>534</v>
      </c>
      <c r="B1627">
        <f t="shared" si="3255"/>
        <v>15</v>
      </c>
      <c r="C1627">
        <f t="shared" si="3226"/>
        <v>40</v>
      </c>
      <c r="E1627">
        <f t="shared" ref="E1627" si="3331">plan_id</f>
        <v>1330</v>
      </c>
      <c r="F1627">
        <f t="shared" ca="1" si="3297"/>
        <v>2012</v>
      </c>
      <c r="G1627">
        <f t="shared" ref="G1627" ca="1" si="3332">VLOOKUP(INDIRECT(CHAR(39)&amp;$A1627&amp;CHAR(39)&amp;"!r2c"&amp;$C1627,0),variables,2,0)</f>
        <v>10963</v>
      </c>
      <c r="H1627" s="68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 41</v>
      </c>
    </row>
    <row r="1628" spans="1:8" x14ac:dyDescent="0.35">
      <c r="A1628" t="s">
        <v>534</v>
      </c>
      <c r="B1628">
        <f t="shared" si="3255"/>
        <v>15</v>
      </c>
      <c r="C1628">
        <f t="shared" si="3226"/>
        <v>41</v>
      </c>
      <c r="E1628">
        <f t="shared" ref="E1628" si="3333">plan_id</f>
        <v>1330</v>
      </c>
      <c r="F1628">
        <f t="shared" ca="1" si="3297"/>
        <v>2012</v>
      </c>
      <c r="G1628">
        <f t="shared" ref="G1628" ca="1" si="3334">VLOOKUP(INDIRECT(CHAR(39)&amp;$A1628&amp;CHAR(39)&amp;"!r2c"&amp;$C1628,0),variables,2,0)</f>
        <v>10965</v>
      </c>
      <c r="H1628" s="68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 38</v>
      </c>
    </row>
    <row r="1629" spans="1:8" x14ac:dyDescent="0.35">
      <c r="A1629" t="s">
        <v>534</v>
      </c>
      <c r="B1629">
        <f t="shared" si="3255"/>
        <v>15</v>
      </c>
      <c r="C1629">
        <f t="shared" si="3226"/>
        <v>42</v>
      </c>
      <c r="E1629">
        <f t="shared" ref="E1629" si="3335">plan_id</f>
        <v>1330</v>
      </c>
      <c r="F1629">
        <f t="shared" ca="1" si="3297"/>
        <v>2012</v>
      </c>
      <c r="G1629">
        <f t="shared" ref="G1629" ca="1" si="3336">VLOOKUP(INDIRECT(CHAR(39)&amp;$A1629&amp;CHAR(39)&amp;"!r2c"&amp;$C1629,0),variables,2,0)</f>
        <v>10968</v>
      </c>
      <c r="H1629" s="68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 2000 Combined Mortality Table</v>
      </c>
    </row>
    <row r="1630" spans="1:8" x14ac:dyDescent="0.35">
      <c r="A1630" t="s">
        <v>534</v>
      </c>
      <c r="B1630">
        <f t="shared" si="3255"/>
        <v>15</v>
      </c>
      <c r="C1630">
        <f t="shared" si="3226"/>
        <v>43</v>
      </c>
      <c r="E1630">
        <f t="shared" ref="E1630" si="3337">plan_id</f>
        <v>1330</v>
      </c>
      <c r="F1630">
        <f t="shared" ca="1" si="3297"/>
        <v>2012</v>
      </c>
      <c r="G1630">
        <f t="shared" ref="G1630" ca="1" si="3338">VLOOKUP(INDIRECT(CHAR(39)&amp;$A1630&amp;CHAR(39)&amp;"!r2c"&amp;$C1630,0),variables,2,0)</f>
        <v>10969</v>
      </c>
      <c r="H1630" s="68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5">
      <c r="A1631" t="s">
        <v>534</v>
      </c>
      <c r="B1631">
        <f t="shared" si="3255"/>
        <v>15</v>
      </c>
      <c r="C1631">
        <f t="shared" si="3226"/>
        <v>44</v>
      </c>
      <c r="E1631">
        <f t="shared" ref="E1631" si="3339">plan_id</f>
        <v>1330</v>
      </c>
      <c r="F1631">
        <f t="shared" ca="1" si="3297"/>
        <v>2012</v>
      </c>
      <c r="G1631">
        <f t="shared" ref="G1631" ca="1" si="3340">VLOOKUP(INDIRECT(CHAR(39)&amp;$A1631&amp;CHAR(39)&amp;"!r2c"&amp;$C1631,0),variables,2,0)</f>
        <v>10970</v>
      </c>
      <c r="H1631" s="68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Scale AA to 2008</v>
      </c>
    </row>
    <row r="1632" spans="1:8" x14ac:dyDescent="0.35">
      <c r="A1632" t="s">
        <v>534</v>
      </c>
      <c r="B1632">
        <f t="shared" si="3255"/>
        <v>15</v>
      </c>
      <c r="C1632">
        <f t="shared" si="3226"/>
        <v>45</v>
      </c>
      <c r="E1632">
        <f t="shared" ref="E1632" si="3341">plan_id</f>
        <v>1330</v>
      </c>
      <c r="F1632">
        <f t="shared" ca="1" si="3297"/>
        <v>2012</v>
      </c>
      <c r="G1632">
        <f t="shared" ref="G1632" ca="1" si="3342">VLOOKUP(INDIRECT(CHAR(39)&amp;$A1632&amp;CHAR(39)&amp;"!r2c"&amp;$C1632,0),variables,2,0)</f>
        <v>10971</v>
      </c>
      <c r="H1632" s="68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 xml:space="preserve">3 years for males and 2 years for females </v>
      </c>
    </row>
    <row r="1633" spans="1:8" x14ac:dyDescent="0.35">
      <c r="A1633" t="s">
        <v>534</v>
      </c>
      <c r="B1633">
        <f t="shared" si="3255"/>
        <v>15</v>
      </c>
      <c r="C1633">
        <f t="shared" si="3226"/>
        <v>46</v>
      </c>
      <c r="E1633">
        <f t="shared" ref="E1633" si="3343">plan_id</f>
        <v>1330</v>
      </c>
      <c r="F1633">
        <f t="shared" ca="1" si="3297"/>
        <v>2012</v>
      </c>
      <c r="G1633">
        <f t="shared" ref="G1633" ca="1" si="3344">VLOOKUP(INDIRECT(CHAR(39)&amp;$A1633&amp;CHAR(39)&amp;"!r2c"&amp;$C1633,0),variables,2,0)</f>
        <v>10972</v>
      </c>
      <c r="H1633" s="6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5">
      <c r="A1634" t="s">
        <v>534</v>
      </c>
      <c r="B1634">
        <f t="shared" si="3255"/>
        <v>15</v>
      </c>
      <c r="C1634">
        <f t="shared" si="3226"/>
        <v>47</v>
      </c>
      <c r="E1634">
        <f t="shared" ref="E1634" si="3345">plan_id</f>
        <v>1330</v>
      </c>
      <c r="F1634">
        <f t="shared" ca="1" si="3297"/>
        <v>2012</v>
      </c>
      <c r="G1634">
        <f t="shared" ref="G1634" ca="1" si="3346">VLOOKUP(INDIRECT(CHAR(39)&amp;$A1634&amp;CHAR(39)&amp;"!r2c"&amp;$C1634,0),variables,2,0)</f>
        <v>10973</v>
      </c>
      <c r="H1634" s="68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</v>
      </c>
    </row>
    <row r="1635" spans="1:8" x14ac:dyDescent="0.35">
      <c r="A1635" t="s">
        <v>534</v>
      </c>
      <c r="B1635">
        <f t="shared" si="3255"/>
        <v>15</v>
      </c>
      <c r="C1635">
        <f t="shared" si="3226"/>
        <v>48</v>
      </c>
      <c r="E1635">
        <f t="shared" ref="E1635" si="3347">plan_id</f>
        <v>1330</v>
      </c>
      <c r="F1635">
        <f t="shared" ca="1" si="3297"/>
        <v>2012</v>
      </c>
      <c r="G1635">
        <f t="shared" ref="G1635" ca="1" si="3348">VLOOKUP(INDIRECT(CHAR(39)&amp;$A1635&amp;CHAR(39)&amp;"!r2c"&amp;$C1635,0),variables,2,0)</f>
        <v>10974</v>
      </c>
      <c r="H1635" s="68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Infinite</v>
      </c>
    </row>
    <row r="1636" spans="1:8" x14ac:dyDescent="0.35">
      <c r="A1636" t="s">
        <v>534</v>
      </c>
      <c r="B1636">
        <f t="shared" si="3255"/>
        <v>15</v>
      </c>
      <c r="C1636">
        <f t="shared" si="3226"/>
        <v>49</v>
      </c>
      <c r="E1636">
        <f t="shared" ref="E1636" si="3349">plan_id</f>
        <v>1330</v>
      </c>
      <c r="F1636">
        <f t="shared" ca="1" si="3297"/>
        <v>2012</v>
      </c>
      <c r="G1636">
        <f t="shared" ref="G1636" ca="1" si="3350">VLOOKUP(INDIRECT(CHAR(39)&amp;$A1636&amp;CHAR(39)&amp;"!r2c"&amp;$C1636,0),variables,2,0)</f>
        <v>10976</v>
      </c>
      <c r="H1636" s="68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Entry Age</v>
      </c>
    </row>
    <row r="1637" spans="1:8" x14ac:dyDescent="0.35">
      <c r="A1637" t="s">
        <v>534</v>
      </c>
      <c r="B1637">
        <f t="shared" si="3255"/>
        <v>15</v>
      </c>
      <c r="C1637">
        <f t="shared" si="3226"/>
        <v>50</v>
      </c>
      <c r="E1637">
        <f t="shared" ref="E1637" si="3351">plan_id</f>
        <v>1330</v>
      </c>
      <c r="F1637">
        <f t="shared" ca="1" si="3297"/>
        <v>2012</v>
      </c>
      <c r="G1637">
        <f t="shared" ref="G1637" ca="1" si="3352">VLOOKUP(INDIRECT(CHAR(39)&amp;$A1637&amp;CHAR(39)&amp;"!r2c"&amp;$C1637,0),variables,2,0)</f>
        <v>10977</v>
      </c>
      <c r="H1637" s="68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7.7499999999999999E-2</v>
      </c>
    </row>
    <row r="1638" spans="1:8" x14ac:dyDescent="0.35">
      <c r="A1638" t="s">
        <v>534</v>
      </c>
      <c r="B1638">
        <f t="shared" si="3255"/>
        <v>15</v>
      </c>
      <c r="C1638">
        <f t="shared" si="3226"/>
        <v>51</v>
      </c>
      <c r="E1638">
        <f t="shared" ref="E1638" si="3353">plan_id</f>
        <v>1330</v>
      </c>
      <c r="F1638">
        <f t="shared" ca="1" si="3297"/>
        <v>2012</v>
      </c>
      <c r="G1638">
        <f t="shared" ref="G1638" ca="1" si="3354">VLOOKUP(INDIRECT(CHAR(39)&amp;$A1638&amp;CHAR(39)&amp;"!r2c"&amp;$C1638,0),variables,2,0)</f>
        <v>10978</v>
      </c>
      <c r="H1638" s="68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5">
      <c r="A1639" t="s">
        <v>534</v>
      </c>
      <c r="B1639">
        <f t="shared" si="3255"/>
        <v>15</v>
      </c>
      <c r="C1639">
        <f t="shared" si="3226"/>
        <v>52</v>
      </c>
      <c r="E1639">
        <f t="shared" ref="E1639" si="3355">plan_id</f>
        <v>1330</v>
      </c>
      <c r="F1639">
        <f t="shared" ca="1" si="3297"/>
        <v>2012</v>
      </c>
      <c r="G1639">
        <f t="shared" ref="G1639" ca="1" si="3356">VLOOKUP(INDIRECT(CHAR(39)&amp;$A1639&amp;CHAR(39)&amp;"!r2c"&amp;$C1639,0),variables,2,0)</f>
        <v>10979</v>
      </c>
      <c r="H1639" s="6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7.7499999999999999E-2</v>
      </c>
    </row>
    <row r="1640" spans="1:8" x14ac:dyDescent="0.35">
      <c r="A1640" t="s">
        <v>534</v>
      </c>
      <c r="B1640">
        <f t="shared" si="3255"/>
        <v>15</v>
      </c>
      <c r="C1640">
        <f t="shared" ref="C1640:C1703" si="3357">C1549</f>
        <v>53</v>
      </c>
      <c r="E1640">
        <f t="shared" ref="E1640" si="3358">plan_id</f>
        <v>1330</v>
      </c>
      <c r="F1640">
        <f t="shared" ca="1" si="3297"/>
        <v>2012</v>
      </c>
      <c r="G1640">
        <f t="shared" ref="G1640" ca="1" si="3359">VLOOKUP(INDIRECT(CHAR(39)&amp;$A1640&amp;CHAR(39)&amp;"!r2c"&amp;$C1640,0),variables,2,0)</f>
        <v>10980</v>
      </c>
      <c r="H1640" s="68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4 Years</v>
      </c>
    </row>
    <row r="1641" spans="1:8" x14ac:dyDescent="0.35">
      <c r="A1641" t="s">
        <v>534</v>
      </c>
      <c r="B1641">
        <f t="shared" si="3255"/>
        <v>15</v>
      </c>
      <c r="C1641">
        <f t="shared" si="3357"/>
        <v>54</v>
      </c>
      <c r="E1641">
        <f t="shared" ref="E1641" si="3360">plan_id</f>
        <v>1330</v>
      </c>
      <c r="F1641">
        <f t="shared" ca="1" si="3297"/>
        <v>2012</v>
      </c>
      <c r="G1641">
        <f t="shared" ref="G1641" ca="1" si="3361">VLOOKUP(INDIRECT(CHAR(39)&amp;$A1641&amp;CHAR(39)&amp;"!r2c"&amp;$C1641,0),variables,2,0)</f>
        <v>10981</v>
      </c>
      <c r="H1641" s="68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3.2000000000000001E-2</v>
      </c>
    </row>
    <row r="1642" spans="1:8" x14ac:dyDescent="0.35">
      <c r="A1642" t="s">
        <v>534</v>
      </c>
      <c r="B1642">
        <f t="shared" si="3255"/>
        <v>15</v>
      </c>
      <c r="C1642">
        <f t="shared" si="3357"/>
        <v>55</v>
      </c>
      <c r="E1642">
        <f t="shared" ref="E1642" si="3362">plan_id</f>
        <v>1330</v>
      </c>
      <c r="F1642">
        <f t="shared" ca="1" si="3297"/>
        <v>2012</v>
      </c>
      <c r="G1642">
        <f t="shared" ref="G1642" ca="1" si="3363">VLOOKUP(INDIRECT(CHAR(39)&amp;$A1642&amp;CHAR(39)&amp;"!r2c"&amp;$C1642,0),variables,2,0)</f>
        <v>10982</v>
      </c>
      <c r="H1642" s="68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2.1999999999999999E-2</v>
      </c>
    </row>
    <row r="1643" spans="1:8" x14ac:dyDescent="0.35">
      <c r="A1643" t="s">
        <v>534</v>
      </c>
      <c r="B1643">
        <f t="shared" si="3255"/>
        <v>15</v>
      </c>
      <c r="C1643">
        <f t="shared" si="3357"/>
        <v>56</v>
      </c>
      <c r="E1643">
        <f t="shared" ref="E1643" si="3364">plan_id</f>
        <v>1330</v>
      </c>
      <c r="F1643">
        <f t="shared" ca="1" si="3297"/>
        <v>2012</v>
      </c>
      <c r="G1643">
        <f t="shared" ref="G1643" ca="1" si="3365">VLOOKUP(INDIRECT(CHAR(39)&amp;$A1643&amp;CHAR(39)&amp;"!r2c"&amp;$C1643,0),variables,2,0)</f>
        <v>10706</v>
      </c>
      <c r="H1643" s="68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6.2403603263310251E-4</v>
      </c>
    </row>
    <row r="1644" spans="1:8" x14ac:dyDescent="0.35">
      <c r="A1644" t="s">
        <v>534</v>
      </c>
      <c r="B1644">
        <f t="shared" si="3255"/>
        <v>15</v>
      </c>
      <c r="C1644">
        <f t="shared" si="3357"/>
        <v>57</v>
      </c>
      <c r="E1644">
        <f t="shared" ref="E1644" si="3366">plan_id</f>
        <v>1330</v>
      </c>
      <c r="F1644">
        <f t="shared" ca="1" si="3297"/>
        <v>2012</v>
      </c>
      <c r="G1644">
        <f t="shared" ref="G1644" ca="1" si="3367">VLOOKUP(INDIRECT(CHAR(39)&amp;$A1644&amp;CHAR(39)&amp;"!r2c"&amp;$C1644,0),variables,2,0)</f>
        <v>10984</v>
      </c>
      <c r="H1644" s="68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5">
      <c r="A1645" t="s">
        <v>534</v>
      </c>
      <c r="B1645">
        <f t="shared" si="3255"/>
        <v>15</v>
      </c>
      <c r="C1645">
        <f t="shared" si="3357"/>
        <v>58</v>
      </c>
      <c r="E1645">
        <f t="shared" ref="E1645" si="3368">plan_id</f>
        <v>1330</v>
      </c>
      <c r="F1645">
        <f t="shared" ca="1" si="3297"/>
        <v>2012</v>
      </c>
      <c r="G1645">
        <f t="shared" ref="G1645" ca="1" si="3369">VLOOKUP(INDIRECT(CHAR(39)&amp;$A1645&amp;CHAR(39)&amp;"!r2c"&amp;$C1645,0),variables,2,0)</f>
        <v>10990</v>
      </c>
      <c r="H1645" s="68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2852007000</v>
      </c>
    </row>
    <row r="1646" spans="1:8" x14ac:dyDescent="0.35">
      <c r="A1646" t="s">
        <v>534</v>
      </c>
      <c r="B1646">
        <f t="shared" si="3255"/>
        <v>15</v>
      </c>
      <c r="C1646">
        <f t="shared" si="3357"/>
        <v>59</v>
      </c>
      <c r="E1646">
        <f t="shared" ref="E1646" si="3370">plan_id</f>
        <v>1330</v>
      </c>
      <c r="F1646">
        <f t="shared" ca="1" si="3297"/>
        <v>2012</v>
      </c>
      <c r="G1646">
        <f t="shared" ref="G1646" ca="1" si="3371">VLOOKUP(INDIRECT(CHAR(39)&amp;$A1646&amp;CHAR(39)&amp;"!r2c"&amp;$C1646,0),variables,2,0)</f>
        <v>10991</v>
      </c>
      <c r="H1646" s="68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4814726000</v>
      </c>
    </row>
    <row r="1647" spans="1:8" x14ac:dyDescent="0.35">
      <c r="A1647" t="s">
        <v>534</v>
      </c>
      <c r="B1647">
        <f t="shared" si="3255"/>
        <v>15</v>
      </c>
      <c r="C1647">
        <f t="shared" si="3357"/>
        <v>60</v>
      </c>
      <c r="E1647">
        <f t="shared" ref="E1647" si="3372">plan_id</f>
        <v>1330</v>
      </c>
      <c r="F1647">
        <f t="shared" ca="1" si="3297"/>
        <v>2012</v>
      </c>
      <c r="G1647">
        <f t="shared" ref="G1647" ca="1" si="3373">VLOOKUP(INDIRECT(CHAR(39)&amp;$A1647&amp;CHAR(39)&amp;"!r2c"&amp;$C1647,0),variables,2,0)</f>
        <v>10992</v>
      </c>
      <c r="H1647" s="68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1962719000</v>
      </c>
    </row>
    <row r="1648" spans="1:8" x14ac:dyDescent="0.35">
      <c r="A1648" t="s">
        <v>534</v>
      </c>
      <c r="B1648">
        <f t="shared" si="3255"/>
        <v>15</v>
      </c>
      <c r="C1648">
        <f t="shared" si="3357"/>
        <v>61</v>
      </c>
      <c r="E1648">
        <f t="shared" ref="E1648" si="3374">plan_id</f>
        <v>1330</v>
      </c>
      <c r="F1648">
        <f t="shared" ca="1" si="3297"/>
        <v>2012</v>
      </c>
      <c r="G1648">
        <f t="shared" ref="G1648" ca="1" si="3375">VLOOKUP(INDIRECT(CHAR(39)&amp;$A1648&amp;CHAR(39)&amp;"!r2c"&amp;$C1648,0),variables,2,0)</f>
        <v>10993</v>
      </c>
      <c r="H1648" s="6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0.59240000000000004</v>
      </c>
    </row>
    <row r="1649" spans="1:8" x14ac:dyDescent="0.35">
      <c r="A1649" t="s">
        <v>534</v>
      </c>
      <c r="B1649">
        <f t="shared" si="3255"/>
        <v>15</v>
      </c>
      <c r="C1649">
        <f t="shared" si="3357"/>
        <v>62</v>
      </c>
      <c r="E1649">
        <f t="shared" ref="E1649" si="3376">plan_id</f>
        <v>1330</v>
      </c>
      <c r="F1649">
        <f t="shared" ca="1" si="3297"/>
        <v>2012</v>
      </c>
      <c r="G1649">
        <f t="shared" ref="G1649" ca="1" si="3377">VLOOKUP(INDIRECT(CHAR(39)&amp;$A1649&amp;CHAR(39)&amp;"!r2c"&amp;$C1649,0),variables,2,0)</f>
        <v>10994</v>
      </c>
      <c r="H1649" s="6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735587000</v>
      </c>
    </row>
    <row r="1650" spans="1:8" x14ac:dyDescent="0.35">
      <c r="A1650" t="s">
        <v>534</v>
      </c>
      <c r="B1650">
        <f t="shared" si="3255"/>
        <v>15</v>
      </c>
      <c r="C1650">
        <f t="shared" si="3357"/>
        <v>63</v>
      </c>
      <c r="E1650">
        <f t="shared" ref="E1650" si="3378">plan_id</f>
        <v>1330</v>
      </c>
      <c r="F1650">
        <f t="shared" ca="1" si="3297"/>
        <v>2012</v>
      </c>
      <c r="G1650">
        <f t="shared" ref="G1650" ca="1" si="3379">VLOOKUP(INDIRECT(CHAR(39)&amp;$A1650&amp;CHAR(39)&amp;"!r2c"&amp;$C1650,0),variables,2,0)</f>
        <v>10801</v>
      </c>
      <c r="H1650" s="6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128000000</v>
      </c>
    </row>
    <row r="1651" spans="1:8" x14ac:dyDescent="0.35">
      <c r="A1651" t="s">
        <v>534</v>
      </c>
      <c r="B1651">
        <f t="shared" si="3255"/>
        <v>15</v>
      </c>
      <c r="C1651">
        <f t="shared" si="3357"/>
        <v>64</v>
      </c>
      <c r="E1651">
        <f t="shared" ref="E1651" si="3380">plan_id</f>
        <v>1330</v>
      </c>
      <c r="F1651">
        <f t="shared" ca="1" si="3297"/>
        <v>2012</v>
      </c>
      <c r="G1651">
        <f t="shared" ref="G1651" ca="1" si="3381">VLOOKUP(INDIRECT(CHAR(39)&amp;$A1651&amp;CHAR(39)&amp;"!r2c"&amp;$C1651,0),variables,2,0)</f>
        <v>10802</v>
      </c>
      <c r="H1651" s="68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19800000</v>
      </c>
    </row>
    <row r="1652" spans="1:8" x14ac:dyDescent="0.35">
      <c r="A1652" t="s">
        <v>534</v>
      </c>
      <c r="B1652">
        <f t="shared" si="3255"/>
        <v>15</v>
      </c>
      <c r="C1652">
        <f t="shared" si="3357"/>
        <v>65</v>
      </c>
      <c r="E1652">
        <f t="shared" ref="E1652" si="3382">plan_id</f>
        <v>1330</v>
      </c>
      <c r="F1652">
        <f t="shared" ca="1" si="3297"/>
        <v>2012</v>
      </c>
      <c r="G1652">
        <f t="shared" ref="G1652" ca="1" si="3383">VLOOKUP(INDIRECT(CHAR(39)&amp;$A1652&amp;CHAR(39)&amp;"!r2c"&amp;$C1652,0),variables,2,0)</f>
        <v>10803</v>
      </c>
      <c r="H1652" s="68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5">
      <c r="A1653" t="s">
        <v>534</v>
      </c>
      <c r="B1653">
        <f t="shared" si="3255"/>
        <v>15</v>
      </c>
      <c r="C1653">
        <f t="shared" si="3357"/>
        <v>66</v>
      </c>
      <c r="E1653">
        <f t="shared" ref="E1653" si="3384">plan_id</f>
        <v>1330</v>
      </c>
      <c r="F1653">
        <f t="shared" ca="1" si="3297"/>
        <v>2012</v>
      </c>
      <c r="G1653">
        <f t="shared" ref="G1653" ca="1" si="3385">VLOOKUP(INDIRECT(CHAR(39)&amp;$A1653&amp;CHAR(39)&amp;"!r2c"&amp;$C1653,0),variables,2,0)</f>
        <v>10804</v>
      </c>
      <c r="H1653" s="68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5">
      <c r="A1654" t="s">
        <v>534</v>
      </c>
      <c r="B1654">
        <f t="shared" ref="B1654" si="3386">B1589+1</f>
        <v>15</v>
      </c>
      <c r="C1654">
        <f t="shared" si="3357"/>
        <v>67</v>
      </c>
      <c r="E1654">
        <f t="shared" ref="E1654" si="3387">plan_id</f>
        <v>1330</v>
      </c>
      <c r="F1654">
        <f t="shared" ca="1" si="3297"/>
        <v>2012</v>
      </c>
      <c r="G1654">
        <f t="shared" ref="G1654" ca="1" si="3388">VLOOKUP(INDIRECT(CHAR(39)&amp;$A1654&amp;CHAR(39)&amp;"!r2c"&amp;$C1654,0),variables,2,0)</f>
        <v>10805</v>
      </c>
      <c r="H1654" s="68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t="s">
        <v>534</v>
      </c>
      <c r="B1655">
        <f>B1654</f>
        <v>15</v>
      </c>
      <c r="C1655">
        <f t="shared" si="3357"/>
        <v>68</v>
      </c>
      <c r="E1655">
        <f t="shared" ref="E1655" si="3389">plan_id</f>
        <v>1330</v>
      </c>
      <c r="F1655">
        <f t="shared" ca="1" si="3297"/>
        <v>2012</v>
      </c>
      <c r="G1655">
        <f t="shared" ref="G1655" ca="1" si="3390">VLOOKUP(INDIRECT(CHAR(39)&amp;$A1655&amp;CHAR(39)&amp;"!r2c"&amp;$C1655,0),variables,2,0)</f>
        <v>10806</v>
      </c>
      <c r="H1655" s="6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400000</v>
      </c>
    </row>
    <row r="1656" spans="1:8" x14ac:dyDescent="0.35">
      <c r="A1656" t="s">
        <v>534</v>
      </c>
      <c r="B1656">
        <f t="shared" ref="B1656:B1680" si="3391">B1655</f>
        <v>15</v>
      </c>
      <c r="C1656">
        <f t="shared" si="3357"/>
        <v>69</v>
      </c>
      <c r="E1656">
        <f t="shared" ref="E1656" si="3392">plan_id</f>
        <v>1330</v>
      </c>
      <c r="F1656">
        <f t="shared" ca="1" si="3297"/>
        <v>2012</v>
      </c>
      <c r="G1656">
        <f t="shared" ref="G1656" ca="1" si="3393">VLOOKUP(INDIRECT(CHAR(39)&amp;$A1656&amp;CHAR(39)&amp;"!r2c"&amp;$C1656,0),variables,2,0)</f>
        <v>10807</v>
      </c>
      <c r="H1656" s="68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5">
      <c r="A1657" t="s">
        <v>534</v>
      </c>
      <c r="B1657">
        <f t="shared" si="3391"/>
        <v>15</v>
      </c>
      <c r="C1657">
        <f t="shared" si="3357"/>
        <v>70</v>
      </c>
      <c r="E1657">
        <f t="shared" ref="E1657" si="3394">plan_id</f>
        <v>1330</v>
      </c>
      <c r="F1657">
        <f t="shared" ca="1" si="3297"/>
        <v>2012</v>
      </c>
      <c r="G1657">
        <f t="shared" ref="G1657" ca="1" si="3395">VLOOKUP(INDIRECT(CHAR(39)&amp;$A1657&amp;CHAR(39)&amp;"!r2c"&amp;$C1657,0),variables,2,0)</f>
        <v>10808</v>
      </c>
      <c r="H1657" s="68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5">
      <c r="A1658" t="s">
        <v>534</v>
      </c>
      <c r="B1658">
        <f t="shared" si="3391"/>
        <v>15</v>
      </c>
      <c r="C1658">
        <f t="shared" si="3357"/>
        <v>71</v>
      </c>
      <c r="E1658">
        <f t="shared" ref="E1658" si="3396">plan_id</f>
        <v>1330</v>
      </c>
      <c r="F1658">
        <f t="shared" ca="1" si="3297"/>
        <v>2012</v>
      </c>
      <c r="G1658">
        <f t="shared" ref="G1658" ca="1" si="3397">VLOOKUP(INDIRECT(CHAR(39)&amp;$A1658&amp;CHAR(39)&amp;"!r2c"&amp;$C1658,0),variables,2,0)</f>
        <v>10809</v>
      </c>
      <c r="H1658" s="68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5">
      <c r="A1659" t="s">
        <v>534</v>
      </c>
      <c r="B1659">
        <f t="shared" si="3391"/>
        <v>15</v>
      </c>
      <c r="C1659">
        <f t="shared" si="3357"/>
        <v>72</v>
      </c>
      <c r="E1659">
        <f t="shared" ref="E1659" si="3398">plan_id</f>
        <v>1330</v>
      </c>
      <c r="F1659">
        <f t="shared" ca="1" si="3297"/>
        <v>2012</v>
      </c>
      <c r="G1659">
        <f t="shared" ref="G1659" ca="1" si="3399">VLOOKUP(INDIRECT(CHAR(39)&amp;$A1659&amp;CHAR(39)&amp;"!r2c"&amp;$C1659,0),variables,2,0)</f>
        <v>10810</v>
      </c>
      <c r="H1659" s="68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4600000</v>
      </c>
    </row>
    <row r="1660" spans="1:8" x14ac:dyDescent="0.35">
      <c r="A1660" t="s">
        <v>534</v>
      </c>
      <c r="B1660">
        <f t="shared" si="3391"/>
        <v>15</v>
      </c>
      <c r="C1660">
        <f t="shared" si="3357"/>
        <v>73</v>
      </c>
      <c r="E1660">
        <f t="shared" ref="E1660" si="3400">plan_id</f>
        <v>1330</v>
      </c>
      <c r="F1660">
        <f t="shared" ca="1" si="3297"/>
        <v>2012</v>
      </c>
      <c r="G1660">
        <f t="shared" ref="G1660" ca="1" si="3401">VLOOKUP(INDIRECT(CHAR(39)&amp;$A1660&amp;CHAR(39)&amp;"!r2c"&amp;$C1660,0),variables,2,0)</f>
        <v>10811</v>
      </c>
      <c r="H1660" s="68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5">
      <c r="A1661" t="s">
        <v>534</v>
      </c>
      <c r="B1661">
        <f t="shared" si="3391"/>
        <v>15</v>
      </c>
      <c r="C1661">
        <f t="shared" si="3357"/>
        <v>74</v>
      </c>
      <c r="E1661">
        <f t="shared" ref="E1661" si="3402">plan_id</f>
        <v>1330</v>
      </c>
      <c r="F1661">
        <f t="shared" ca="1" si="3297"/>
        <v>2012</v>
      </c>
      <c r="G1661">
        <f t="shared" ref="G1661" ca="1" si="3403">VLOOKUP(INDIRECT(CHAR(39)&amp;$A1661&amp;CHAR(39)&amp;"!r2c"&amp;$C1661,0),variables,2,0)</f>
        <v>10812</v>
      </c>
      <c r="H1661" s="68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5">
      <c r="A1662" t="s">
        <v>534</v>
      </c>
      <c r="B1662">
        <f t="shared" si="3391"/>
        <v>15</v>
      </c>
      <c r="C1662">
        <f t="shared" si="3357"/>
        <v>75</v>
      </c>
      <c r="E1662">
        <f t="shared" ref="E1662" si="3404">plan_id</f>
        <v>1330</v>
      </c>
      <c r="F1662">
        <f t="shared" ca="1" si="3297"/>
        <v>2012</v>
      </c>
      <c r="G1662">
        <f t="shared" ref="G1662" ca="1" si="3405">VLOOKUP(INDIRECT(CHAR(39)&amp;$A1662&amp;CHAR(39)&amp;"!r2c"&amp;$C1662,0),variables,2,0)</f>
        <v>10813</v>
      </c>
      <c r="H1662" s="68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5">
      <c r="A1663" t="s">
        <v>534</v>
      </c>
      <c r="B1663">
        <f t="shared" si="3391"/>
        <v>15</v>
      </c>
      <c r="C1663">
        <f t="shared" si="3357"/>
        <v>76</v>
      </c>
      <c r="E1663">
        <f t="shared" ref="E1663" si="3406">plan_id</f>
        <v>1330</v>
      </c>
      <c r="F1663">
        <f t="shared" ca="1" si="3297"/>
        <v>2012</v>
      </c>
      <c r="G1663">
        <f t="shared" ref="G1663" ca="1" si="3407">VLOOKUP(INDIRECT(CHAR(39)&amp;$A1663&amp;CHAR(39)&amp;"!r2c"&amp;$C1663,0),variables,2,0)</f>
        <v>10814</v>
      </c>
      <c r="H1663" s="68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-100000</v>
      </c>
    </row>
    <row r="1664" spans="1:8" x14ac:dyDescent="0.35">
      <c r="A1664" t="s">
        <v>534</v>
      </c>
      <c r="B1664">
        <f t="shared" si="3391"/>
        <v>15</v>
      </c>
      <c r="C1664">
        <f t="shared" si="3357"/>
        <v>77</v>
      </c>
      <c r="E1664">
        <f t="shared" ref="E1664" si="3408">plan_id</f>
        <v>1330</v>
      </c>
      <c r="F1664">
        <f t="shared" ca="1" si="3297"/>
        <v>2012</v>
      </c>
      <c r="G1664">
        <f t="shared" ref="G1664" ca="1" si="3409">VLOOKUP(INDIRECT(CHAR(39)&amp;$A1664&amp;CHAR(39)&amp;"!r2c"&amp;$C1664,0),variables,2,0)</f>
        <v>10815</v>
      </c>
      <c r="H1664" s="68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6700000</v>
      </c>
    </row>
    <row r="1665" spans="1:8" x14ac:dyDescent="0.35">
      <c r="A1665" t="s">
        <v>534</v>
      </c>
      <c r="B1665">
        <f t="shared" si="3391"/>
        <v>15</v>
      </c>
      <c r="C1665">
        <f t="shared" si="3357"/>
        <v>78</v>
      </c>
      <c r="E1665">
        <f t="shared" ref="E1665" si="3410">plan_id</f>
        <v>1330</v>
      </c>
      <c r="F1665">
        <f t="shared" ca="1" si="3297"/>
        <v>2012</v>
      </c>
      <c r="G1665">
        <f t="shared" ref="G1665" ca="1" si="3411">VLOOKUP(INDIRECT(CHAR(39)&amp;$A1665&amp;CHAR(39)&amp;"!r2c"&amp;$C1665,0),variables,2,0)</f>
        <v>10816</v>
      </c>
      <c r="H1665" s="68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5">
      <c r="A1666" t="s">
        <v>534</v>
      </c>
      <c r="B1666">
        <f t="shared" si="3391"/>
        <v>15</v>
      </c>
      <c r="C1666">
        <f t="shared" si="3357"/>
        <v>79</v>
      </c>
      <c r="E1666">
        <f t="shared" ref="E1666" si="3412">plan_id</f>
        <v>1330</v>
      </c>
      <c r="F1666">
        <f t="shared" ca="1" si="3297"/>
        <v>2012</v>
      </c>
      <c r="G1666">
        <f t="shared" ref="G1666" ca="1" si="3413">VLOOKUP(INDIRECT(CHAR(39)&amp;$A1666&amp;CHAR(39)&amp;"!r2c"&amp;$C1666,0),variables,2,0)</f>
        <v>10817</v>
      </c>
      <c r="H1666" s="68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-58200000</v>
      </c>
    </row>
    <row r="1667" spans="1:8" x14ac:dyDescent="0.35">
      <c r="A1667" t="s">
        <v>534</v>
      </c>
      <c r="B1667">
        <f t="shared" si="3391"/>
        <v>15</v>
      </c>
      <c r="C1667">
        <f t="shared" si="3357"/>
        <v>80</v>
      </c>
      <c r="E1667">
        <f t="shared" ref="E1667" si="3414">plan_id</f>
        <v>1330</v>
      </c>
      <c r="F1667">
        <f t="shared" ca="1" si="3297"/>
        <v>2012</v>
      </c>
      <c r="G1667">
        <f t="shared" ref="G1667" ca="1" si="3415">VLOOKUP(INDIRECT(CHAR(39)&amp;$A1667&amp;CHAR(39)&amp;"!r2c"&amp;$C1667,0),variables,2,0)</f>
        <v>10818</v>
      </c>
      <c r="H1667" s="68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5">
      <c r="A1668" t="s">
        <v>534</v>
      </c>
      <c r="B1668">
        <f t="shared" si="3391"/>
        <v>15</v>
      </c>
      <c r="C1668">
        <f t="shared" si="3357"/>
        <v>81</v>
      </c>
      <c r="E1668">
        <f t="shared" ref="E1668" si="3416">plan_id</f>
        <v>1330</v>
      </c>
      <c r="F1668">
        <f t="shared" ca="1" si="3297"/>
        <v>2012</v>
      </c>
      <c r="G1668">
        <f t="shared" ref="G1668" ca="1" si="3417">VLOOKUP(INDIRECT(CHAR(39)&amp;$A1668&amp;CHAR(39)&amp;"!r2c"&amp;$C1668,0),variables,2,0)</f>
        <v>10819</v>
      </c>
      <c r="H1668" s="68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5">
      <c r="A1669" t="s">
        <v>534</v>
      </c>
      <c r="B1669">
        <f t="shared" si="3391"/>
        <v>15</v>
      </c>
      <c r="C1669">
        <f t="shared" si="3357"/>
        <v>82</v>
      </c>
      <c r="E1669">
        <f t="shared" ref="E1669" si="3418">plan_id</f>
        <v>1330</v>
      </c>
      <c r="F1669">
        <f t="shared" ca="1" si="3297"/>
        <v>2012</v>
      </c>
      <c r="G1669">
        <f t="shared" ref="G1669" ca="1" si="3419">VLOOKUP(INDIRECT(CHAR(39)&amp;$A1669&amp;CHAR(39)&amp;"!r2c"&amp;$C1669,0),variables,2,0)</f>
        <v>10820</v>
      </c>
      <c r="H1669" s="68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10700000</v>
      </c>
    </row>
    <row r="1670" spans="1:8" x14ac:dyDescent="0.35">
      <c r="A1670" t="s">
        <v>534</v>
      </c>
      <c r="B1670">
        <f t="shared" si="3391"/>
        <v>15</v>
      </c>
      <c r="C1670">
        <f t="shared" si="3357"/>
        <v>83</v>
      </c>
      <c r="E1670">
        <f t="shared" ref="E1670" si="3420">plan_id</f>
        <v>1330</v>
      </c>
      <c r="F1670">
        <f t="shared" ca="1" si="3297"/>
        <v>2012</v>
      </c>
      <c r="G1670">
        <f t="shared" ref="G1670" ca="1" si="3421">VLOOKUP(INDIRECT(CHAR(39)&amp;$A1670&amp;CHAR(39)&amp;"!r2c"&amp;$C1670,0),variables,2,0)</f>
        <v>10821</v>
      </c>
      <c r="H1670" s="68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5">
      <c r="A1671" t="s">
        <v>534</v>
      </c>
      <c r="B1671">
        <f t="shared" si="3391"/>
        <v>15</v>
      </c>
      <c r="C1671">
        <f t="shared" si="3357"/>
        <v>84</v>
      </c>
      <c r="E1671">
        <f t="shared" ref="E1671" si="3422">plan_id</f>
        <v>1330</v>
      </c>
      <c r="F1671">
        <f t="shared" ca="1" si="3297"/>
        <v>2012</v>
      </c>
      <c r="G1671">
        <f t="shared" ref="G1671" ca="1" si="3423">VLOOKUP(INDIRECT(CHAR(39)&amp;$A1671&amp;CHAR(39)&amp;"!r2c"&amp;$C1671,0),variables,2,0)</f>
        <v>10822</v>
      </c>
      <c r="H1671" s="68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5">
      <c r="A1672" t="s">
        <v>534</v>
      </c>
      <c r="B1672">
        <f t="shared" si="3391"/>
        <v>15</v>
      </c>
      <c r="C1672">
        <f t="shared" si="3357"/>
        <v>85</v>
      </c>
      <c r="E1672">
        <f t="shared" ref="E1672" si="3424">plan_id</f>
        <v>1330</v>
      </c>
      <c r="F1672">
        <f t="shared" ca="1" si="3297"/>
        <v>2012</v>
      </c>
      <c r="G1672">
        <f t="shared" ref="G1672" ca="1" si="3425">VLOOKUP(INDIRECT(CHAR(39)&amp;$A1672&amp;CHAR(39)&amp;"!r2c"&amp;$C1672,0),variables,2,0)</f>
        <v>10829</v>
      </c>
      <c r="H1672" s="68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5">
      <c r="A1673" t="s">
        <v>534</v>
      </c>
      <c r="B1673">
        <f t="shared" si="3391"/>
        <v>15</v>
      </c>
      <c r="C1673">
        <f t="shared" si="3357"/>
        <v>86</v>
      </c>
      <c r="E1673">
        <f t="shared" ref="E1673" si="3426">plan_id</f>
        <v>1330</v>
      </c>
      <c r="F1673">
        <f t="shared" ca="1" si="3297"/>
        <v>2012</v>
      </c>
      <c r="G1673">
        <f t="shared" ref="G1673" ca="1" si="3427">VLOOKUP(INDIRECT(CHAR(39)&amp;$A1673&amp;CHAR(39)&amp;"!r2c"&amp;$C1673,0),variables,2,0)</f>
        <v>10823</v>
      </c>
      <c r="H1673" s="68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170600000</v>
      </c>
    </row>
    <row r="1674" spans="1:8" x14ac:dyDescent="0.35">
      <c r="A1674" t="s">
        <v>534</v>
      </c>
      <c r="B1674">
        <f t="shared" si="3391"/>
        <v>15</v>
      </c>
      <c r="C1674">
        <f t="shared" si="3357"/>
        <v>87</v>
      </c>
      <c r="E1674">
        <f t="shared" ref="E1674" si="3428">plan_id</f>
        <v>1330</v>
      </c>
      <c r="F1674">
        <f t="shared" ca="1" si="3297"/>
        <v>2012</v>
      </c>
      <c r="G1674">
        <f t="shared" ref="G1674" ca="1" si="3429">VLOOKUP(INDIRECT(CHAR(39)&amp;$A1674&amp;CHAR(39)&amp;"!r2c"&amp;$C1674,0),variables,2,0)</f>
        <v>10798</v>
      </c>
      <c r="H1674" s="6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5">
      <c r="A1675" t="s">
        <v>534</v>
      </c>
      <c r="B1675">
        <f t="shared" si="3391"/>
        <v>15</v>
      </c>
      <c r="C1675">
        <f t="shared" si="3357"/>
        <v>88</v>
      </c>
      <c r="E1675">
        <f t="shared" ref="E1675" si="3430">plan_id</f>
        <v>1330</v>
      </c>
      <c r="F1675">
        <f t="shared" ca="1" si="3297"/>
        <v>2012</v>
      </c>
      <c r="G1675">
        <f t="shared" ref="G1675" ca="1" si="3431">VLOOKUP(INDIRECT(CHAR(39)&amp;$A1675&amp;CHAR(39)&amp;"!r2c"&amp;$C1675,0),variables,2,0)</f>
        <v>10799</v>
      </c>
      <c r="H1675" s="68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5">
      <c r="A1676" t="s">
        <v>534</v>
      </c>
      <c r="B1676">
        <f t="shared" si="3391"/>
        <v>15</v>
      </c>
      <c r="C1676">
        <f t="shared" si="3357"/>
        <v>89</v>
      </c>
      <c r="E1676">
        <f t="shared" ref="E1676" si="3432">plan_id</f>
        <v>1330</v>
      </c>
      <c r="F1676">
        <f t="shared" ca="1" si="3297"/>
        <v>2012</v>
      </c>
      <c r="G1676">
        <f t="shared" ref="G1676" ca="1" si="3433">VLOOKUP(INDIRECT(CHAR(39)&amp;$A1676&amp;CHAR(39)&amp;"!r2c"&amp;$C1676,0),variables,2,0)</f>
        <v>10800</v>
      </c>
      <c r="H1676" s="68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5">
      <c r="A1677" t="s">
        <v>534</v>
      </c>
      <c r="B1677">
        <f t="shared" si="3391"/>
        <v>15</v>
      </c>
      <c r="C1677">
        <f t="shared" si="3357"/>
        <v>90</v>
      </c>
      <c r="E1677">
        <f t="shared" ref="E1677" si="3434">plan_id</f>
        <v>1330</v>
      </c>
      <c r="F1677">
        <f t="shared" ca="1" si="3297"/>
        <v>2012</v>
      </c>
      <c r="G1677">
        <f t="shared" ref="G1677" ca="1" si="3435">VLOOKUP(INDIRECT(CHAR(39)&amp;$A1677&amp;CHAR(39)&amp;"!r2c"&amp;$C1677,0),variables,2,0)</f>
        <v>10824</v>
      </c>
      <c r="H1677" s="68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5">
      <c r="A1678" t="s">
        <v>534</v>
      </c>
      <c r="B1678">
        <f t="shared" si="3391"/>
        <v>15</v>
      </c>
      <c r="C1678">
        <f t="shared" si="3357"/>
        <v>91</v>
      </c>
      <c r="E1678">
        <f t="shared" ref="E1678" si="3436">plan_id</f>
        <v>1330</v>
      </c>
      <c r="F1678">
        <f t="shared" ca="1" si="3297"/>
        <v>2012</v>
      </c>
      <c r="G1678">
        <f t="shared" ref="G1678" ca="1" si="3437">VLOOKUP(INDIRECT(CHAR(39)&amp;$A1678&amp;CHAR(39)&amp;"!r2c"&amp;$C1678,0),variables,2,0)</f>
        <v>10825</v>
      </c>
      <c r="H1678" s="68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5">
      <c r="A1679" t="s">
        <v>534</v>
      </c>
      <c r="B1679">
        <f t="shared" si="3391"/>
        <v>15</v>
      </c>
      <c r="C1679">
        <f t="shared" si="3357"/>
        <v>92</v>
      </c>
      <c r="E1679">
        <f t="shared" ref="E1679" si="3438">plan_id</f>
        <v>1330</v>
      </c>
      <c r="F1679">
        <f t="shared" ca="1" si="3297"/>
        <v>2012</v>
      </c>
      <c r="G1679">
        <f t="shared" ref="G1679" ca="1" si="3439">VLOOKUP(INDIRECT(CHAR(39)&amp;$A1679&amp;CHAR(39)&amp;"!r2c"&amp;$C1679,0),variables,2,0)</f>
        <v>10826</v>
      </c>
      <c r="H1679" s="68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5">
      <c r="A1680" t="s">
        <v>534</v>
      </c>
      <c r="B1680">
        <f t="shared" si="3391"/>
        <v>15</v>
      </c>
      <c r="C1680">
        <f t="shared" si="3357"/>
        <v>93</v>
      </c>
      <c r="E1680">
        <f t="shared" ref="E1680" si="3440">plan_id</f>
        <v>1330</v>
      </c>
      <c r="F1680">
        <f t="shared" ca="1" si="3297"/>
        <v>2012</v>
      </c>
      <c r="G1680">
        <f t="shared" ref="G1680" ca="1" si="3441">VLOOKUP(INDIRECT(CHAR(39)&amp;$A1680&amp;CHAR(39)&amp;"!r2c"&amp;$C1680,0),variables,2,0)</f>
        <v>10828</v>
      </c>
      <c r="H1680" s="68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5">
      <c r="A1681" t="s">
        <v>534</v>
      </c>
      <c r="B1681">
        <f t="shared" ref="B1681:B1744" si="3442">B1616+1</f>
        <v>16</v>
      </c>
      <c r="C1681">
        <f t="shared" si="3357"/>
        <v>3</v>
      </c>
      <c r="E1681">
        <f t="shared" ref="E1681" si="3443">plan_id</f>
        <v>1330</v>
      </c>
      <c r="F1681">
        <f t="shared" ca="1" si="3297"/>
        <v>2013</v>
      </c>
      <c r="G1681">
        <f t="shared" ref="G1681" ca="1" si="3444">VLOOKUP(INDIRECT(CHAR(39)&amp;$A1681&amp;CHAR(39)&amp;"!r2c"&amp;$C1681,0),variables,2,0)</f>
        <v>10703</v>
      </c>
      <c r="H1681" s="68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5">
      <c r="A1682" t="s">
        <v>534</v>
      </c>
      <c r="B1682">
        <f t="shared" si="3442"/>
        <v>16</v>
      </c>
      <c r="C1682">
        <f t="shared" si="3357"/>
        <v>4</v>
      </c>
      <c r="E1682">
        <f t="shared" ref="E1682" si="3445">plan_id</f>
        <v>1330</v>
      </c>
      <c r="F1682">
        <f t="shared" ca="1" si="3297"/>
        <v>2013</v>
      </c>
      <c r="G1682">
        <f t="shared" ref="G1682" ca="1" si="3446">VLOOKUP(INDIRECT(CHAR(39)&amp;$A1682&amp;CHAR(39)&amp;"!r2c"&amp;$C1682,0),variables,2,0)</f>
        <v>10845</v>
      </c>
      <c r="H1682" s="68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Cavanaugh Macdonald Consulting, LLC</v>
      </c>
    </row>
    <row r="1683" spans="1:8" x14ac:dyDescent="0.35">
      <c r="A1683" t="s">
        <v>534</v>
      </c>
      <c r="B1683">
        <f t="shared" si="3442"/>
        <v>16</v>
      </c>
      <c r="C1683">
        <f t="shared" si="3357"/>
        <v>5</v>
      </c>
      <c r="E1683">
        <f t="shared" ref="E1683" si="3447">plan_id</f>
        <v>1330</v>
      </c>
      <c r="F1683">
        <f t="shared" ca="1" si="3297"/>
        <v>2013</v>
      </c>
      <c r="G1683">
        <f t="shared" ref="G1683" ca="1" si="3448">VLOOKUP(INDIRECT(CHAR(39)&amp;$A1683&amp;CHAR(39)&amp;"!r2c"&amp;$C1683,0),variables,2,0)</f>
        <v>10924</v>
      </c>
      <c r="H1683" s="68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9.1999999999999998E-2</v>
      </c>
    </row>
    <row r="1684" spans="1:8" x14ac:dyDescent="0.35">
      <c r="A1684" t="s">
        <v>534</v>
      </c>
      <c r="B1684">
        <f t="shared" si="3442"/>
        <v>16</v>
      </c>
      <c r="C1684">
        <f t="shared" si="3357"/>
        <v>6</v>
      </c>
      <c r="E1684">
        <f t="shared" ref="E1684" si="3449">plan_id</f>
        <v>1330</v>
      </c>
      <c r="F1684">
        <f t="shared" ca="1" si="3297"/>
        <v>2013</v>
      </c>
      <c r="G1684">
        <f t="shared" ref="G1684" ca="1" si="3450">VLOOKUP(INDIRECT(CHAR(39)&amp;$A1684&amp;CHAR(39)&amp;"!r2c"&amp;$C1684,0),variables,2,0)</f>
        <v>10925</v>
      </c>
      <c r="H1684" s="68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1.0500000000000001E-2</v>
      </c>
    </row>
    <row r="1685" spans="1:8" x14ac:dyDescent="0.35">
      <c r="A1685" t="s">
        <v>534</v>
      </c>
      <c r="B1685">
        <f t="shared" si="3442"/>
        <v>16</v>
      </c>
      <c r="C1685">
        <f t="shared" si="3357"/>
        <v>7</v>
      </c>
      <c r="E1685">
        <f t="shared" ref="E1685" si="3451">plan_id</f>
        <v>1330</v>
      </c>
      <c r="F1685">
        <f t="shared" ca="1" si="3297"/>
        <v>2013</v>
      </c>
      <c r="G1685">
        <f t="shared" ref="G1685" ca="1" si="3452">VLOOKUP(INDIRECT(CHAR(39)&amp;$A1685&amp;CHAR(39)&amp;"!r2c"&amp;$C1685,0),variables,2,0)</f>
        <v>10926</v>
      </c>
      <c r="H1685" s="68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8.1500000000000003E-2</v>
      </c>
    </row>
    <row r="1686" spans="1:8" x14ac:dyDescent="0.35">
      <c r="A1686" t="s">
        <v>534</v>
      </c>
      <c r="B1686">
        <f t="shared" si="3442"/>
        <v>16</v>
      </c>
      <c r="C1686">
        <f t="shared" si="3357"/>
        <v>8</v>
      </c>
      <c r="E1686">
        <f t="shared" ref="E1686" si="3453">plan_id</f>
        <v>1330</v>
      </c>
      <c r="F1686">
        <f t="shared" ca="1" si="3297"/>
        <v>2013</v>
      </c>
      <c r="G1686">
        <f t="shared" ref="G1686" ca="1" si="3454">VLOOKUP(INDIRECT(CHAR(39)&amp;$A1686&amp;CHAR(39)&amp;"!r2c"&amp;$C1686,0),variables,2,0)</f>
        <v>10704</v>
      </c>
      <c r="H1686" s="68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5">
      <c r="A1687" t="s">
        <v>534</v>
      </c>
      <c r="B1687">
        <f t="shared" si="3442"/>
        <v>16</v>
      </c>
      <c r="C1687">
        <f t="shared" si="3357"/>
        <v>9</v>
      </c>
      <c r="E1687">
        <f t="shared" ref="E1687" si="3455">plan_id</f>
        <v>1330</v>
      </c>
      <c r="F1687">
        <f t="shared" ca="1" si="3297"/>
        <v>2013</v>
      </c>
      <c r="G1687">
        <f t="shared" ref="G1687" ca="1" si="3456">VLOOKUP(INDIRECT(CHAR(39)&amp;$A1687&amp;CHAR(39)&amp;"!r2c"&amp;$C1687,0),variables,2,0)</f>
        <v>10928</v>
      </c>
      <c r="H1687" s="68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9.9099999999999994E-2</v>
      </c>
    </row>
    <row r="1688" spans="1:8" x14ac:dyDescent="0.35">
      <c r="A1688" t="s">
        <v>534</v>
      </c>
      <c r="B1688">
        <f t="shared" si="3442"/>
        <v>16</v>
      </c>
      <c r="C1688">
        <f t="shared" si="3357"/>
        <v>10</v>
      </c>
      <c r="E1688">
        <f t="shared" ref="E1688" si="3457">plan_id</f>
        <v>1330</v>
      </c>
      <c r="F1688">
        <f t="shared" ca="1" si="3297"/>
        <v>2013</v>
      </c>
      <c r="G1688">
        <f t="shared" ref="G1688" ca="1" si="3458">VLOOKUP(INDIRECT(CHAR(39)&amp;$A1688&amp;CHAR(39)&amp;"!r2c"&amp;$C1688,0),variables,2,0)</f>
        <v>10929</v>
      </c>
      <c r="H1688" s="68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5">
      <c r="A1689" t="s">
        <v>534</v>
      </c>
      <c r="B1689">
        <f t="shared" si="3442"/>
        <v>16</v>
      </c>
      <c r="C1689">
        <f t="shared" si="3357"/>
        <v>11</v>
      </c>
      <c r="E1689">
        <f t="shared" ref="E1689" si="3459">plan_id</f>
        <v>1330</v>
      </c>
      <c r="F1689">
        <f t="shared" ca="1" si="3297"/>
        <v>2013</v>
      </c>
      <c r="G1689">
        <f t="shared" ref="G1689" ca="1" si="3460">VLOOKUP(INDIRECT(CHAR(39)&amp;$A1689&amp;CHAR(39)&amp;"!r2c"&amp;$C1689,0),variables,2,0)</f>
        <v>10930</v>
      </c>
      <c r="H1689" s="68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5">
      <c r="A1690" t="s">
        <v>534</v>
      </c>
      <c r="B1690">
        <f t="shared" si="3442"/>
        <v>16</v>
      </c>
      <c r="C1690">
        <f t="shared" si="3357"/>
        <v>12</v>
      </c>
      <c r="E1690">
        <f t="shared" ref="E1690" si="3461">plan_id</f>
        <v>1330</v>
      </c>
      <c r="F1690">
        <f t="shared" ca="1" si="3297"/>
        <v>2013</v>
      </c>
      <c r="G1690">
        <f t="shared" ref="G1690" ca="1" si="3462">VLOOKUP(INDIRECT(CHAR(39)&amp;$A1690&amp;CHAR(39)&amp;"!r2c"&amp;$C1690,0),variables,2,0)</f>
        <v>10931</v>
      </c>
      <c r="H1690" s="6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154484223</v>
      </c>
    </row>
    <row r="1691" spans="1:8" x14ac:dyDescent="0.35">
      <c r="A1691" t="s">
        <v>534</v>
      </c>
      <c r="B1691">
        <f t="shared" si="3442"/>
        <v>16</v>
      </c>
      <c r="C1691">
        <f t="shared" si="3357"/>
        <v>13</v>
      </c>
      <c r="E1691">
        <f t="shared" ref="E1691" si="3463">plan_id</f>
        <v>1330</v>
      </c>
      <c r="F1691">
        <f t="shared" ca="1" si="3297"/>
        <v>2013</v>
      </c>
      <c r="G1691">
        <f t="shared" ref="G1691" ca="1" si="3464">VLOOKUP(INDIRECT(CHAR(39)&amp;$A1691&amp;CHAR(39)&amp;"!r2c"&amp;$C1691,0),variables,2,0)</f>
        <v>10705</v>
      </c>
      <c r="H1691" s="68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62849685</v>
      </c>
    </row>
    <row r="1692" spans="1:8" x14ac:dyDescent="0.35">
      <c r="A1692" t="s">
        <v>534</v>
      </c>
      <c r="B1692">
        <f t="shared" si="3442"/>
        <v>16</v>
      </c>
      <c r="C1692">
        <f t="shared" si="3357"/>
        <v>14</v>
      </c>
      <c r="E1692">
        <f t="shared" ref="E1692" si="3465">plan_id</f>
        <v>1330</v>
      </c>
      <c r="F1692">
        <f t="shared" ca="1" si="3297"/>
        <v>2013</v>
      </c>
      <c r="G1692">
        <f t="shared" ref="G1692" ca="1" si="3466">VLOOKUP(INDIRECT(CHAR(39)&amp;$A1692&amp;CHAR(39)&amp;"!r2c"&amp;$C1692,0),variables,2,0)</f>
        <v>10842</v>
      </c>
      <c r="H1692" s="68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74113191</v>
      </c>
    </row>
    <row r="1693" spans="1:8" x14ac:dyDescent="0.35">
      <c r="A1693" t="s">
        <v>534</v>
      </c>
      <c r="B1693">
        <f t="shared" si="3442"/>
        <v>16</v>
      </c>
      <c r="C1693">
        <f t="shared" si="3357"/>
        <v>15</v>
      </c>
      <c r="E1693">
        <f t="shared" ref="E1693" si="3467">plan_id</f>
        <v>1330</v>
      </c>
      <c r="F1693">
        <f t="shared" ca="1" si="3297"/>
        <v>2013</v>
      </c>
      <c r="G1693">
        <f t="shared" ref="G1693" ca="1" si="3468">VLOOKUP(INDIRECT(CHAR(39)&amp;$A1693&amp;CHAR(39)&amp;"!r2c"&amp;$C1693,0),variables,2,0)</f>
        <v>10843</v>
      </c>
      <c r="H1693" s="68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0.1096</v>
      </c>
    </row>
    <row r="1694" spans="1:8" x14ac:dyDescent="0.35">
      <c r="A1694" t="s">
        <v>534</v>
      </c>
      <c r="B1694">
        <f t="shared" si="3442"/>
        <v>16</v>
      </c>
      <c r="C1694">
        <f t="shared" si="3357"/>
        <v>16</v>
      </c>
      <c r="E1694">
        <f t="shared" ref="E1694" si="3469">plan_id</f>
        <v>1330</v>
      </c>
      <c r="F1694">
        <f t="shared" ca="1" si="3297"/>
        <v>2013</v>
      </c>
      <c r="G1694">
        <f t="shared" ref="G1694" ca="1" si="3470">VLOOKUP(INDIRECT(CHAR(39)&amp;$A1694&amp;CHAR(39)&amp;"!r2c"&amp;$C1694,0),variables,2,0)</f>
        <v>10932</v>
      </c>
      <c r="H1694" s="68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5">
      <c r="A1695" t="s">
        <v>534</v>
      </c>
      <c r="B1695">
        <f t="shared" si="3442"/>
        <v>16</v>
      </c>
      <c r="C1695">
        <f t="shared" si="3357"/>
        <v>17</v>
      </c>
      <c r="E1695">
        <f t="shared" ref="E1695" si="3471">plan_id</f>
        <v>1330</v>
      </c>
      <c r="F1695">
        <f t="shared" ca="1" si="3297"/>
        <v>2013</v>
      </c>
      <c r="G1695">
        <f t="shared" ref="G1695" ca="1" si="3472">VLOOKUP(INDIRECT(CHAR(39)&amp;$A1695&amp;CHAR(39)&amp;"!r2c"&amp;$C1695,0),variables,2,0)</f>
        <v>10933</v>
      </c>
      <c r="H1695" s="68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5">
      <c r="A1696" t="s">
        <v>534</v>
      </c>
      <c r="B1696">
        <f t="shared" si="3442"/>
        <v>16</v>
      </c>
      <c r="C1696">
        <f t="shared" si="3357"/>
        <v>18</v>
      </c>
      <c r="E1696">
        <f t="shared" ref="E1696" si="3473">plan_id</f>
        <v>1330</v>
      </c>
      <c r="F1696">
        <f t="shared" ca="1" si="3297"/>
        <v>2013</v>
      </c>
      <c r="G1696">
        <f t="shared" ref="G1696" ca="1" si="3474">VLOOKUP(INDIRECT(CHAR(39)&amp;$A1696&amp;CHAR(39)&amp;"!r2c"&amp;$C1696,0),variables,2,0)</f>
        <v>10934</v>
      </c>
      <c r="H1696" s="68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5">
      <c r="A1697" t="s">
        <v>534</v>
      </c>
      <c r="B1697">
        <f t="shared" si="3442"/>
        <v>16</v>
      </c>
      <c r="C1697">
        <f t="shared" si="3357"/>
        <v>19</v>
      </c>
      <c r="E1697">
        <f t="shared" ref="E1697" si="3475">plan_id</f>
        <v>1330</v>
      </c>
      <c r="F1697">
        <f t="shared" ca="1" si="3297"/>
        <v>2013</v>
      </c>
      <c r="G1697">
        <f t="shared" ref="G1697" ca="1" si="3476">VLOOKUP(INDIRECT(CHAR(39)&amp;$A1697&amp;CHAR(39)&amp;"!r2c"&amp;$C1697,0),variables,2,0)</f>
        <v>10935</v>
      </c>
      <c r="H1697" s="68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8.1500000000000003E-2</v>
      </c>
    </row>
    <row r="1698" spans="1:8" x14ac:dyDescent="0.35">
      <c r="A1698" t="s">
        <v>534</v>
      </c>
      <c r="B1698">
        <f t="shared" si="3442"/>
        <v>16</v>
      </c>
      <c r="C1698">
        <f t="shared" si="3357"/>
        <v>20</v>
      </c>
      <c r="E1698">
        <f t="shared" ref="E1698" si="3477">plan_id</f>
        <v>1330</v>
      </c>
      <c r="F1698">
        <f t="shared" ca="1" si="3297"/>
        <v>2013</v>
      </c>
      <c r="G1698">
        <f t="shared" ref="G1698" ca="1" si="3478">VLOOKUP(INDIRECT(CHAR(39)&amp;$A1698&amp;CHAR(39)&amp;"!r2c"&amp;$C1698,0),variables,2,0)</f>
        <v>10936</v>
      </c>
      <c r="H1698" s="68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Single</v>
      </c>
    </row>
    <row r="1699" spans="1:8" x14ac:dyDescent="0.35">
      <c r="A1699" t="s">
        <v>534</v>
      </c>
      <c r="B1699">
        <f t="shared" si="3442"/>
        <v>16</v>
      </c>
      <c r="C1699">
        <f t="shared" si="3357"/>
        <v>21</v>
      </c>
      <c r="E1699">
        <f t="shared" ref="E1699" si="3479">plan_id</f>
        <v>1330</v>
      </c>
      <c r="F1699">
        <f t="shared" ca="1" si="3297"/>
        <v>2013</v>
      </c>
      <c r="G1699">
        <f t="shared" ref="G1699" ca="1" si="3480">VLOOKUP(INDIRECT(CHAR(39)&amp;$A1699&amp;CHAR(39)&amp;"!r2c"&amp;$C1699,0),variables,2,0)</f>
        <v>10938</v>
      </c>
      <c r="H1699" s="68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5">
      <c r="A1700" t="s">
        <v>534</v>
      </c>
      <c r="B1700">
        <f t="shared" si="3442"/>
        <v>16</v>
      </c>
      <c r="C1700">
        <f t="shared" si="3357"/>
        <v>22</v>
      </c>
      <c r="E1700">
        <f t="shared" ref="E1700" si="3481">plan_id</f>
        <v>1330</v>
      </c>
      <c r="F1700">
        <f t="shared" ca="1" si="3297"/>
        <v>2013</v>
      </c>
      <c r="G1700">
        <f t="shared" ref="G1700" ca="1" si="3482">VLOOKUP(INDIRECT(CHAR(39)&amp;$A1700&amp;CHAR(39)&amp;"!r2c"&amp;$C1700,0),variables,2,0)</f>
        <v>10939</v>
      </c>
      <c r="H1700" s="68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5">
      <c r="A1701" t="s">
        <v>534</v>
      </c>
      <c r="B1701">
        <f t="shared" si="3442"/>
        <v>16</v>
      </c>
      <c r="C1701">
        <f t="shared" si="3357"/>
        <v>23</v>
      </c>
      <c r="E1701">
        <f t="shared" ref="E1701" si="3483">plan_id</f>
        <v>1330</v>
      </c>
      <c r="F1701">
        <f t="shared" ca="1" si="3297"/>
        <v>2013</v>
      </c>
      <c r="G1701">
        <f t="shared" ref="G1701" ca="1" si="3484">VLOOKUP(INDIRECT(CHAR(39)&amp;$A1701&amp;CHAR(39)&amp;"!r2c"&amp;$C1701,0),variables,2,0)</f>
        <v>11008</v>
      </c>
      <c r="H1701" s="68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Tier One Members: 1/60 of final compensation/yr of service. &amp; Tier Two Members - 185/100 of final compensation for members aged 60 with at least 30yrs of creditable service/yr of service. Otherwise 1/60 of final compensation/yr of service.</v>
      </c>
    </row>
    <row r="1702" spans="1:8" x14ac:dyDescent="0.35">
      <c r="A1702" t="s">
        <v>534</v>
      </c>
      <c r="B1702">
        <f t="shared" si="3442"/>
        <v>16</v>
      </c>
      <c r="C1702">
        <f t="shared" si="3357"/>
        <v>24</v>
      </c>
      <c r="E1702">
        <f t="shared" ref="E1702" si="3485">plan_id</f>
        <v>1330</v>
      </c>
      <c r="F1702">
        <f t="shared" ca="1" si="3297"/>
        <v>2013</v>
      </c>
      <c r="G1702">
        <f t="shared" ref="G1702" ca="1" si="3486">VLOOKUP(INDIRECT(CHAR(39)&amp;$A1702&amp;CHAR(39)&amp;"!r2c"&amp;$C1702,0),variables,2,0)</f>
        <v>10942</v>
      </c>
      <c r="H1702" s="68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Yes</v>
      </c>
    </row>
    <row r="1703" spans="1:8" x14ac:dyDescent="0.35">
      <c r="A1703" t="s">
        <v>534</v>
      </c>
      <c r="B1703">
        <f t="shared" si="3442"/>
        <v>16</v>
      </c>
      <c r="C1703">
        <f t="shared" si="3357"/>
        <v>25</v>
      </c>
      <c r="E1703">
        <f t="shared" ref="E1703" si="3487">plan_id</f>
        <v>1330</v>
      </c>
      <c r="F1703">
        <f t="shared" ref="F1703:F1822" ca="1" si="3488">INDIRECT(CHAR(39)&amp;$A1703&amp;CHAR(39)&amp;"!r"&amp;$B1703&amp;"c2",0)</f>
        <v>2013</v>
      </c>
      <c r="G1703">
        <f t="shared" ref="G1703" ca="1" si="3489">VLOOKUP(INDIRECT(CHAR(39)&amp;$A1703&amp;CHAR(39)&amp;"!r2c"&amp;$C1703,0),variables,2,0)</f>
        <v>10943</v>
      </c>
      <c r="H1703" s="68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5">
      <c r="A1704" t="s">
        <v>534</v>
      </c>
      <c r="B1704">
        <f t="shared" si="3442"/>
        <v>16</v>
      </c>
      <c r="C1704">
        <f t="shared" ref="C1704:C1767" si="3490">C1613</f>
        <v>26</v>
      </c>
      <c r="E1704">
        <f t="shared" ref="E1704" si="3491">plan_id</f>
        <v>1330</v>
      </c>
      <c r="F1704">
        <f t="shared" ca="1" si="3488"/>
        <v>2013</v>
      </c>
      <c r="G1704">
        <f t="shared" ref="G1704" ca="1" si="3492">VLOOKUP(INDIRECT(CHAR(39)&amp;$A1704&amp;CHAR(39)&amp;"!r2c"&amp;$C1704,0),variables,2,0)</f>
        <v>10701</v>
      </c>
      <c r="H1704" s="68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5.0000000000000001E-3</v>
      </c>
    </row>
    <row r="1705" spans="1:8" x14ac:dyDescent="0.35">
      <c r="A1705" t="s">
        <v>534</v>
      </c>
      <c r="B1705">
        <f t="shared" si="3442"/>
        <v>16</v>
      </c>
      <c r="C1705">
        <f t="shared" si="3490"/>
        <v>27</v>
      </c>
      <c r="E1705">
        <f t="shared" ref="E1705" si="3493">plan_id</f>
        <v>1330</v>
      </c>
      <c r="F1705">
        <f t="shared" ca="1" si="3488"/>
        <v>2013</v>
      </c>
      <c r="G1705">
        <f t="shared" ref="G1705" ca="1" si="3494">VLOOKUP(INDIRECT(CHAR(39)&amp;$A1705&amp;CHAR(39)&amp;"!r2c"&amp;$C1705,0),variables,2,0)</f>
        <v>10702</v>
      </c>
      <c r="H1705" s="68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5">
      <c r="A1706" t="s">
        <v>534</v>
      </c>
      <c r="B1706">
        <f t="shared" si="3442"/>
        <v>16</v>
      </c>
      <c r="C1706">
        <f t="shared" si="3490"/>
        <v>28</v>
      </c>
      <c r="E1706">
        <f t="shared" ref="E1706" si="3495">plan_id</f>
        <v>1330</v>
      </c>
      <c r="F1706">
        <f t="shared" ca="1" si="3488"/>
        <v>2013</v>
      </c>
      <c r="G1706">
        <f t="shared" ref="G1706" ca="1" si="3496">VLOOKUP(INDIRECT(CHAR(39)&amp;$A1706&amp;CHAR(39)&amp;"!r2c"&amp;$C1706,0),variables,2,0)</f>
        <v>10944</v>
      </c>
      <c r="H1706" s="68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5">
      <c r="A1707" t="s">
        <v>534</v>
      </c>
      <c r="B1707">
        <f t="shared" si="3442"/>
        <v>16</v>
      </c>
      <c r="C1707">
        <f t="shared" si="3490"/>
        <v>29</v>
      </c>
      <c r="E1707">
        <f t="shared" ref="E1707" si="3497">plan_id</f>
        <v>1330</v>
      </c>
      <c r="F1707">
        <f t="shared" ca="1" si="3488"/>
        <v>2013</v>
      </c>
      <c r="G1707">
        <f t="shared" ref="G1707" ca="1" si="3498">VLOOKUP(INDIRECT(CHAR(39)&amp;$A1707&amp;CHAR(39)&amp;"!r2c"&amp;$C1707,0),variables,2,0)</f>
        <v>10945</v>
      </c>
      <c r="H1707" s="68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5">
      <c r="A1708" t="s">
        <v>534</v>
      </c>
      <c r="B1708">
        <f t="shared" si="3442"/>
        <v>16</v>
      </c>
      <c r="C1708">
        <f t="shared" si="3490"/>
        <v>30</v>
      </c>
      <c r="E1708">
        <f t="shared" ref="E1708" si="3499">plan_id</f>
        <v>1330</v>
      </c>
      <c r="F1708">
        <f t="shared" ca="1" si="3488"/>
        <v>2013</v>
      </c>
      <c r="G1708">
        <f t="shared" ref="G1708" ca="1" si="3500">VLOOKUP(INDIRECT(CHAR(39)&amp;$A1708&amp;CHAR(39)&amp;"!r2c"&amp;$C1708,0),variables,2,0)</f>
        <v>10946</v>
      </c>
      <c r="H1708" s="68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5">
      <c r="A1709" t="s">
        <v>534</v>
      </c>
      <c r="B1709">
        <f t="shared" si="3442"/>
        <v>16</v>
      </c>
      <c r="C1709">
        <f t="shared" si="3490"/>
        <v>31</v>
      </c>
      <c r="E1709">
        <f t="shared" ref="E1709" si="3501">plan_id</f>
        <v>1330</v>
      </c>
      <c r="F1709">
        <f t="shared" ca="1" si="3488"/>
        <v>2013</v>
      </c>
      <c r="G1709">
        <f t="shared" ref="G1709" ca="1" si="3502">VLOOKUP(INDIRECT(CHAR(39)&amp;$A1709&amp;CHAR(39)&amp;"!r2c"&amp;$C1709,0),variables,2,0)</f>
        <v>10948</v>
      </c>
      <c r="H1709" s="68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5">
      <c r="A1710" t="s">
        <v>534</v>
      </c>
      <c r="B1710">
        <f t="shared" si="3442"/>
        <v>16</v>
      </c>
      <c r="C1710">
        <f t="shared" si="3490"/>
        <v>32</v>
      </c>
      <c r="E1710">
        <f t="shared" ref="E1710" si="3503">plan_id</f>
        <v>1330</v>
      </c>
      <c r="F1710">
        <f t="shared" ca="1" si="3488"/>
        <v>2013</v>
      </c>
      <c r="G1710">
        <f t="shared" ref="G1710" ca="1" si="3504">VLOOKUP(INDIRECT(CHAR(39)&amp;$A1710&amp;CHAR(39)&amp;"!r2c"&amp;$C1710,0),variables,2,0)</f>
        <v>10949</v>
      </c>
      <c r="H1710" s="68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5">
      <c r="A1711" t="s">
        <v>534</v>
      </c>
      <c r="B1711">
        <f t="shared" si="3442"/>
        <v>16</v>
      </c>
      <c r="C1711">
        <f t="shared" si="3490"/>
        <v>33</v>
      </c>
      <c r="E1711">
        <f t="shared" ref="E1711" si="3505">plan_id</f>
        <v>1330</v>
      </c>
      <c r="F1711">
        <f t="shared" ca="1" si="3488"/>
        <v>2013</v>
      </c>
      <c r="G1711">
        <f t="shared" ref="G1711" ca="1" si="3506">VLOOKUP(INDIRECT(CHAR(39)&amp;$A1711&amp;CHAR(39)&amp;"!r2c"&amp;$C1711,0),variables,2,0)</f>
        <v>10950</v>
      </c>
      <c r="H1711" s="68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5">
      <c r="A1712" t="s">
        <v>534</v>
      </c>
      <c r="B1712">
        <f t="shared" si="3442"/>
        <v>16</v>
      </c>
      <c r="C1712">
        <f t="shared" si="3490"/>
        <v>34</v>
      </c>
      <c r="E1712">
        <f t="shared" ref="E1712" si="3507">plan_id</f>
        <v>1330</v>
      </c>
      <c r="F1712">
        <f t="shared" ca="1" si="3488"/>
        <v>2013</v>
      </c>
      <c r="G1712">
        <f t="shared" ref="G1712" ca="1" si="3508">VLOOKUP(INDIRECT(CHAR(39)&amp;$A1712&amp;CHAR(39)&amp;"!r2c"&amp;$C1712,0),variables,2,0)</f>
        <v>10952</v>
      </c>
      <c r="H1712" s="68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5">
      <c r="A1713" t="s">
        <v>534</v>
      </c>
      <c r="B1713">
        <f t="shared" si="3442"/>
        <v>16</v>
      </c>
      <c r="C1713">
        <f t="shared" si="3490"/>
        <v>35</v>
      </c>
      <c r="E1713">
        <f t="shared" ref="E1713" si="3509">plan_id</f>
        <v>1330</v>
      </c>
      <c r="F1713">
        <f t="shared" ca="1" si="3488"/>
        <v>2013</v>
      </c>
      <c r="G1713">
        <f t="shared" ref="G1713" ca="1" si="3510">VLOOKUP(INDIRECT(CHAR(39)&amp;$A1713&amp;CHAR(39)&amp;"!r2c"&amp;$C1713,0),variables,2,0)</f>
        <v>10951</v>
      </c>
      <c r="H1713" s="68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5">
      <c r="A1714" t="s">
        <v>534</v>
      </c>
      <c r="B1714">
        <f t="shared" si="3442"/>
        <v>16</v>
      </c>
      <c r="C1714">
        <f t="shared" si="3490"/>
        <v>36</v>
      </c>
      <c r="E1714">
        <f t="shared" ref="E1714" si="3511">plan_id</f>
        <v>1330</v>
      </c>
      <c r="F1714">
        <f t="shared" ca="1" si="3488"/>
        <v>2013</v>
      </c>
      <c r="G1714">
        <f t="shared" ref="G1714" ca="1" si="3512">VLOOKUP(INDIRECT(CHAR(39)&amp;$A1714&amp;CHAR(39)&amp;"!r2c"&amp;$C1714,0),variables,2,0)</f>
        <v>10955</v>
      </c>
      <c r="H1714" s="6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3.5000000000000003E-2</v>
      </c>
    </row>
    <row r="1715" spans="1:8" x14ac:dyDescent="0.35">
      <c r="A1715" t="s">
        <v>534</v>
      </c>
      <c r="B1715">
        <f t="shared" si="3442"/>
        <v>16</v>
      </c>
      <c r="C1715">
        <f t="shared" si="3490"/>
        <v>37</v>
      </c>
      <c r="E1715">
        <f t="shared" ref="E1715" si="3513">plan_id</f>
        <v>1330</v>
      </c>
      <c r="F1715">
        <f t="shared" ca="1" si="3488"/>
        <v>2013</v>
      </c>
      <c r="G1715">
        <f t="shared" ref="G1715" ca="1" si="3514">VLOOKUP(INDIRECT(CHAR(39)&amp;$A1715&amp;CHAR(39)&amp;"!r2c"&amp;$C1715,0),variables,2,0)</f>
        <v>10956</v>
      </c>
      <c r="H1715" s="68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7.7499999999999999E-2</v>
      </c>
    </row>
    <row r="1716" spans="1:8" x14ac:dyDescent="0.35">
      <c r="A1716" t="s">
        <v>534</v>
      </c>
      <c r="B1716">
        <f t="shared" si="3442"/>
        <v>16</v>
      </c>
      <c r="C1716">
        <f t="shared" si="3490"/>
        <v>38</v>
      </c>
      <c r="E1716">
        <f t="shared" ref="E1716" si="3515">plan_id</f>
        <v>1330</v>
      </c>
      <c r="F1716">
        <f t="shared" ca="1" si="3488"/>
        <v>2013</v>
      </c>
      <c r="G1716">
        <f t="shared" ref="G1716" ca="1" si="3516">VLOOKUP(INDIRECT(CHAR(39)&amp;$A1716&amp;CHAR(39)&amp;"!r2c"&amp;$C1716,0),variables,2,0)</f>
        <v>10957</v>
      </c>
      <c r="H1716" s="6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4.4999999999999998E-2</v>
      </c>
    </row>
    <row r="1717" spans="1:8" x14ac:dyDescent="0.35">
      <c r="A1717" t="s">
        <v>534</v>
      </c>
      <c r="B1717">
        <f t="shared" si="3442"/>
        <v>16</v>
      </c>
      <c r="C1717">
        <f t="shared" si="3490"/>
        <v>39</v>
      </c>
      <c r="E1717">
        <f t="shared" ref="E1717" si="3517">plan_id</f>
        <v>1330</v>
      </c>
      <c r="F1717">
        <f t="shared" ca="1" si="3488"/>
        <v>2013</v>
      </c>
      <c r="G1717">
        <f t="shared" ref="G1717" ca="1" si="3518">VLOOKUP(INDIRECT(CHAR(39)&amp;$A1717&amp;CHAR(39)&amp;"!r2c"&amp;$C1717,0),variables,2,0)</f>
        <v>10960</v>
      </c>
      <c r="H1717" s="68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General Members - 4.50% - 9.01%; University Members - 5.50%</v>
      </c>
    </row>
    <row r="1718" spans="1:8" x14ac:dyDescent="0.35">
      <c r="A1718" t="s">
        <v>534</v>
      </c>
      <c r="B1718">
        <f t="shared" si="3442"/>
        <v>16</v>
      </c>
      <c r="C1718">
        <f t="shared" si="3490"/>
        <v>40</v>
      </c>
      <c r="E1718">
        <f t="shared" ref="E1718" si="3519">plan_id</f>
        <v>1330</v>
      </c>
      <c r="F1718">
        <f t="shared" ca="1" si="3488"/>
        <v>2013</v>
      </c>
      <c r="G1718">
        <f t="shared" ref="G1718" ca="1" si="3520">VLOOKUP(INDIRECT(CHAR(39)&amp;$A1718&amp;CHAR(39)&amp;"!r2c"&amp;$C1718,0),variables,2,0)</f>
        <v>10963</v>
      </c>
      <c r="H1718" s="68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 42</v>
      </c>
    </row>
    <row r="1719" spans="1:8" x14ac:dyDescent="0.35">
      <c r="A1719" t="s">
        <v>534</v>
      </c>
      <c r="B1719">
        <f t="shared" si="3442"/>
        <v>16</v>
      </c>
      <c r="C1719">
        <f t="shared" si="3490"/>
        <v>41</v>
      </c>
      <c r="E1719">
        <f t="shared" ref="E1719" si="3521">plan_id</f>
        <v>1330</v>
      </c>
      <c r="F1719">
        <f t="shared" ca="1" si="3488"/>
        <v>2013</v>
      </c>
      <c r="G1719">
        <f t="shared" ref="G1719" ca="1" si="3522">VLOOKUP(INDIRECT(CHAR(39)&amp;$A1719&amp;CHAR(39)&amp;"!r2c"&amp;$C1719,0),variables,2,0)</f>
        <v>10965</v>
      </c>
      <c r="H1719" s="68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 39</v>
      </c>
    </row>
    <row r="1720" spans="1:8" x14ac:dyDescent="0.35">
      <c r="A1720" t="s">
        <v>534</v>
      </c>
      <c r="B1720">
        <f t="shared" si="3442"/>
        <v>16</v>
      </c>
      <c r="C1720">
        <f t="shared" si="3490"/>
        <v>42</v>
      </c>
      <c r="E1720">
        <f t="shared" ref="E1720" si="3523">plan_id</f>
        <v>1330</v>
      </c>
      <c r="F1720">
        <f t="shared" ca="1" si="3488"/>
        <v>2013</v>
      </c>
      <c r="G1720">
        <f t="shared" ref="G1720" ca="1" si="3524">VLOOKUP(INDIRECT(CHAR(39)&amp;$A1720&amp;CHAR(39)&amp;"!r2c"&amp;$C1720,0),variables,2,0)</f>
        <v>10968</v>
      </c>
      <c r="H1720" s="68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 2000 Combined Mortality Table</v>
      </c>
    </row>
    <row r="1721" spans="1:8" x14ac:dyDescent="0.35">
      <c r="A1721" t="s">
        <v>534</v>
      </c>
      <c r="B1721">
        <f t="shared" si="3442"/>
        <v>16</v>
      </c>
      <c r="C1721">
        <f t="shared" si="3490"/>
        <v>43</v>
      </c>
      <c r="E1721">
        <f t="shared" ref="E1721" si="3525">plan_id</f>
        <v>1330</v>
      </c>
      <c r="F1721">
        <f t="shared" ca="1" si="3488"/>
        <v>2013</v>
      </c>
      <c r="G1721">
        <f t="shared" ref="G1721" ca="1" si="3526">VLOOKUP(INDIRECT(CHAR(39)&amp;$A1721&amp;CHAR(39)&amp;"!r2c"&amp;$C1721,0),variables,2,0)</f>
        <v>10969</v>
      </c>
      <c r="H1721" s="68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5">
      <c r="A1722" t="s">
        <v>534</v>
      </c>
      <c r="B1722">
        <f t="shared" si="3442"/>
        <v>16</v>
      </c>
      <c r="C1722">
        <f t="shared" si="3490"/>
        <v>44</v>
      </c>
      <c r="E1722">
        <f t="shared" ref="E1722" si="3527">plan_id</f>
        <v>1330</v>
      </c>
      <c r="F1722">
        <f t="shared" ca="1" si="3488"/>
        <v>2013</v>
      </c>
      <c r="G1722">
        <f t="shared" ref="G1722" ca="1" si="3528">VLOOKUP(INDIRECT(CHAR(39)&amp;$A1722&amp;CHAR(39)&amp;"!r2c"&amp;$C1722,0),variables,2,0)</f>
        <v>10970</v>
      </c>
      <c r="H1722" s="68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Scale AA to 2008</v>
      </c>
    </row>
    <row r="1723" spans="1:8" x14ac:dyDescent="0.35">
      <c r="A1723" t="s">
        <v>534</v>
      </c>
      <c r="B1723">
        <f t="shared" si="3442"/>
        <v>16</v>
      </c>
      <c r="C1723">
        <f t="shared" si="3490"/>
        <v>45</v>
      </c>
      <c r="E1723">
        <f t="shared" ref="E1723" si="3529">plan_id</f>
        <v>1330</v>
      </c>
      <c r="F1723">
        <f t="shared" ca="1" si="3488"/>
        <v>2013</v>
      </c>
      <c r="G1723">
        <f t="shared" ref="G1723" ca="1" si="3530">VLOOKUP(INDIRECT(CHAR(39)&amp;$A1723&amp;CHAR(39)&amp;"!r2c"&amp;$C1723,0),variables,2,0)</f>
        <v>10971</v>
      </c>
      <c r="H1723" s="68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 xml:space="preserve">3 years for males and 2 years for females </v>
      </c>
    </row>
    <row r="1724" spans="1:8" x14ac:dyDescent="0.35">
      <c r="A1724" t="s">
        <v>534</v>
      </c>
      <c r="B1724">
        <f t="shared" si="3442"/>
        <v>16</v>
      </c>
      <c r="C1724">
        <f t="shared" si="3490"/>
        <v>46</v>
      </c>
      <c r="E1724">
        <f t="shared" ref="E1724" si="3531">plan_id</f>
        <v>1330</v>
      </c>
      <c r="F1724">
        <f t="shared" ca="1" si="3488"/>
        <v>2013</v>
      </c>
      <c r="G1724">
        <f t="shared" ref="G1724" ca="1" si="3532">VLOOKUP(INDIRECT(CHAR(39)&amp;$A1724&amp;CHAR(39)&amp;"!r2c"&amp;$C1724,0),variables,2,0)</f>
        <v>10972</v>
      </c>
      <c r="H1724" s="6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5">
      <c r="A1725" t="s">
        <v>534</v>
      </c>
      <c r="B1725">
        <f t="shared" si="3442"/>
        <v>16</v>
      </c>
      <c r="C1725">
        <f t="shared" si="3490"/>
        <v>47</v>
      </c>
      <c r="E1725">
        <f t="shared" ref="E1725" si="3533">plan_id</f>
        <v>1330</v>
      </c>
      <c r="F1725">
        <f t="shared" ca="1" si="3488"/>
        <v>2013</v>
      </c>
      <c r="G1725">
        <f t="shared" ref="G1725" ca="1" si="3534">VLOOKUP(INDIRECT(CHAR(39)&amp;$A1725&amp;CHAR(39)&amp;"!r2c"&amp;$C1725,0),variables,2,0)</f>
        <v>10973</v>
      </c>
      <c r="H1725" s="68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</v>
      </c>
    </row>
    <row r="1726" spans="1:8" x14ac:dyDescent="0.35">
      <c r="A1726" t="s">
        <v>534</v>
      </c>
      <c r="B1726">
        <f t="shared" si="3442"/>
        <v>16</v>
      </c>
      <c r="C1726">
        <f t="shared" si="3490"/>
        <v>48</v>
      </c>
      <c r="E1726">
        <f t="shared" ref="E1726" si="3535">plan_id</f>
        <v>1330</v>
      </c>
      <c r="F1726">
        <f t="shared" ca="1" si="3488"/>
        <v>2013</v>
      </c>
      <c r="G1726">
        <f t="shared" ref="G1726" ca="1" si="3536">VLOOKUP(INDIRECT(CHAR(39)&amp;$A1726&amp;CHAR(39)&amp;"!r2c"&amp;$C1726,0),variables,2,0)</f>
        <v>10974</v>
      </c>
      <c r="H1726" s="68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20 Years</v>
      </c>
    </row>
    <row r="1727" spans="1:8" x14ac:dyDescent="0.35">
      <c r="A1727" t="s">
        <v>534</v>
      </c>
      <c r="B1727">
        <f t="shared" si="3442"/>
        <v>16</v>
      </c>
      <c r="C1727">
        <f t="shared" si="3490"/>
        <v>49</v>
      </c>
      <c r="E1727">
        <f t="shared" ref="E1727" si="3537">plan_id</f>
        <v>1330</v>
      </c>
      <c r="F1727">
        <f t="shared" ca="1" si="3488"/>
        <v>2013</v>
      </c>
      <c r="G1727">
        <f t="shared" ref="G1727" ca="1" si="3538">VLOOKUP(INDIRECT(CHAR(39)&amp;$A1727&amp;CHAR(39)&amp;"!r2c"&amp;$C1727,0),variables,2,0)</f>
        <v>10976</v>
      </c>
      <c r="H1727" s="68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</v>
      </c>
    </row>
    <row r="1728" spans="1:8" x14ac:dyDescent="0.35">
      <c r="A1728" t="s">
        <v>534</v>
      </c>
      <c r="B1728">
        <f t="shared" si="3442"/>
        <v>16</v>
      </c>
      <c r="C1728">
        <f t="shared" si="3490"/>
        <v>50</v>
      </c>
      <c r="E1728">
        <f t="shared" ref="E1728" si="3539">plan_id</f>
        <v>1330</v>
      </c>
      <c r="F1728">
        <f t="shared" ca="1" si="3488"/>
        <v>2013</v>
      </c>
      <c r="G1728">
        <f t="shared" ref="G1728" ca="1" si="3540">VLOOKUP(INDIRECT(CHAR(39)&amp;$A1728&amp;CHAR(39)&amp;"!r2c"&amp;$C1728,0),variables,2,0)</f>
        <v>10977</v>
      </c>
      <c r="H1728" s="68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7.7499999999999999E-2</v>
      </c>
    </row>
    <row r="1729" spans="1:8" x14ac:dyDescent="0.35">
      <c r="A1729" t="s">
        <v>534</v>
      </c>
      <c r="B1729">
        <f t="shared" si="3442"/>
        <v>16</v>
      </c>
      <c r="C1729">
        <f t="shared" si="3490"/>
        <v>51</v>
      </c>
      <c r="E1729">
        <f t="shared" ref="E1729" si="3541">plan_id</f>
        <v>1330</v>
      </c>
      <c r="F1729">
        <f t="shared" ca="1" si="3488"/>
        <v>2013</v>
      </c>
      <c r="G1729">
        <f t="shared" ref="G1729" ca="1" si="3542">VLOOKUP(INDIRECT(CHAR(39)&amp;$A1729&amp;CHAR(39)&amp;"!r2c"&amp;$C1729,0),variables,2,0)</f>
        <v>10978</v>
      </c>
      <c r="H1729" s="68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5">
      <c r="A1730" t="s">
        <v>534</v>
      </c>
      <c r="B1730">
        <f t="shared" si="3442"/>
        <v>16</v>
      </c>
      <c r="C1730">
        <f t="shared" si="3490"/>
        <v>52</v>
      </c>
      <c r="E1730">
        <f t="shared" ref="E1730" si="3543">plan_id</f>
        <v>1330</v>
      </c>
      <c r="F1730">
        <f t="shared" ca="1" si="3488"/>
        <v>2013</v>
      </c>
      <c r="G1730">
        <f t="shared" ref="G1730" ca="1" si="3544">VLOOKUP(INDIRECT(CHAR(39)&amp;$A1730&amp;CHAR(39)&amp;"!r2c"&amp;$C1730,0),variables,2,0)</f>
        <v>10979</v>
      </c>
      <c r="H1730" s="6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7.7499999999999999E-2</v>
      </c>
    </row>
    <row r="1731" spans="1:8" x14ac:dyDescent="0.35">
      <c r="A1731" t="s">
        <v>534</v>
      </c>
      <c r="B1731">
        <f t="shared" si="3442"/>
        <v>16</v>
      </c>
      <c r="C1731">
        <f t="shared" si="3490"/>
        <v>53</v>
      </c>
      <c r="E1731">
        <f t="shared" ref="E1731" si="3545">plan_id</f>
        <v>1330</v>
      </c>
      <c r="F1731">
        <f t="shared" ca="1" si="3488"/>
        <v>2013</v>
      </c>
      <c r="G1731">
        <f t="shared" ref="G1731" ca="1" si="3546">VLOOKUP(INDIRECT(CHAR(39)&amp;$A1731&amp;CHAR(39)&amp;"!r2c"&amp;$C1731,0),variables,2,0)</f>
        <v>10980</v>
      </c>
      <c r="H1731" s="68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4 Years</v>
      </c>
    </row>
    <row r="1732" spans="1:8" x14ac:dyDescent="0.35">
      <c r="A1732" t="s">
        <v>534</v>
      </c>
      <c r="B1732">
        <f t="shared" si="3442"/>
        <v>16</v>
      </c>
      <c r="C1732">
        <f t="shared" si="3490"/>
        <v>54</v>
      </c>
      <c r="E1732">
        <f t="shared" ref="E1732" si="3547">plan_id</f>
        <v>1330</v>
      </c>
      <c r="F1732">
        <f t="shared" ca="1" si="3488"/>
        <v>2013</v>
      </c>
      <c r="G1732">
        <f t="shared" ref="G1732" ca="1" si="3548">VLOOKUP(INDIRECT(CHAR(39)&amp;$A1732&amp;CHAR(39)&amp;"!r2c"&amp;$C1732,0),variables,2,0)</f>
        <v>10981</v>
      </c>
      <c r="H1732" s="68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0.12</v>
      </c>
    </row>
    <row r="1733" spans="1:8" x14ac:dyDescent="0.35">
      <c r="A1733" t="s">
        <v>534</v>
      </c>
      <c r="B1733">
        <f t="shared" si="3442"/>
        <v>16</v>
      </c>
      <c r="C1733">
        <f t="shared" si="3490"/>
        <v>55</v>
      </c>
      <c r="E1733">
        <f t="shared" ref="E1733" si="3549">plan_id</f>
        <v>1330</v>
      </c>
      <c r="F1733">
        <f t="shared" ca="1" si="3488"/>
        <v>2013</v>
      </c>
      <c r="G1733">
        <f t="shared" ref="G1733" ca="1" si="3550">VLOOKUP(INDIRECT(CHAR(39)&amp;$A1733&amp;CHAR(39)&amp;"!r2c"&amp;$C1733,0),variables,2,0)</f>
        <v>10982</v>
      </c>
      <c r="H1733" s="68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0.129</v>
      </c>
    </row>
    <row r="1734" spans="1:8" x14ac:dyDescent="0.35">
      <c r="A1734" t="s">
        <v>534</v>
      </c>
      <c r="B1734">
        <f t="shared" si="3442"/>
        <v>16</v>
      </c>
      <c r="C1734">
        <f t="shared" si="3490"/>
        <v>56</v>
      </c>
      <c r="E1734">
        <f t="shared" ref="E1734" si="3551">plan_id</f>
        <v>1330</v>
      </c>
      <c r="F1734">
        <f t="shared" ca="1" si="3488"/>
        <v>2013</v>
      </c>
      <c r="G1734">
        <f t="shared" ref="G1734" ca="1" si="3552">VLOOKUP(INDIRECT(CHAR(39)&amp;$A1734&amp;CHAR(39)&amp;"!r2c"&amp;$C1734,0),variables,2,0)</f>
        <v>10706</v>
      </c>
      <c r="H1734" s="68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6.0726621300228744E-4</v>
      </c>
    </row>
    <row r="1735" spans="1:8" x14ac:dyDescent="0.35">
      <c r="A1735" t="s">
        <v>534</v>
      </c>
      <c r="B1735">
        <f t="shared" si="3442"/>
        <v>16</v>
      </c>
      <c r="C1735">
        <f t="shared" si="3490"/>
        <v>57</v>
      </c>
      <c r="E1735">
        <f t="shared" ref="E1735" si="3553">plan_id</f>
        <v>1330</v>
      </c>
      <c r="F1735">
        <f t="shared" ca="1" si="3488"/>
        <v>2013</v>
      </c>
      <c r="G1735">
        <f t="shared" ref="G1735" ca="1" si="3554">VLOOKUP(INDIRECT(CHAR(39)&amp;$A1735&amp;CHAR(39)&amp;"!r2c"&amp;$C1735,0),variables,2,0)</f>
        <v>10984</v>
      </c>
      <c r="H1735" s="68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5">
      <c r="A1736" t="s">
        <v>534</v>
      </c>
      <c r="B1736">
        <f t="shared" si="3442"/>
        <v>16</v>
      </c>
      <c r="C1736">
        <f t="shared" si="3490"/>
        <v>58</v>
      </c>
      <c r="E1736">
        <f t="shared" ref="E1736" si="3555">plan_id</f>
        <v>1330</v>
      </c>
      <c r="F1736">
        <f t="shared" ca="1" si="3488"/>
        <v>2013</v>
      </c>
      <c r="G1736">
        <f t="shared" ref="G1736" ca="1" si="3556">VLOOKUP(INDIRECT(CHAR(39)&amp;$A1736&amp;CHAR(39)&amp;"!r2c"&amp;$C1736,0),variables,2,0)</f>
        <v>10990</v>
      </c>
      <c r="H1736" s="68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3067878000</v>
      </c>
    </row>
    <row r="1737" spans="1:8" x14ac:dyDescent="0.35">
      <c r="A1737" t="s">
        <v>534</v>
      </c>
      <c r="B1737">
        <f t="shared" si="3442"/>
        <v>16</v>
      </c>
      <c r="C1737">
        <f t="shared" si="3490"/>
        <v>59</v>
      </c>
      <c r="E1737">
        <f t="shared" ref="E1737" si="3557">plan_id</f>
        <v>1330</v>
      </c>
      <c r="F1737">
        <f t="shared" ca="1" si="3488"/>
        <v>2013</v>
      </c>
      <c r="G1737">
        <f t="shared" ref="G1737" ca="1" si="3558">VLOOKUP(INDIRECT(CHAR(39)&amp;$A1737&amp;CHAR(39)&amp;"!r2c"&amp;$C1737,0),variables,2,0)</f>
        <v>10991</v>
      </c>
      <c r="H1737" s="68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4592658000</v>
      </c>
    </row>
    <row r="1738" spans="1:8" x14ac:dyDescent="0.35">
      <c r="A1738" t="s">
        <v>534</v>
      </c>
      <c r="B1738">
        <f t="shared" si="3442"/>
        <v>16</v>
      </c>
      <c r="C1738">
        <f t="shared" si="3490"/>
        <v>60</v>
      </c>
      <c r="E1738">
        <f t="shared" ref="E1738" si="3559">plan_id</f>
        <v>1330</v>
      </c>
      <c r="F1738">
        <f t="shared" ca="1" si="3488"/>
        <v>2013</v>
      </c>
      <c r="G1738">
        <f t="shared" ref="G1738" ca="1" si="3560">VLOOKUP(INDIRECT(CHAR(39)&amp;$A1738&amp;CHAR(39)&amp;"!r2c"&amp;$C1738,0),variables,2,0)</f>
        <v>10992</v>
      </c>
      <c r="H1738" s="68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1524780000</v>
      </c>
    </row>
    <row r="1739" spans="1:8" x14ac:dyDescent="0.35">
      <c r="A1739" t="s">
        <v>534</v>
      </c>
      <c r="B1739">
        <f t="shared" si="3442"/>
        <v>16</v>
      </c>
      <c r="C1739">
        <f t="shared" si="3490"/>
        <v>61</v>
      </c>
      <c r="E1739">
        <f t="shared" ref="E1739" si="3561">plan_id</f>
        <v>1330</v>
      </c>
      <c r="F1739">
        <f t="shared" ca="1" si="3488"/>
        <v>2013</v>
      </c>
      <c r="G1739">
        <f t="shared" ref="G1739" ca="1" si="3562">VLOOKUP(INDIRECT(CHAR(39)&amp;$A1739&amp;CHAR(39)&amp;"!r2c"&amp;$C1739,0),variables,2,0)</f>
        <v>10993</v>
      </c>
      <c r="H1739" s="6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0.66800000000000004</v>
      </c>
    </row>
    <row r="1740" spans="1:8" x14ac:dyDescent="0.35">
      <c r="A1740" t="s">
        <v>534</v>
      </c>
      <c r="B1740">
        <f t="shared" si="3442"/>
        <v>16</v>
      </c>
      <c r="C1740">
        <f t="shared" si="3490"/>
        <v>62</v>
      </c>
      <c r="E1740">
        <f t="shared" ref="E1740" si="3563">plan_id</f>
        <v>1330</v>
      </c>
      <c r="F1740">
        <f t="shared" ca="1" si="3488"/>
        <v>2013</v>
      </c>
      <c r="G1740">
        <f t="shared" ref="G1740" ca="1" si="3564">VLOOKUP(INDIRECT(CHAR(39)&amp;$A1740&amp;CHAR(39)&amp;"!r2c"&amp;$C1740,0),variables,2,0)</f>
        <v>10994</v>
      </c>
      <c r="H1740" s="6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742609000</v>
      </c>
    </row>
    <row r="1741" spans="1:8" x14ac:dyDescent="0.35">
      <c r="A1741" t="s">
        <v>534</v>
      </c>
      <c r="B1741">
        <f t="shared" si="3442"/>
        <v>16</v>
      </c>
      <c r="C1741">
        <f t="shared" si="3490"/>
        <v>63</v>
      </c>
      <c r="E1741">
        <f t="shared" ref="E1741" si="3565">plan_id</f>
        <v>1330</v>
      </c>
      <c r="F1741">
        <f t="shared" ca="1" si="3488"/>
        <v>2013</v>
      </c>
      <c r="G1741">
        <f t="shared" ref="G1741" ca="1" si="3566">VLOOKUP(INDIRECT(CHAR(39)&amp;$A1741&amp;CHAR(39)&amp;"!r2c"&amp;$C1741,0),variables,2,0)</f>
        <v>10801</v>
      </c>
      <c r="H1741" s="6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-118200000</v>
      </c>
    </row>
    <row r="1742" spans="1:8" x14ac:dyDescent="0.35">
      <c r="A1742" t="s">
        <v>534</v>
      </c>
      <c r="B1742">
        <f t="shared" si="3442"/>
        <v>16</v>
      </c>
      <c r="C1742">
        <f t="shared" si="3490"/>
        <v>64</v>
      </c>
      <c r="E1742">
        <f t="shared" ref="E1742" si="3567">plan_id</f>
        <v>1330</v>
      </c>
      <c r="F1742">
        <f t="shared" ca="1" si="3488"/>
        <v>2013</v>
      </c>
      <c r="G1742">
        <f t="shared" ref="G1742" ca="1" si="3568">VLOOKUP(INDIRECT(CHAR(39)&amp;$A1742&amp;CHAR(39)&amp;"!r2c"&amp;$C1742,0),variables,2,0)</f>
        <v>10802</v>
      </c>
      <c r="H1742" s="68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19300000</v>
      </c>
    </row>
    <row r="1743" spans="1:8" x14ac:dyDescent="0.35">
      <c r="A1743" t="s">
        <v>534</v>
      </c>
      <c r="B1743">
        <f t="shared" si="3442"/>
        <v>16</v>
      </c>
      <c r="C1743">
        <f t="shared" si="3490"/>
        <v>65</v>
      </c>
      <c r="E1743">
        <f t="shared" ref="E1743" si="3569">plan_id</f>
        <v>1330</v>
      </c>
      <c r="F1743">
        <f t="shared" ca="1" si="3488"/>
        <v>2013</v>
      </c>
      <c r="G1743">
        <f t="shared" ref="G1743" ca="1" si="3570">VLOOKUP(INDIRECT(CHAR(39)&amp;$A1743&amp;CHAR(39)&amp;"!r2c"&amp;$C1743,0),variables,2,0)</f>
        <v>10803</v>
      </c>
      <c r="H1743" s="68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5">
      <c r="A1744" t="s">
        <v>534</v>
      </c>
      <c r="B1744">
        <f t="shared" si="3442"/>
        <v>16</v>
      </c>
      <c r="C1744">
        <f t="shared" si="3490"/>
        <v>66</v>
      </c>
      <c r="E1744">
        <f t="shared" ref="E1744" si="3571">plan_id</f>
        <v>1330</v>
      </c>
      <c r="F1744">
        <f t="shared" ca="1" si="3488"/>
        <v>2013</v>
      </c>
      <c r="G1744">
        <f t="shared" ref="G1744" ca="1" si="3572">VLOOKUP(INDIRECT(CHAR(39)&amp;$A1744&amp;CHAR(39)&amp;"!r2c"&amp;$C1744,0),variables,2,0)</f>
        <v>10804</v>
      </c>
      <c r="H1744" s="68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5">
      <c r="A1745" t="s">
        <v>534</v>
      </c>
      <c r="B1745">
        <f t="shared" ref="B1745" si="3573">B1680+1</f>
        <v>16</v>
      </c>
      <c r="C1745">
        <f t="shared" si="3490"/>
        <v>67</v>
      </c>
      <c r="E1745">
        <f t="shared" ref="E1745" si="3574">plan_id</f>
        <v>1330</v>
      </c>
      <c r="F1745">
        <f t="shared" ca="1" si="3488"/>
        <v>2013</v>
      </c>
      <c r="G1745">
        <f t="shared" ref="G1745" ca="1" si="3575">VLOOKUP(INDIRECT(CHAR(39)&amp;$A1745&amp;CHAR(39)&amp;"!r2c"&amp;$C1745,0),variables,2,0)</f>
        <v>10805</v>
      </c>
      <c r="H1745" s="68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t="s">
        <v>534</v>
      </c>
      <c r="B1746">
        <f>B1745</f>
        <v>16</v>
      </c>
      <c r="C1746">
        <f t="shared" si="3490"/>
        <v>68</v>
      </c>
      <c r="E1746">
        <f t="shared" ref="E1746" si="3576">plan_id</f>
        <v>1330</v>
      </c>
      <c r="F1746">
        <f t="shared" ca="1" si="3488"/>
        <v>2013</v>
      </c>
      <c r="G1746">
        <f t="shared" ref="G1746" ca="1" si="3577">VLOOKUP(INDIRECT(CHAR(39)&amp;$A1746&amp;CHAR(39)&amp;"!r2c"&amp;$C1746,0),variables,2,0)</f>
        <v>10806</v>
      </c>
      <c r="H1746" s="6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300000</v>
      </c>
    </row>
    <row r="1747" spans="1:8" x14ac:dyDescent="0.35">
      <c r="A1747" t="s">
        <v>534</v>
      </c>
      <c r="B1747">
        <f t="shared" ref="B1747:B1771" si="3578">B1746</f>
        <v>16</v>
      </c>
      <c r="C1747">
        <f t="shared" si="3490"/>
        <v>69</v>
      </c>
      <c r="E1747">
        <f t="shared" ref="E1747" si="3579">plan_id</f>
        <v>1330</v>
      </c>
      <c r="F1747">
        <f t="shared" ca="1" si="3488"/>
        <v>2013</v>
      </c>
      <c r="G1747">
        <f t="shared" ref="G1747" ca="1" si="3580">VLOOKUP(INDIRECT(CHAR(39)&amp;$A1747&amp;CHAR(39)&amp;"!r2c"&amp;$C1747,0),variables,2,0)</f>
        <v>10807</v>
      </c>
      <c r="H1747" s="68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5">
      <c r="A1748" t="s">
        <v>534</v>
      </c>
      <c r="B1748">
        <f t="shared" si="3578"/>
        <v>16</v>
      </c>
      <c r="C1748">
        <f t="shared" si="3490"/>
        <v>70</v>
      </c>
      <c r="E1748">
        <f t="shared" ref="E1748" si="3581">plan_id</f>
        <v>1330</v>
      </c>
      <c r="F1748">
        <f t="shared" ca="1" si="3488"/>
        <v>2013</v>
      </c>
      <c r="G1748">
        <f t="shared" ref="G1748" ca="1" si="3582">VLOOKUP(INDIRECT(CHAR(39)&amp;$A1748&amp;CHAR(39)&amp;"!r2c"&amp;$C1748,0),variables,2,0)</f>
        <v>10808</v>
      </c>
      <c r="H1748" s="68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5">
      <c r="A1749" t="s">
        <v>534</v>
      </c>
      <c r="B1749">
        <f t="shared" si="3578"/>
        <v>16</v>
      </c>
      <c r="C1749">
        <f t="shared" si="3490"/>
        <v>71</v>
      </c>
      <c r="E1749">
        <f t="shared" ref="E1749" si="3583">plan_id</f>
        <v>1330</v>
      </c>
      <c r="F1749">
        <f t="shared" ca="1" si="3488"/>
        <v>2013</v>
      </c>
      <c r="G1749">
        <f t="shared" ref="G1749" ca="1" si="3584">VLOOKUP(INDIRECT(CHAR(39)&amp;$A1749&amp;CHAR(39)&amp;"!r2c"&amp;$C1749,0),variables,2,0)</f>
        <v>10809</v>
      </c>
      <c r="H1749" s="68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5">
      <c r="A1750" t="s">
        <v>534</v>
      </c>
      <c r="B1750">
        <f t="shared" si="3578"/>
        <v>16</v>
      </c>
      <c r="C1750">
        <f t="shared" si="3490"/>
        <v>72</v>
      </c>
      <c r="E1750">
        <f t="shared" ref="E1750" si="3585">plan_id</f>
        <v>1330</v>
      </c>
      <c r="F1750">
        <f t="shared" ca="1" si="3488"/>
        <v>2013</v>
      </c>
      <c r="G1750">
        <f t="shared" ref="G1750" ca="1" si="3586">VLOOKUP(INDIRECT(CHAR(39)&amp;$A1750&amp;CHAR(39)&amp;"!r2c"&amp;$C1750,0),variables,2,0)</f>
        <v>10810</v>
      </c>
      <c r="H1750" s="68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2300000</v>
      </c>
    </row>
    <row r="1751" spans="1:8" x14ac:dyDescent="0.35">
      <c r="A1751" t="s">
        <v>534</v>
      </c>
      <c r="B1751">
        <f t="shared" si="3578"/>
        <v>16</v>
      </c>
      <c r="C1751">
        <f t="shared" si="3490"/>
        <v>73</v>
      </c>
      <c r="E1751">
        <f t="shared" ref="E1751" si="3587">plan_id</f>
        <v>1330</v>
      </c>
      <c r="F1751">
        <f t="shared" ca="1" si="3488"/>
        <v>2013</v>
      </c>
      <c r="G1751">
        <f t="shared" ref="G1751" ca="1" si="3588">VLOOKUP(INDIRECT(CHAR(39)&amp;$A1751&amp;CHAR(39)&amp;"!r2c"&amp;$C1751,0),variables,2,0)</f>
        <v>10811</v>
      </c>
      <c r="H1751" s="68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5">
      <c r="A1752" t="s">
        <v>534</v>
      </c>
      <c r="B1752">
        <f t="shared" si="3578"/>
        <v>16</v>
      </c>
      <c r="C1752">
        <f t="shared" si="3490"/>
        <v>74</v>
      </c>
      <c r="E1752">
        <f t="shared" ref="E1752" si="3589">plan_id</f>
        <v>1330</v>
      </c>
      <c r="F1752">
        <f t="shared" ca="1" si="3488"/>
        <v>2013</v>
      </c>
      <c r="G1752">
        <f t="shared" ref="G1752" ca="1" si="3590">VLOOKUP(INDIRECT(CHAR(39)&amp;$A1752&amp;CHAR(39)&amp;"!r2c"&amp;$C1752,0),variables,2,0)</f>
        <v>10812</v>
      </c>
      <c r="H1752" s="68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5">
      <c r="A1753" t="s">
        <v>534</v>
      </c>
      <c r="B1753">
        <f t="shared" si="3578"/>
        <v>16</v>
      </c>
      <c r="C1753">
        <f t="shared" si="3490"/>
        <v>75</v>
      </c>
      <c r="E1753">
        <f t="shared" ref="E1753" si="3591">plan_id</f>
        <v>1330</v>
      </c>
      <c r="F1753">
        <f t="shared" ca="1" si="3488"/>
        <v>2013</v>
      </c>
      <c r="G1753">
        <f t="shared" ref="G1753" ca="1" si="3592">VLOOKUP(INDIRECT(CHAR(39)&amp;$A1753&amp;CHAR(39)&amp;"!r2c"&amp;$C1753,0),variables,2,0)</f>
        <v>10813</v>
      </c>
      <c r="H1753" s="68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5">
      <c r="A1754" t="s">
        <v>534</v>
      </c>
      <c r="B1754">
        <f t="shared" si="3578"/>
        <v>16</v>
      </c>
      <c r="C1754">
        <f t="shared" si="3490"/>
        <v>76</v>
      </c>
      <c r="E1754">
        <f t="shared" ref="E1754" si="3593">plan_id</f>
        <v>1330</v>
      </c>
      <c r="F1754">
        <f t="shared" ca="1" si="3488"/>
        <v>2013</v>
      </c>
      <c r="G1754">
        <f t="shared" ref="G1754" ca="1" si="3594">VLOOKUP(INDIRECT(CHAR(39)&amp;$A1754&amp;CHAR(39)&amp;"!r2c"&amp;$C1754,0),variables,2,0)</f>
        <v>10814</v>
      </c>
      <c r="H1754" s="68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-400000</v>
      </c>
    </row>
    <row r="1755" spans="1:8" x14ac:dyDescent="0.35">
      <c r="A1755" t="s">
        <v>534</v>
      </c>
      <c r="B1755">
        <f t="shared" si="3578"/>
        <v>16</v>
      </c>
      <c r="C1755">
        <f t="shared" si="3490"/>
        <v>77</v>
      </c>
      <c r="E1755">
        <f t="shared" ref="E1755" si="3595">plan_id</f>
        <v>1330</v>
      </c>
      <c r="F1755">
        <f t="shared" ca="1" si="3488"/>
        <v>2013</v>
      </c>
      <c r="G1755">
        <f t="shared" ref="G1755" ca="1" si="3596">VLOOKUP(INDIRECT(CHAR(39)&amp;$A1755&amp;CHAR(39)&amp;"!r2c"&amp;$C1755,0),variables,2,0)</f>
        <v>10815</v>
      </c>
      <c r="H1755" s="68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4099999.9999999995</v>
      </c>
    </row>
    <row r="1756" spans="1:8" x14ac:dyDescent="0.35">
      <c r="A1756" t="s">
        <v>534</v>
      </c>
      <c r="B1756">
        <f t="shared" si="3578"/>
        <v>16</v>
      </c>
      <c r="C1756">
        <f t="shared" si="3490"/>
        <v>78</v>
      </c>
      <c r="E1756">
        <f t="shared" ref="E1756" si="3597">plan_id</f>
        <v>1330</v>
      </c>
      <c r="F1756">
        <f t="shared" ca="1" si="3488"/>
        <v>2013</v>
      </c>
      <c r="G1756">
        <f t="shared" ref="G1756" ca="1" si="3598">VLOOKUP(INDIRECT(CHAR(39)&amp;$A1756&amp;CHAR(39)&amp;"!r2c"&amp;$C1756,0),variables,2,0)</f>
        <v>10816</v>
      </c>
      <c r="H1756" s="68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5">
      <c r="A1757" t="s">
        <v>534</v>
      </c>
      <c r="B1757">
        <f t="shared" si="3578"/>
        <v>16</v>
      </c>
      <c r="C1757">
        <f t="shared" si="3490"/>
        <v>79</v>
      </c>
      <c r="E1757">
        <f t="shared" ref="E1757" si="3599">plan_id</f>
        <v>1330</v>
      </c>
      <c r="F1757">
        <f t="shared" ca="1" si="3488"/>
        <v>2013</v>
      </c>
      <c r="G1757">
        <f t="shared" ref="G1757" ca="1" si="3600">VLOOKUP(INDIRECT(CHAR(39)&amp;$A1757&amp;CHAR(39)&amp;"!r2c"&amp;$C1757,0),variables,2,0)</f>
        <v>10817</v>
      </c>
      <c r="H1757" s="68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-38200000</v>
      </c>
    </row>
    <row r="1758" spans="1:8" x14ac:dyDescent="0.35">
      <c r="A1758" t="s">
        <v>534</v>
      </c>
      <c r="B1758">
        <f t="shared" si="3578"/>
        <v>16</v>
      </c>
      <c r="C1758">
        <f t="shared" si="3490"/>
        <v>80</v>
      </c>
      <c r="E1758">
        <f t="shared" ref="E1758" si="3601">plan_id</f>
        <v>1330</v>
      </c>
      <c r="F1758">
        <f t="shared" ca="1" si="3488"/>
        <v>2013</v>
      </c>
      <c r="G1758">
        <f t="shared" ref="G1758" ca="1" si="3602">VLOOKUP(INDIRECT(CHAR(39)&amp;$A1758&amp;CHAR(39)&amp;"!r2c"&amp;$C1758,0),variables,2,0)</f>
        <v>10818</v>
      </c>
      <c r="H1758" s="68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5">
      <c r="A1759" t="s">
        <v>534</v>
      </c>
      <c r="B1759">
        <f t="shared" si="3578"/>
        <v>16</v>
      </c>
      <c r="C1759">
        <f t="shared" si="3490"/>
        <v>81</v>
      </c>
      <c r="E1759">
        <f t="shared" ref="E1759" si="3603">plan_id</f>
        <v>1330</v>
      </c>
      <c r="F1759">
        <f t="shared" ca="1" si="3488"/>
        <v>2013</v>
      </c>
      <c r="G1759">
        <f t="shared" ref="G1759" ca="1" si="3604">VLOOKUP(INDIRECT(CHAR(39)&amp;$A1759&amp;CHAR(39)&amp;"!r2c"&amp;$C1759,0),variables,2,0)</f>
        <v>10819</v>
      </c>
      <c r="H1759" s="68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5">
      <c r="A1760" t="s">
        <v>534</v>
      </c>
      <c r="B1760">
        <f t="shared" si="3578"/>
        <v>16</v>
      </c>
      <c r="C1760">
        <f t="shared" si="3490"/>
        <v>82</v>
      </c>
      <c r="E1760">
        <f t="shared" ref="E1760" si="3605">plan_id</f>
        <v>1330</v>
      </c>
      <c r="F1760">
        <f t="shared" ca="1" si="3488"/>
        <v>2013</v>
      </c>
      <c r="G1760">
        <f t="shared" ref="G1760" ca="1" si="3606">VLOOKUP(INDIRECT(CHAR(39)&amp;$A1760&amp;CHAR(39)&amp;"!r2c"&amp;$C1760,0),variables,2,0)</f>
        <v>10820</v>
      </c>
      <c r="H1760" s="68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-4300000.0000000009</v>
      </c>
    </row>
    <row r="1761" spans="1:8" x14ac:dyDescent="0.35">
      <c r="A1761" t="s">
        <v>534</v>
      </c>
      <c r="B1761">
        <f t="shared" si="3578"/>
        <v>16</v>
      </c>
      <c r="C1761">
        <f t="shared" si="3490"/>
        <v>83</v>
      </c>
      <c r="E1761">
        <f t="shared" ref="E1761" si="3607">plan_id</f>
        <v>1330</v>
      </c>
      <c r="F1761">
        <f t="shared" ca="1" si="3488"/>
        <v>2013</v>
      </c>
      <c r="G1761">
        <f t="shared" ref="G1761" ca="1" si="3608">VLOOKUP(INDIRECT(CHAR(39)&amp;$A1761&amp;CHAR(39)&amp;"!r2c"&amp;$C1761,0),variables,2,0)</f>
        <v>10821</v>
      </c>
      <c r="H1761" s="68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5">
      <c r="A1762" t="s">
        <v>534</v>
      </c>
      <c r="B1762">
        <f t="shared" si="3578"/>
        <v>16</v>
      </c>
      <c r="C1762">
        <f t="shared" si="3490"/>
        <v>84</v>
      </c>
      <c r="E1762">
        <f t="shared" ref="E1762" si="3609">plan_id</f>
        <v>1330</v>
      </c>
      <c r="F1762">
        <f t="shared" ca="1" si="3488"/>
        <v>2013</v>
      </c>
      <c r="G1762">
        <f t="shared" ref="G1762" ca="1" si="3610">VLOOKUP(INDIRECT(CHAR(39)&amp;$A1762&amp;CHAR(39)&amp;"!r2c"&amp;$C1762,0),variables,2,0)</f>
        <v>10822</v>
      </c>
      <c r="H1762" s="68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5">
      <c r="A1763" t="s">
        <v>534</v>
      </c>
      <c r="B1763">
        <f t="shared" si="3578"/>
        <v>16</v>
      </c>
      <c r="C1763">
        <f t="shared" si="3490"/>
        <v>85</v>
      </c>
      <c r="E1763">
        <f t="shared" ref="E1763" si="3611">plan_id</f>
        <v>1330</v>
      </c>
      <c r="F1763">
        <f t="shared" ca="1" si="3488"/>
        <v>2013</v>
      </c>
      <c r="G1763">
        <f t="shared" ref="G1763" ca="1" si="3612">VLOOKUP(INDIRECT(CHAR(39)&amp;$A1763&amp;CHAR(39)&amp;"!r2c"&amp;$C1763,0),variables,2,0)</f>
        <v>10829</v>
      </c>
      <c r="H1763" s="68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5">
      <c r="A1764" t="s">
        <v>534</v>
      </c>
      <c r="B1764">
        <f t="shared" si="3578"/>
        <v>16</v>
      </c>
      <c r="C1764">
        <f t="shared" si="3490"/>
        <v>86</v>
      </c>
      <c r="E1764">
        <f t="shared" ref="E1764" si="3613">plan_id</f>
        <v>1330</v>
      </c>
      <c r="F1764">
        <f t="shared" ca="1" si="3488"/>
        <v>2013</v>
      </c>
      <c r="G1764">
        <f t="shared" ref="G1764" ca="1" si="3614">VLOOKUP(INDIRECT(CHAR(39)&amp;$A1764&amp;CHAR(39)&amp;"!r2c"&amp;$C1764,0),variables,2,0)</f>
        <v>10823</v>
      </c>
      <c r="H1764" s="68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-437900000</v>
      </c>
    </row>
    <row r="1765" spans="1:8" x14ac:dyDescent="0.35">
      <c r="A1765" t="s">
        <v>534</v>
      </c>
      <c r="B1765">
        <f t="shared" si="3578"/>
        <v>16</v>
      </c>
      <c r="C1765">
        <f t="shared" si="3490"/>
        <v>87</v>
      </c>
      <c r="E1765">
        <f t="shared" ref="E1765" si="3615">plan_id</f>
        <v>1330</v>
      </c>
      <c r="F1765">
        <f t="shared" ca="1" si="3488"/>
        <v>2013</v>
      </c>
      <c r="G1765">
        <f t="shared" ref="G1765" ca="1" si="3616">VLOOKUP(INDIRECT(CHAR(39)&amp;$A1765&amp;CHAR(39)&amp;"!r2c"&amp;$C1765,0),variables,2,0)</f>
        <v>10798</v>
      </c>
      <c r="H1765" s="6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-371100000</v>
      </c>
    </row>
    <row r="1766" spans="1:8" x14ac:dyDescent="0.35">
      <c r="A1766" t="s">
        <v>534</v>
      </c>
      <c r="B1766">
        <f t="shared" si="3578"/>
        <v>16</v>
      </c>
      <c r="C1766">
        <f t="shared" si="3490"/>
        <v>88</v>
      </c>
      <c r="E1766">
        <f t="shared" ref="E1766" si="3617">plan_id</f>
        <v>1330</v>
      </c>
      <c r="F1766">
        <f t="shared" ca="1" si="3488"/>
        <v>2013</v>
      </c>
      <c r="G1766">
        <f t="shared" ref="G1766" ca="1" si="3618">VLOOKUP(INDIRECT(CHAR(39)&amp;$A1766&amp;CHAR(39)&amp;"!r2c"&amp;$C1766,0),variables,2,0)</f>
        <v>10799</v>
      </c>
      <c r="H1766" s="68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5">
      <c r="A1767" t="s">
        <v>534</v>
      </c>
      <c r="B1767">
        <f t="shared" si="3578"/>
        <v>16</v>
      </c>
      <c r="C1767">
        <f t="shared" si="3490"/>
        <v>89</v>
      </c>
      <c r="E1767">
        <f t="shared" ref="E1767" si="3619">plan_id</f>
        <v>1330</v>
      </c>
      <c r="F1767">
        <f t="shared" ca="1" si="3488"/>
        <v>2013</v>
      </c>
      <c r="G1767">
        <f t="shared" ref="G1767" ca="1" si="3620">VLOOKUP(INDIRECT(CHAR(39)&amp;$A1767&amp;CHAR(39)&amp;"!r2c"&amp;$C1767,0),variables,2,0)</f>
        <v>10800</v>
      </c>
      <c r="H1767" s="68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5">
      <c r="A1768" t="s">
        <v>534</v>
      </c>
      <c r="B1768">
        <f t="shared" si="3578"/>
        <v>16</v>
      </c>
      <c r="C1768">
        <f t="shared" ref="C1768:C1831" si="3621">C1677</f>
        <v>90</v>
      </c>
      <c r="E1768">
        <f t="shared" ref="E1768" si="3622">plan_id</f>
        <v>1330</v>
      </c>
      <c r="F1768">
        <f t="shared" ca="1" si="3488"/>
        <v>2013</v>
      </c>
      <c r="G1768">
        <f t="shared" ref="G1768" ca="1" si="3623">VLOOKUP(INDIRECT(CHAR(39)&amp;$A1768&amp;CHAR(39)&amp;"!r2c"&amp;$C1768,0),variables,2,0)</f>
        <v>10824</v>
      </c>
      <c r="H1768" s="68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5">
      <c r="A1769" t="s">
        <v>534</v>
      </c>
      <c r="B1769">
        <f t="shared" si="3578"/>
        <v>16</v>
      </c>
      <c r="C1769">
        <f t="shared" si="3621"/>
        <v>91</v>
      </c>
      <c r="E1769">
        <f t="shared" ref="E1769" si="3624">plan_id</f>
        <v>1330</v>
      </c>
      <c r="F1769">
        <f t="shared" ca="1" si="3488"/>
        <v>2013</v>
      </c>
      <c r="G1769">
        <f t="shared" ref="G1769" ca="1" si="3625">VLOOKUP(INDIRECT(CHAR(39)&amp;$A1769&amp;CHAR(39)&amp;"!r2c"&amp;$C1769,0),variables,2,0)</f>
        <v>10825</v>
      </c>
      <c r="H1769" s="68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5">
      <c r="A1770" t="s">
        <v>534</v>
      </c>
      <c r="B1770">
        <f t="shared" si="3578"/>
        <v>16</v>
      </c>
      <c r="C1770">
        <f t="shared" si="3621"/>
        <v>92</v>
      </c>
      <c r="E1770">
        <f t="shared" ref="E1770" si="3626">plan_id</f>
        <v>1330</v>
      </c>
      <c r="F1770">
        <f t="shared" ca="1" si="3488"/>
        <v>2013</v>
      </c>
      <c r="G1770">
        <f t="shared" ref="G1770" ca="1" si="3627">VLOOKUP(INDIRECT(CHAR(39)&amp;$A1770&amp;CHAR(39)&amp;"!r2c"&amp;$C1770,0),variables,2,0)</f>
        <v>10826</v>
      </c>
      <c r="H1770" s="68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5">
      <c r="A1771" t="s">
        <v>534</v>
      </c>
      <c r="B1771">
        <f t="shared" si="3578"/>
        <v>16</v>
      </c>
      <c r="C1771">
        <f t="shared" si="3621"/>
        <v>93</v>
      </c>
      <c r="E1771">
        <f t="shared" ref="E1771" si="3628">plan_id</f>
        <v>1330</v>
      </c>
      <c r="F1771">
        <f t="shared" ca="1" si="3488"/>
        <v>2013</v>
      </c>
      <c r="G1771">
        <f t="shared" ref="G1771" ca="1" si="3629">VLOOKUP(INDIRECT(CHAR(39)&amp;$A1771&amp;CHAR(39)&amp;"!r2c"&amp;$C1771,0),variables,2,0)</f>
        <v>10828</v>
      </c>
      <c r="H1771" s="68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5">
      <c r="A1772" t="s">
        <v>534</v>
      </c>
      <c r="B1772">
        <f t="shared" ref="B1772:B1835" si="3630">B1707+1</f>
        <v>17</v>
      </c>
      <c r="C1772">
        <f t="shared" si="3621"/>
        <v>3</v>
      </c>
      <c r="E1772">
        <f t="shared" ref="E1772" si="3631">plan_id</f>
        <v>1330</v>
      </c>
      <c r="F1772">
        <f t="shared" ca="1" si="3488"/>
        <v>2014</v>
      </c>
      <c r="G1772">
        <f t="shared" ref="G1772" ca="1" si="3632">VLOOKUP(INDIRECT(CHAR(39)&amp;$A1772&amp;CHAR(39)&amp;"!r2c"&amp;$C1772,0),variables,2,0)</f>
        <v>10703</v>
      </c>
      <c r="H1772" s="68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5">
      <c r="A1773" t="s">
        <v>534</v>
      </c>
      <c r="B1773">
        <f t="shared" si="3630"/>
        <v>17</v>
      </c>
      <c r="C1773">
        <f t="shared" si="3621"/>
        <v>4</v>
      </c>
      <c r="E1773">
        <f t="shared" ref="E1773" si="3633">plan_id</f>
        <v>1330</v>
      </c>
      <c r="F1773">
        <f t="shared" ca="1" si="3488"/>
        <v>2014</v>
      </c>
      <c r="G1773">
        <f t="shared" ref="G1773" ca="1" si="3634">VLOOKUP(INDIRECT(CHAR(39)&amp;$A1773&amp;CHAR(39)&amp;"!r2c"&amp;$C1773,0),variables,2,0)</f>
        <v>10845</v>
      </c>
      <c r="H1773" s="68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Cavanaugh Macdonald Consulting, LLC</v>
      </c>
    </row>
    <row r="1774" spans="1:8" x14ac:dyDescent="0.35">
      <c r="A1774" t="s">
        <v>534</v>
      </c>
      <c r="B1774">
        <f t="shared" si="3630"/>
        <v>17</v>
      </c>
      <c r="C1774">
        <f t="shared" si="3621"/>
        <v>5</v>
      </c>
      <c r="E1774">
        <f t="shared" ref="E1774" si="3635">plan_id</f>
        <v>1330</v>
      </c>
      <c r="F1774">
        <f t="shared" ca="1" si="3488"/>
        <v>2014</v>
      </c>
      <c r="G1774">
        <f t="shared" ref="G1774" ca="1" si="3636">VLOOKUP(INDIRECT(CHAR(39)&amp;$A1774&amp;CHAR(39)&amp;"!r2c"&amp;$C1774,0),variables,2,0)</f>
        <v>10924</v>
      </c>
      <c r="H1774" s="68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9.4399999999999998E-2</v>
      </c>
    </row>
    <row r="1775" spans="1:8" x14ac:dyDescent="0.35">
      <c r="A1775" t="s">
        <v>534</v>
      </c>
      <c r="B1775">
        <f t="shared" si="3630"/>
        <v>17</v>
      </c>
      <c r="C1775">
        <f t="shared" si="3621"/>
        <v>6</v>
      </c>
      <c r="E1775">
        <f t="shared" ref="E1775" si="3637">plan_id</f>
        <v>1330</v>
      </c>
      <c r="F1775">
        <f t="shared" ca="1" si="3488"/>
        <v>2014</v>
      </c>
      <c r="G1775">
        <f t="shared" ref="G1775" ca="1" si="3638">VLOOKUP(INDIRECT(CHAR(39)&amp;$A1775&amp;CHAR(39)&amp;"!r2c"&amp;$C1775,0),variables,2,0)</f>
        <v>10925</v>
      </c>
      <c r="H1775" s="68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9.7999999999999997E-3</v>
      </c>
    </row>
    <row r="1776" spans="1:8" x14ac:dyDescent="0.35">
      <c r="A1776" t="s">
        <v>534</v>
      </c>
      <c r="B1776">
        <f t="shared" si="3630"/>
        <v>17</v>
      </c>
      <c r="C1776">
        <f t="shared" si="3621"/>
        <v>7</v>
      </c>
      <c r="E1776">
        <f t="shared" ref="E1776" si="3639">plan_id</f>
        <v>1330</v>
      </c>
      <c r="F1776">
        <f t="shared" ca="1" si="3488"/>
        <v>2014</v>
      </c>
      <c r="G1776">
        <f t="shared" ref="G1776" ca="1" si="3640">VLOOKUP(INDIRECT(CHAR(39)&amp;$A1776&amp;CHAR(39)&amp;"!r2c"&amp;$C1776,0),variables,2,0)</f>
        <v>10926</v>
      </c>
      <c r="H1776" s="68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8.1500000000000003E-2</v>
      </c>
    </row>
    <row r="1777" spans="1:8" x14ac:dyDescent="0.35">
      <c r="A1777" t="s">
        <v>534</v>
      </c>
      <c r="B1777">
        <f t="shared" si="3630"/>
        <v>17</v>
      </c>
      <c r="C1777">
        <f t="shared" si="3621"/>
        <v>8</v>
      </c>
      <c r="E1777">
        <f t="shared" ref="E1777" si="3641">plan_id</f>
        <v>1330</v>
      </c>
      <c r="F1777">
        <f t="shared" ca="1" si="3488"/>
        <v>2014</v>
      </c>
      <c r="G1777">
        <f t="shared" ref="G1777" ca="1" si="3642">VLOOKUP(INDIRECT(CHAR(39)&amp;$A1777&amp;CHAR(39)&amp;"!r2c"&amp;$C1777,0),variables,2,0)</f>
        <v>10704</v>
      </c>
      <c r="H1777" s="68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5">
      <c r="A1778" t="s">
        <v>534</v>
      </c>
      <c r="B1778">
        <f t="shared" si="3630"/>
        <v>17</v>
      </c>
      <c r="C1778">
        <f t="shared" si="3621"/>
        <v>9</v>
      </c>
      <c r="E1778">
        <f t="shared" ref="E1778" si="3643">plan_id</f>
        <v>1330</v>
      </c>
      <c r="F1778">
        <f t="shared" ca="1" si="3488"/>
        <v>2014</v>
      </c>
      <c r="G1778">
        <f t="shared" ref="G1778" ca="1" si="3644">VLOOKUP(INDIRECT(CHAR(39)&amp;$A1778&amp;CHAR(39)&amp;"!r2c"&amp;$C1778,0),variables,2,0)</f>
        <v>10928</v>
      </c>
      <c r="H1778" s="68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9.7699999999999995E-2</v>
      </c>
    </row>
    <row r="1779" spans="1:8" x14ac:dyDescent="0.35">
      <c r="A1779" t="s">
        <v>534</v>
      </c>
      <c r="B1779">
        <f t="shared" si="3630"/>
        <v>17</v>
      </c>
      <c r="C1779">
        <f t="shared" si="3621"/>
        <v>10</v>
      </c>
      <c r="E1779">
        <f t="shared" ref="E1779" si="3645">plan_id</f>
        <v>1330</v>
      </c>
      <c r="F1779">
        <f t="shared" ca="1" si="3488"/>
        <v>2014</v>
      </c>
      <c r="G1779">
        <f t="shared" ref="G1779" ca="1" si="3646">VLOOKUP(INDIRECT(CHAR(39)&amp;$A1779&amp;CHAR(39)&amp;"!r2c"&amp;$C1779,0),variables,2,0)</f>
        <v>10929</v>
      </c>
      <c r="H1779" s="68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5">
      <c r="A1780" t="s">
        <v>534</v>
      </c>
      <c r="B1780">
        <f t="shared" si="3630"/>
        <v>17</v>
      </c>
      <c r="C1780">
        <f t="shared" si="3621"/>
        <v>11</v>
      </c>
      <c r="E1780">
        <f t="shared" ref="E1780" si="3647">plan_id</f>
        <v>1330</v>
      </c>
      <c r="F1780">
        <f t="shared" ca="1" si="3488"/>
        <v>2014</v>
      </c>
      <c r="G1780">
        <f t="shared" ref="G1780" ca="1" si="3648">VLOOKUP(INDIRECT(CHAR(39)&amp;$A1780&amp;CHAR(39)&amp;"!r2c"&amp;$C1780,0),variables,2,0)</f>
        <v>10930</v>
      </c>
      <c r="H1780" s="68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5">
      <c r="A1781" t="s">
        <v>534</v>
      </c>
      <c r="B1781">
        <f t="shared" si="3630"/>
        <v>17</v>
      </c>
      <c r="C1781">
        <f t="shared" si="3621"/>
        <v>12</v>
      </c>
      <c r="E1781">
        <f t="shared" ref="E1781" si="3649">plan_id</f>
        <v>1330</v>
      </c>
      <c r="F1781">
        <f t="shared" ca="1" si="3488"/>
        <v>2014</v>
      </c>
      <c r="G1781">
        <f t="shared" ref="G1781" ca="1" si="3650">VLOOKUP(INDIRECT(CHAR(39)&amp;$A1781&amp;CHAR(39)&amp;"!r2c"&amp;$C1781,0),variables,2,0)</f>
        <v>10931</v>
      </c>
      <c r="H1781" s="6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218831287</v>
      </c>
    </row>
    <row r="1782" spans="1:8" x14ac:dyDescent="0.35">
      <c r="A1782" t="s">
        <v>534</v>
      </c>
      <c r="B1782">
        <f t="shared" si="3630"/>
        <v>17</v>
      </c>
      <c r="C1782">
        <f t="shared" si="3621"/>
        <v>13</v>
      </c>
      <c r="E1782">
        <f t="shared" ref="E1782" si="3651">plan_id</f>
        <v>1330</v>
      </c>
      <c r="F1782">
        <f t="shared" ca="1" si="3488"/>
        <v>2014</v>
      </c>
      <c r="G1782">
        <f t="shared" ref="G1782" ca="1" si="3652">VLOOKUP(INDIRECT(CHAR(39)&amp;$A1782&amp;CHAR(39)&amp;"!r2c"&amp;$C1782,0),variables,2,0)</f>
        <v>10705</v>
      </c>
      <c r="H1782" s="68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70468354</v>
      </c>
    </row>
    <row r="1783" spans="1:8" x14ac:dyDescent="0.35">
      <c r="A1783" t="s">
        <v>534</v>
      </c>
      <c r="B1783">
        <f t="shared" si="3630"/>
        <v>17</v>
      </c>
      <c r="C1783">
        <f t="shared" si="3621"/>
        <v>14</v>
      </c>
      <c r="E1783">
        <f t="shared" ref="E1783" si="3653">plan_id</f>
        <v>1330</v>
      </c>
      <c r="F1783">
        <f t="shared" ca="1" si="3488"/>
        <v>2014</v>
      </c>
      <c r="G1783">
        <f t="shared" ref="G1783" ca="1" si="3654">VLOOKUP(INDIRECT(CHAR(39)&amp;$A1783&amp;CHAR(39)&amp;"!r2c"&amp;$C1783,0),variables,2,0)</f>
        <v>10842</v>
      </c>
      <c r="H1783" s="68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83439612</v>
      </c>
    </row>
    <row r="1784" spans="1:8" x14ac:dyDescent="0.35">
      <c r="A1784" t="s">
        <v>534</v>
      </c>
      <c r="B1784">
        <f t="shared" si="3630"/>
        <v>17</v>
      </c>
      <c r="C1784">
        <f t="shared" si="3621"/>
        <v>15</v>
      </c>
      <c r="E1784">
        <f t="shared" ref="E1784" si="3655">plan_id</f>
        <v>1330</v>
      </c>
      <c r="F1784">
        <f t="shared" ca="1" si="3488"/>
        <v>2014</v>
      </c>
      <c r="G1784">
        <f t="shared" ref="G1784" ca="1" si="3656">VLOOKUP(INDIRECT(CHAR(39)&amp;$A1784&amp;CHAR(39)&amp;"!r2c"&amp;$C1784,0),variables,2,0)</f>
        <v>10843</v>
      </c>
      <c r="H1784" s="68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0.1106</v>
      </c>
    </row>
    <row r="1785" spans="1:8" x14ac:dyDescent="0.35">
      <c r="A1785" t="s">
        <v>534</v>
      </c>
      <c r="B1785">
        <f t="shared" si="3630"/>
        <v>17</v>
      </c>
      <c r="C1785">
        <f t="shared" si="3621"/>
        <v>16</v>
      </c>
      <c r="E1785">
        <f t="shared" ref="E1785" si="3657">plan_id</f>
        <v>1330</v>
      </c>
      <c r="F1785">
        <f t="shared" ca="1" si="3488"/>
        <v>2014</v>
      </c>
      <c r="G1785">
        <f t="shared" ref="G1785" ca="1" si="3658">VLOOKUP(INDIRECT(CHAR(39)&amp;$A1785&amp;CHAR(39)&amp;"!r2c"&amp;$C1785,0),variables,2,0)</f>
        <v>10932</v>
      </c>
      <c r="H1785" s="68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5">
      <c r="A1786" t="s">
        <v>534</v>
      </c>
      <c r="B1786">
        <f t="shared" si="3630"/>
        <v>17</v>
      </c>
      <c r="C1786">
        <f t="shared" si="3621"/>
        <v>17</v>
      </c>
      <c r="E1786">
        <f t="shared" ref="E1786" si="3659">plan_id</f>
        <v>1330</v>
      </c>
      <c r="F1786">
        <f t="shared" ca="1" si="3488"/>
        <v>2014</v>
      </c>
      <c r="G1786">
        <f t="shared" ref="G1786" ca="1" si="3660">VLOOKUP(INDIRECT(CHAR(39)&amp;$A1786&amp;CHAR(39)&amp;"!r2c"&amp;$C1786,0),variables,2,0)</f>
        <v>10933</v>
      </c>
      <c r="H1786" s="68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5">
      <c r="A1787" t="s">
        <v>534</v>
      </c>
      <c r="B1787">
        <f t="shared" si="3630"/>
        <v>17</v>
      </c>
      <c r="C1787">
        <f t="shared" si="3621"/>
        <v>18</v>
      </c>
      <c r="E1787">
        <f t="shared" ref="E1787" si="3661">plan_id</f>
        <v>1330</v>
      </c>
      <c r="F1787">
        <f t="shared" ca="1" si="3488"/>
        <v>2014</v>
      </c>
      <c r="G1787">
        <f t="shared" ref="G1787" ca="1" si="3662">VLOOKUP(INDIRECT(CHAR(39)&amp;$A1787&amp;CHAR(39)&amp;"!r2c"&amp;$C1787,0),variables,2,0)</f>
        <v>10934</v>
      </c>
      <c r="H1787" s="68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5">
      <c r="A1788" t="s">
        <v>534</v>
      </c>
      <c r="B1788">
        <f t="shared" si="3630"/>
        <v>17</v>
      </c>
      <c r="C1788">
        <f t="shared" si="3621"/>
        <v>19</v>
      </c>
      <c r="E1788">
        <f t="shared" ref="E1788" si="3663">plan_id</f>
        <v>1330</v>
      </c>
      <c r="F1788">
        <f t="shared" ca="1" si="3488"/>
        <v>2014</v>
      </c>
      <c r="G1788">
        <f t="shared" ref="G1788" ca="1" si="3664">VLOOKUP(INDIRECT(CHAR(39)&amp;$A1788&amp;CHAR(39)&amp;"!r2c"&amp;$C1788,0),variables,2,0)</f>
        <v>10935</v>
      </c>
      <c r="H1788" s="68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8.1500000000000003E-2</v>
      </c>
    </row>
    <row r="1789" spans="1:8" x14ac:dyDescent="0.35">
      <c r="A1789" t="s">
        <v>534</v>
      </c>
      <c r="B1789">
        <f t="shared" si="3630"/>
        <v>17</v>
      </c>
      <c r="C1789">
        <f t="shared" si="3621"/>
        <v>20</v>
      </c>
      <c r="E1789">
        <f t="shared" ref="E1789" si="3665">plan_id</f>
        <v>1330</v>
      </c>
      <c r="F1789">
        <f t="shared" ca="1" si="3488"/>
        <v>2014</v>
      </c>
      <c r="G1789">
        <f t="shared" ref="G1789" ca="1" si="3666">VLOOKUP(INDIRECT(CHAR(39)&amp;$A1789&amp;CHAR(39)&amp;"!r2c"&amp;$C1789,0),variables,2,0)</f>
        <v>10936</v>
      </c>
      <c r="H1789" s="68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Single</v>
      </c>
    </row>
    <row r="1790" spans="1:8" x14ac:dyDescent="0.35">
      <c r="A1790" t="s">
        <v>534</v>
      </c>
      <c r="B1790">
        <f t="shared" si="3630"/>
        <v>17</v>
      </c>
      <c r="C1790">
        <f t="shared" si="3621"/>
        <v>21</v>
      </c>
      <c r="E1790">
        <f t="shared" ref="E1790" si="3667">plan_id</f>
        <v>1330</v>
      </c>
      <c r="F1790">
        <f t="shared" ca="1" si="3488"/>
        <v>2014</v>
      </c>
      <c r="G1790">
        <f t="shared" ref="G1790" ca="1" si="3668">VLOOKUP(INDIRECT(CHAR(39)&amp;$A1790&amp;CHAR(39)&amp;"!r2c"&amp;$C1790,0),variables,2,0)</f>
        <v>10938</v>
      </c>
      <c r="H1790" s="68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5">
      <c r="A1791" t="s">
        <v>534</v>
      </c>
      <c r="B1791">
        <f t="shared" si="3630"/>
        <v>17</v>
      </c>
      <c r="C1791">
        <f t="shared" si="3621"/>
        <v>22</v>
      </c>
      <c r="E1791">
        <f t="shared" ref="E1791" si="3669">plan_id</f>
        <v>1330</v>
      </c>
      <c r="F1791">
        <f t="shared" ca="1" si="3488"/>
        <v>2014</v>
      </c>
      <c r="G1791">
        <f t="shared" ref="G1791" ca="1" si="3670">VLOOKUP(INDIRECT(CHAR(39)&amp;$A1791&amp;CHAR(39)&amp;"!r2c"&amp;$C1791,0),variables,2,0)</f>
        <v>10939</v>
      </c>
      <c r="H1791" s="68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5">
      <c r="A1792" t="s">
        <v>534</v>
      </c>
      <c r="B1792">
        <f t="shared" si="3630"/>
        <v>17</v>
      </c>
      <c r="C1792">
        <f t="shared" si="3621"/>
        <v>23</v>
      </c>
      <c r="E1792">
        <f t="shared" ref="E1792" si="3671">plan_id</f>
        <v>1330</v>
      </c>
      <c r="F1792">
        <f t="shared" ca="1" si="3488"/>
        <v>2014</v>
      </c>
      <c r="G1792">
        <f t="shared" ref="G1792" ca="1" si="3672">VLOOKUP(INDIRECT(CHAR(39)&amp;$A1792&amp;CHAR(39)&amp;"!r2c"&amp;$C1792,0),variables,2,0)</f>
        <v>11008</v>
      </c>
      <c r="H1792" s="68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Tier One Members: 1/60 of final compensation/yr of service. &amp; Tier Two Members - 185/100 of final compensation for members aged 60 with at least 30yrs of creditable service/yr of service. Otherwise 1/60 of final compensation/yr of service.</v>
      </c>
    </row>
    <row r="1793" spans="1:8" x14ac:dyDescent="0.35">
      <c r="A1793" t="s">
        <v>534</v>
      </c>
      <c r="B1793">
        <f t="shared" si="3630"/>
        <v>17</v>
      </c>
      <c r="C1793">
        <f t="shared" si="3621"/>
        <v>24</v>
      </c>
      <c r="E1793">
        <f t="shared" ref="E1793" si="3673">plan_id</f>
        <v>1330</v>
      </c>
      <c r="F1793">
        <f t="shared" ca="1" si="3488"/>
        <v>2014</v>
      </c>
      <c r="G1793">
        <f t="shared" ref="G1793" ca="1" si="3674">VLOOKUP(INDIRECT(CHAR(39)&amp;$A1793&amp;CHAR(39)&amp;"!r2c"&amp;$C1793,0),variables,2,0)</f>
        <v>10942</v>
      </c>
      <c r="H1793" s="68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Yes</v>
      </c>
    </row>
    <row r="1794" spans="1:8" x14ac:dyDescent="0.35">
      <c r="A1794" t="s">
        <v>534</v>
      </c>
      <c r="B1794">
        <f t="shared" si="3630"/>
        <v>17</v>
      </c>
      <c r="C1794">
        <f t="shared" si="3621"/>
        <v>25</v>
      </c>
      <c r="E1794">
        <f t="shared" ref="E1794" si="3675">plan_id</f>
        <v>1330</v>
      </c>
      <c r="F1794">
        <f t="shared" ca="1" si="3488"/>
        <v>2014</v>
      </c>
      <c r="G1794">
        <f t="shared" ref="G1794" ca="1" si="3676">VLOOKUP(INDIRECT(CHAR(39)&amp;$A1794&amp;CHAR(39)&amp;"!r2c"&amp;$C1794,0),variables,2,0)</f>
        <v>10943</v>
      </c>
      <c r="H1794" s="68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5">
      <c r="A1795" t="s">
        <v>534</v>
      </c>
      <c r="B1795">
        <f t="shared" si="3630"/>
        <v>17</v>
      </c>
      <c r="C1795">
        <f t="shared" si="3621"/>
        <v>26</v>
      </c>
      <c r="E1795">
        <f t="shared" ref="E1795" si="3677">plan_id</f>
        <v>1330</v>
      </c>
      <c r="F1795">
        <f t="shared" ca="1" si="3488"/>
        <v>2014</v>
      </c>
      <c r="G1795">
        <f t="shared" ref="G1795" ca="1" si="3678">VLOOKUP(INDIRECT(CHAR(39)&amp;$A1795&amp;CHAR(39)&amp;"!r2c"&amp;$C1795,0),variables,2,0)</f>
        <v>10701</v>
      </c>
      <c r="H1795" s="68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1.4999999999999999E-2</v>
      </c>
    </row>
    <row r="1796" spans="1:8" x14ac:dyDescent="0.35">
      <c r="A1796" t="s">
        <v>534</v>
      </c>
      <c r="B1796">
        <f t="shared" si="3630"/>
        <v>17</v>
      </c>
      <c r="C1796">
        <f t="shared" si="3621"/>
        <v>27</v>
      </c>
      <c r="E1796">
        <f t="shared" ref="E1796" si="3679">plan_id</f>
        <v>1330</v>
      </c>
      <c r="F1796">
        <f t="shared" ca="1" si="3488"/>
        <v>2014</v>
      </c>
      <c r="G1796">
        <f t="shared" ref="G1796" ca="1" si="3680">VLOOKUP(INDIRECT(CHAR(39)&amp;$A1796&amp;CHAR(39)&amp;"!r2c"&amp;$C1796,0),variables,2,0)</f>
        <v>10702</v>
      </c>
      <c r="H1796" s="68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5">
      <c r="A1797" t="s">
        <v>534</v>
      </c>
      <c r="B1797">
        <f t="shared" si="3630"/>
        <v>17</v>
      </c>
      <c r="C1797">
        <f t="shared" si="3621"/>
        <v>28</v>
      </c>
      <c r="E1797">
        <f t="shared" ref="E1797" si="3681">plan_id</f>
        <v>1330</v>
      </c>
      <c r="F1797">
        <f t="shared" ca="1" si="3488"/>
        <v>2014</v>
      </c>
      <c r="G1797">
        <f t="shared" ref="G1797" ca="1" si="3682">VLOOKUP(INDIRECT(CHAR(39)&amp;$A1797&amp;CHAR(39)&amp;"!r2c"&amp;$C1797,0),variables,2,0)</f>
        <v>10944</v>
      </c>
      <c r="H1797" s="68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5">
      <c r="A1798" t="s">
        <v>534</v>
      </c>
      <c r="B1798">
        <f t="shared" si="3630"/>
        <v>17</v>
      </c>
      <c r="C1798">
        <f t="shared" si="3621"/>
        <v>29</v>
      </c>
      <c r="E1798">
        <f t="shared" ref="E1798" si="3683">plan_id</f>
        <v>1330</v>
      </c>
      <c r="F1798">
        <f t="shared" ca="1" si="3488"/>
        <v>2014</v>
      </c>
      <c r="G1798">
        <f t="shared" ref="G1798" ca="1" si="3684">VLOOKUP(INDIRECT(CHAR(39)&amp;$A1798&amp;CHAR(39)&amp;"!r2c"&amp;$C1798,0),variables,2,0)</f>
        <v>10945</v>
      </c>
      <c r="H1798" s="68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5">
      <c r="A1799" t="s">
        <v>534</v>
      </c>
      <c r="B1799">
        <f t="shared" si="3630"/>
        <v>17</v>
      </c>
      <c r="C1799">
        <f t="shared" si="3621"/>
        <v>30</v>
      </c>
      <c r="E1799">
        <f t="shared" ref="E1799" si="3685">plan_id</f>
        <v>1330</v>
      </c>
      <c r="F1799">
        <f t="shared" ca="1" si="3488"/>
        <v>2014</v>
      </c>
      <c r="G1799">
        <f t="shared" ref="G1799" ca="1" si="3686">VLOOKUP(INDIRECT(CHAR(39)&amp;$A1799&amp;CHAR(39)&amp;"!r2c"&amp;$C1799,0),variables,2,0)</f>
        <v>10946</v>
      </c>
      <c r="H1799" s="68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5">
      <c r="A1800" t="s">
        <v>534</v>
      </c>
      <c r="B1800">
        <f t="shared" si="3630"/>
        <v>17</v>
      </c>
      <c r="C1800">
        <f t="shared" si="3621"/>
        <v>31</v>
      </c>
      <c r="E1800">
        <f t="shared" ref="E1800" si="3687">plan_id</f>
        <v>1330</v>
      </c>
      <c r="F1800">
        <f t="shared" ca="1" si="3488"/>
        <v>2014</v>
      </c>
      <c r="G1800">
        <f t="shared" ref="G1800" ca="1" si="3688">VLOOKUP(INDIRECT(CHAR(39)&amp;$A1800&amp;CHAR(39)&amp;"!r2c"&amp;$C1800,0),variables,2,0)</f>
        <v>10948</v>
      </c>
      <c r="H1800" s="68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5">
      <c r="A1801" t="s">
        <v>534</v>
      </c>
      <c r="B1801">
        <f t="shared" si="3630"/>
        <v>17</v>
      </c>
      <c r="C1801">
        <f t="shared" si="3621"/>
        <v>32</v>
      </c>
      <c r="E1801">
        <f t="shared" ref="E1801" si="3689">plan_id</f>
        <v>1330</v>
      </c>
      <c r="F1801">
        <f t="shared" ca="1" si="3488"/>
        <v>2014</v>
      </c>
      <c r="G1801">
        <f t="shared" ref="G1801" ca="1" si="3690">VLOOKUP(INDIRECT(CHAR(39)&amp;$A1801&amp;CHAR(39)&amp;"!r2c"&amp;$C1801,0),variables,2,0)</f>
        <v>10949</v>
      </c>
      <c r="H1801" s="68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5">
      <c r="A1802" t="s">
        <v>534</v>
      </c>
      <c r="B1802">
        <f t="shared" si="3630"/>
        <v>17</v>
      </c>
      <c r="C1802">
        <f t="shared" si="3621"/>
        <v>33</v>
      </c>
      <c r="E1802">
        <f t="shared" ref="E1802" si="3691">plan_id</f>
        <v>1330</v>
      </c>
      <c r="F1802">
        <f t="shared" ca="1" si="3488"/>
        <v>2014</v>
      </c>
      <c r="G1802">
        <f t="shared" ref="G1802" ca="1" si="3692">VLOOKUP(INDIRECT(CHAR(39)&amp;$A1802&amp;CHAR(39)&amp;"!r2c"&amp;$C1802,0),variables,2,0)</f>
        <v>10950</v>
      </c>
      <c r="H1802" s="68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5">
      <c r="A1803" t="s">
        <v>534</v>
      </c>
      <c r="B1803">
        <f t="shared" si="3630"/>
        <v>17</v>
      </c>
      <c r="C1803">
        <f t="shared" si="3621"/>
        <v>34</v>
      </c>
      <c r="E1803">
        <f t="shared" ref="E1803" si="3693">plan_id</f>
        <v>1330</v>
      </c>
      <c r="F1803">
        <f t="shared" ca="1" si="3488"/>
        <v>2014</v>
      </c>
      <c r="G1803">
        <f t="shared" ref="G1803" ca="1" si="3694">VLOOKUP(INDIRECT(CHAR(39)&amp;$A1803&amp;CHAR(39)&amp;"!r2c"&amp;$C1803,0),variables,2,0)</f>
        <v>10952</v>
      </c>
      <c r="H1803" s="68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5">
      <c r="A1804" t="s">
        <v>534</v>
      </c>
      <c r="B1804">
        <f t="shared" si="3630"/>
        <v>17</v>
      </c>
      <c r="C1804">
        <f t="shared" si="3621"/>
        <v>35</v>
      </c>
      <c r="E1804">
        <f t="shared" ref="E1804" si="3695">plan_id</f>
        <v>1330</v>
      </c>
      <c r="F1804">
        <f t="shared" ca="1" si="3488"/>
        <v>2014</v>
      </c>
      <c r="G1804">
        <f t="shared" ref="G1804" ca="1" si="3696">VLOOKUP(INDIRECT(CHAR(39)&amp;$A1804&amp;CHAR(39)&amp;"!r2c"&amp;$C1804,0),variables,2,0)</f>
        <v>10951</v>
      </c>
      <c r="H1804" s="68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5">
      <c r="A1805" t="s">
        <v>534</v>
      </c>
      <c r="B1805">
        <f t="shared" si="3630"/>
        <v>17</v>
      </c>
      <c r="C1805">
        <f t="shared" si="3621"/>
        <v>36</v>
      </c>
      <c r="E1805">
        <f t="shared" ref="E1805" si="3697">plan_id</f>
        <v>1330</v>
      </c>
      <c r="F1805">
        <f t="shared" ca="1" si="3488"/>
        <v>2014</v>
      </c>
      <c r="G1805">
        <f t="shared" ref="G1805" ca="1" si="3698">VLOOKUP(INDIRECT(CHAR(39)&amp;$A1805&amp;CHAR(39)&amp;"!r2c"&amp;$C1805,0),variables,2,0)</f>
        <v>10955</v>
      </c>
      <c r="H1805" s="6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3.2500000000000001E-2</v>
      </c>
    </row>
    <row r="1806" spans="1:8" x14ac:dyDescent="0.35">
      <c r="A1806" t="s">
        <v>534</v>
      </c>
      <c r="B1806">
        <f t="shared" si="3630"/>
        <v>17</v>
      </c>
      <c r="C1806">
        <f t="shared" si="3621"/>
        <v>37</v>
      </c>
      <c r="E1806">
        <f t="shared" ref="E1806" si="3699">plan_id</f>
        <v>1330</v>
      </c>
      <c r="F1806">
        <f t="shared" ca="1" si="3488"/>
        <v>2014</v>
      </c>
      <c r="G1806">
        <f t="shared" ref="G1806" ca="1" si="3700">VLOOKUP(INDIRECT(CHAR(39)&amp;$A1806&amp;CHAR(39)&amp;"!r2c"&amp;$C1806,0),variables,2,0)</f>
        <v>10956</v>
      </c>
      <c r="H1806" s="68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7.7499999999999999E-2</v>
      </c>
    </row>
    <row r="1807" spans="1:8" x14ac:dyDescent="0.35">
      <c r="A1807" t="s">
        <v>534</v>
      </c>
      <c r="B1807">
        <f t="shared" si="3630"/>
        <v>17</v>
      </c>
      <c r="C1807">
        <f t="shared" si="3621"/>
        <v>38</v>
      </c>
      <c r="E1807">
        <f t="shared" ref="E1807" si="3701">plan_id</f>
        <v>1330</v>
      </c>
      <c r="F1807">
        <f t="shared" ca="1" si="3488"/>
        <v>2014</v>
      </c>
      <c r="G1807">
        <f t="shared" ref="G1807" ca="1" si="3702">VLOOKUP(INDIRECT(CHAR(39)&amp;$A1807&amp;CHAR(39)&amp;"!r2c"&amp;$C1807,0),variables,2,0)</f>
        <v>10957</v>
      </c>
      <c r="H1807" s="6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0.04</v>
      </c>
    </row>
    <row r="1808" spans="1:8" x14ac:dyDescent="0.35">
      <c r="A1808" t="s">
        <v>534</v>
      </c>
      <c r="B1808">
        <f t="shared" si="3630"/>
        <v>17</v>
      </c>
      <c r="C1808">
        <f t="shared" si="3621"/>
        <v>39</v>
      </c>
      <c r="E1808">
        <f t="shared" ref="E1808" si="3703">plan_id</f>
        <v>1330</v>
      </c>
      <c r="F1808">
        <f t="shared" ca="1" si="3488"/>
        <v>2014</v>
      </c>
      <c r="G1808">
        <f t="shared" ref="G1808" ca="1" si="3704">VLOOKUP(INDIRECT(CHAR(39)&amp;$A1808&amp;CHAR(39)&amp;"!r2c"&amp;$C1808,0),variables,2,0)</f>
        <v>10960</v>
      </c>
      <c r="H1808" s="68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General Members - 4.00% - 8.51%; University Members - 5.00%</v>
      </c>
    </row>
    <row r="1809" spans="1:8" x14ac:dyDescent="0.35">
      <c r="A1809" t="s">
        <v>534</v>
      </c>
      <c r="B1809">
        <f t="shared" si="3630"/>
        <v>17</v>
      </c>
      <c r="C1809">
        <f t="shared" si="3621"/>
        <v>40</v>
      </c>
      <c r="E1809">
        <f t="shared" ref="E1809" si="3705">plan_id</f>
        <v>1330</v>
      </c>
      <c r="F1809">
        <f t="shared" ca="1" si="3488"/>
        <v>2014</v>
      </c>
      <c r="G1809">
        <f t="shared" ref="G1809" ca="1" si="3706">VLOOKUP(INDIRECT(CHAR(39)&amp;$A1809&amp;CHAR(39)&amp;"!r2c"&amp;$C1809,0),variables,2,0)</f>
        <v>10963</v>
      </c>
      <c r="H1809" s="68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 41</v>
      </c>
    </row>
    <row r="1810" spans="1:8" x14ac:dyDescent="0.35">
      <c r="A1810" t="s">
        <v>534</v>
      </c>
      <c r="B1810">
        <f t="shared" si="3630"/>
        <v>17</v>
      </c>
      <c r="C1810">
        <f t="shared" si="3621"/>
        <v>41</v>
      </c>
      <c r="E1810">
        <f t="shared" ref="E1810" si="3707">plan_id</f>
        <v>1330</v>
      </c>
      <c r="F1810">
        <f t="shared" ca="1" si="3488"/>
        <v>2014</v>
      </c>
      <c r="G1810">
        <f t="shared" ref="G1810" ca="1" si="3708">VLOOKUP(INDIRECT(CHAR(39)&amp;$A1810&amp;CHAR(39)&amp;"!r2c"&amp;$C1810,0),variables,2,0)</f>
        <v>10965</v>
      </c>
      <c r="H1810" s="68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 38</v>
      </c>
    </row>
    <row r="1811" spans="1:8" x14ac:dyDescent="0.35">
      <c r="A1811" t="s">
        <v>534</v>
      </c>
      <c r="B1811">
        <f t="shared" si="3630"/>
        <v>17</v>
      </c>
      <c r="C1811">
        <f t="shared" si="3621"/>
        <v>42</v>
      </c>
      <c r="E1811">
        <f t="shared" ref="E1811" si="3709">plan_id</f>
        <v>1330</v>
      </c>
      <c r="F1811">
        <f t="shared" ca="1" si="3488"/>
        <v>2014</v>
      </c>
      <c r="G1811">
        <f t="shared" ref="G1811" ca="1" si="3710">VLOOKUP(INDIRECT(CHAR(39)&amp;$A1811&amp;CHAR(39)&amp;"!r2c"&amp;$C1811,0),variables,2,0)</f>
        <v>10968</v>
      </c>
      <c r="H1811" s="68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 2000 Healthy Annuitant Mortality Table (ages 50 and above), RP 2000 Combined Healthy Annuitant Mortality Table (ages below 50)</v>
      </c>
    </row>
    <row r="1812" spans="1:8" x14ac:dyDescent="0.35">
      <c r="A1812" t="s">
        <v>534</v>
      </c>
      <c r="B1812">
        <f t="shared" si="3630"/>
        <v>17</v>
      </c>
      <c r="C1812">
        <f t="shared" si="3621"/>
        <v>43</v>
      </c>
      <c r="E1812">
        <f t="shared" ref="E1812" si="3711">plan_id</f>
        <v>1330</v>
      </c>
      <c r="F1812">
        <f t="shared" ca="1" si="3488"/>
        <v>2014</v>
      </c>
      <c r="G1812">
        <f t="shared" ref="G1812" ca="1" si="3712">VLOOKUP(INDIRECT(CHAR(39)&amp;$A1812&amp;CHAR(39)&amp;"!r2c"&amp;$C1812,0),variables,2,0)</f>
        <v>10969</v>
      </c>
      <c r="H1812" s="68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5">
      <c r="A1813" t="s">
        <v>534</v>
      </c>
      <c r="B1813">
        <f t="shared" si="3630"/>
        <v>17</v>
      </c>
      <c r="C1813">
        <f t="shared" si="3621"/>
        <v>44</v>
      </c>
      <c r="E1813">
        <f t="shared" ref="E1813" si="3713">plan_id</f>
        <v>1330</v>
      </c>
      <c r="F1813">
        <f t="shared" ca="1" si="3488"/>
        <v>2014</v>
      </c>
      <c r="G1813">
        <f t="shared" ref="G1813" ca="1" si="3714">VLOOKUP(INDIRECT(CHAR(39)&amp;$A1813&amp;CHAR(39)&amp;"!r2c"&amp;$C1813,0),variables,2,0)</f>
        <v>10970</v>
      </c>
      <c r="H1813" s="68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 xml:space="preserve">Scale BB to 2018 </v>
      </c>
    </row>
    <row r="1814" spans="1:8" x14ac:dyDescent="0.35">
      <c r="A1814" t="s">
        <v>534</v>
      </c>
      <c r="B1814">
        <f t="shared" si="3630"/>
        <v>17</v>
      </c>
      <c r="C1814">
        <f t="shared" si="3621"/>
        <v>45</v>
      </c>
      <c r="E1814">
        <f t="shared" ref="E1814" si="3715">plan_id</f>
        <v>1330</v>
      </c>
      <c r="F1814">
        <f t="shared" ca="1" si="3488"/>
        <v>2014</v>
      </c>
      <c r="G1814">
        <f t="shared" ref="G1814" ca="1" si="3716">VLOOKUP(INDIRECT(CHAR(39)&amp;$A1814&amp;CHAR(39)&amp;"!r2c"&amp;$C1814,0),variables,2,0)</f>
        <v>10971</v>
      </c>
      <c r="H1814" s="68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4 years for males and 2 years for females</v>
      </c>
    </row>
    <row r="1815" spans="1:8" x14ac:dyDescent="0.35">
      <c r="A1815" t="s">
        <v>534</v>
      </c>
      <c r="B1815">
        <f t="shared" si="3630"/>
        <v>17</v>
      </c>
      <c r="C1815">
        <f t="shared" si="3621"/>
        <v>46</v>
      </c>
      <c r="E1815">
        <f t="shared" ref="E1815" si="3717">plan_id</f>
        <v>1330</v>
      </c>
      <c r="F1815">
        <f t="shared" ca="1" si="3488"/>
        <v>2014</v>
      </c>
      <c r="G1815">
        <f t="shared" ref="G1815" ca="1" si="3718">VLOOKUP(INDIRECT(CHAR(39)&amp;$A1815&amp;CHAR(39)&amp;"!r2c"&amp;$C1815,0),variables,2,0)</f>
        <v>10972</v>
      </c>
      <c r="H1815" s="6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5">
      <c r="A1816" t="s">
        <v>534</v>
      </c>
      <c r="B1816">
        <f t="shared" si="3630"/>
        <v>17</v>
      </c>
      <c r="C1816">
        <f t="shared" si="3621"/>
        <v>47</v>
      </c>
      <c r="E1816">
        <f t="shared" ref="E1816" si="3719">plan_id</f>
        <v>1330</v>
      </c>
      <c r="F1816">
        <f t="shared" ca="1" si="3488"/>
        <v>2014</v>
      </c>
      <c r="G1816">
        <f t="shared" ref="G1816" ca="1" si="3720">VLOOKUP(INDIRECT(CHAR(39)&amp;$A1816&amp;CHAR(39)&amp;"!r2c"&amp;$C1816,0),variables,2,0)</f>
        <v>10973</v>
      </c>
      <c r="H1816" s="68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</v>
      </c>
    </row>
    <row r="1817" spans="1:8" x14ac:dyDescent="0.35">
      <c r="A1817" t="s">
        <v>534</v>
      </c>
      <c r="B1817">
        <f t="shared" si="3630"/>
        <v>17</v>
      </c>
      <c r="C1817">
        <f t="shared" si="3621"/>
        <v>48</v>
      </c>
      <c r="E1817">
        <f t="shared" ref="E1817" si="3721">plan_id</f>
        <v>1330</v>
      </c>
      <c r="F1817">
        <f t="shared" ca="1" si="3488"/>
        <v>2014</v>
      </c>
      <c r="G1817">
        <f t="shared" ref="G1817" ca="1" si="3722">VLOOKUP(INDIRECT(CHAR(39)&amp;$A1817&amp;CHAR(39)&amp;"!r2c"&amp;$C1817,0),variables,2,0)</f>
        <v>10974</v>
      </c>
      <c r="H1817" s="68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28 Years</v>
      </c>
    </row>
    <row r="1818" spans="1:8" x14ac:dyDescent="0.35">
      <c r="A1818" t="s">
        <v>534</v>
      </c>
      <c r="B1818">
        <f t="shared" si="3630"/>
        <v>17</v>
      </c>
      <c r="C1818">
        <f t="shared" si="3621"/>
        <v>49</v>
      </c>
      <c r="E1818">
        <f t="shared" ref="E1818" si="3723">plan_id</f>
        <v>1330</v>
      </c>
      <c r="F1818">
        <f t="shared" ca="1" si="3488"/>
        <v>2014</v>
      </c>
      <c r="G1818">
        <f t="shared" ref="G1818" ca="1" si="3724">VLOOKUP(INDIRECT(CHAR(39)&amp;$A1818&amp;CHAR(39)&amp;"!r2c"&amp;$C1818,0),variables,2,0)</f>
        <v>10976</v>
      </c>
      <c r="H1818" s="68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</v>
      </c>
    </row>
    <row r="1819" spans="1:8" x14ac:dyDescent="0.35">
      <c r="A1819" t="s">
        <v>534</v>
      </c>
      <c r="B1819">
        <f t="shared" si="3630"/>
        <v>17</v>
      </c>
      <c r="C1819">
        <f t="shared" si="3621"/>
        <v>50</v>
      </c>
      <c r="E1819">
        <f t="shared" ref="E1819" si="3725">plan_id</f>
        <v>1330</v>
      </c>
      <c r="F1819">
        <f t="shared" ca="1" si="3488"/>
        <v>2014</v>
      </c>
      <c r="G1819">
        <f t="shared" ref="G1819" ca="1" si="3726">VLOOKUP(INDIRECT(CHAR(39)&amp;$A1819&amp;CHAR(39)&amp;"!r2c"&amp;$C1819,0),variables,2,0)</f>
        <v>10977</v>
      </c>
      <c r="H1819" s="68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7.7499999999999999E-2</v>
      </c>
    </row>
    <row r="1820" spans="1:8" x14ac:dyDescent="0.35">
      <c r="A1820" t="s">
        <v>534</v>
      </c>
      <c r="B1820">
        <f t="shared" si="3630"/>
        <v>17</v>
      </c>
      <c r="C1820">
        <f t="shared" si="3621"/>
        <v>51</v>
      </c>
      <c r="E1820">
        <f t="shared" ref="E1820" si="3727">plan_id</f>
        <v>1330</v>
      </c>
      <c r="F1820">
        <f t="shared" ca="1" si="3488"/>
        <v>2014</v>
      </c>
      <c r="G1820">
        <f t="shared" ref="G1820" ca="1" si="3728">VLOOKUP(INDIRECT(CHAR(39)&amp;$A1820&amp;CHAR(39)&amp;"!r2c"&amp;$C1820,0),variables,2,0)</f>
        <v>10978</v>
      </c>
      <c r="H1820" s="68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5">
      <c r="A1821" t="s">
        <v>534</v>
      </c>
      <c r="B1821">
        <f t="shared" si="3630"/>
        <v>17</v>
      </c>
      <c r="C1821">
        <f t="shared" si="3621"/>
        <v>52</v>
      </c>
      <c r="E1821">
        <f t="shared" ref="E1821" si="3729">plan_id</f>
        <v>1330</v>
      </c>
      <c r="F1821">
        <f t="shared" ca="1" si="3488"/>
        <v>2014</v>
      </c>
      <c r="G1821">
        <f t="shared" ref="G1821" ca="1" si="3730">VLOOKUP(INDIRECT(CHAR(39)&amp;$A1821&amp;CHAR(39)&amp;"!r2c"&amp;$C1821,0),variables,2,0)</f>
        <v>10979</v>
      </c>
      <c r="H1821" s="6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7.7499999999999999E-2</v>
      </c>
    </row>
    <row r="1822" spans="1:8" x14ac:dyDescent="0.35">
      <c r="A1822" t="s">
        <v>534</v>
      </c>
      <c r="B1822">
        <f t="shared" si="3630"/>
        <v>17</v>
      </c>
      <c r="C1822">
        <f t="shared" si="3621"/>
        <v>53</v>
      </c>
      <c r="E1822">
        <f t="shared" ref="E1822" si="3731">plan_id</f>
        <v>1330</v>
      </c>
      <c r="F1822">
        <f t="shared" ca="1" si="3488"/>
        <v>2014</v>
      </c>
      <c r="G1822">
        <f t="shared" ref="G1822" ca="1" si="3732">VLOOKUP(INDIRECT(CHAR(39)&amp;$A1822&amp;CHAR(39)&amp;"!r2c"&amp;$C1822,0),variables,2,0)</f>
        <v>10980</v>
      </c>
      <c r="H1822" s="68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4 Years</v>
      </c>
    </row>
    <row r="1823" spans="1:8" x14ac:dyDescent="0.35">
      <c r="A1823" t="s">
        <v>534</v>
      </c>
      <c r="B1823">
        <f t="shared" si="3630"/>
        <v>17</v>
      </c>
      <c r="C1823">
        <f t="shared" si="3621"/>
        <v>54</v>
      </c>
      <c r="E1823">
        <f t="shared" ref="E1823" si="3733">plan_id</f>
        <v>1330</v>
      </c>
      <c r="F1823">
        <f t="shared" ref="F1823:F1896" ca="1" si="3734">INDIRECT(CHAR(39)&amp;$A1823&amp;CHAR(39)&amp;"!r"&amp;$B1823&amp;"c2",0)</f>
        <v>2014</v>
      </c>
      <c r="G1823">
        <f t="shared" ref="G1823" ca="1" si="3735">VLOOKUP(INDIRECT(CHAR(39)&amp;$A1823&amp;CHAR(39)&amp;"!r2c"&amp;$C1823,0),variables,2,0)</f>
        <v>10981</v>
      </c>
      <c r="H1823" s="68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0.13200000000000001</v>
      </c>
    </row>
    <row r="1824" spans="1:8" x14ac:dyDescent="0.35">
      <c r="A1824" t="s">
        <v>534</v>
      </c>
      <c r="B1824">
        <f t="shared" si="3630"/>
        <v>17</v>
      </c>
      <c r="C1824">
        <f t="shared" si="3621"/>
        <v>55</v>
      </c>
      <c r="E1824">
        <f t="shared" ref="E1824" si="3736">plan_id</f>
        <v>1330</v>
      </c>
      <c r="F1824">
        <f t="shared" ca="1" si="3734"/>
        <v>2014</v>
      </c>
      <c r="G1824">
        <f t="shared" ref="G1824" ca="1" si="3737">VLOOKUP(INDIRECT(CHAR(39)&amp;$A1824&amp;CHAR(39)&amp;"!r2c"&amp;$C1824,0),variables,2,0)</f>
        <v>10982</v>
      </c>
      <c r="H1824" s="68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0.17100000000000001</v>
      </c>
    </row>
    <row r="1825" spans="1:8" x14ac:dyDescent="0.35">
      <c r="A1825" t="s">
        <v>534</v>
      </c>
      <c r="B1825">
        <f t="shared" si="3630"/>
        <v>17</v>
      </c>
      <c r="C1825">
        <f t="shared" si="3621"/>
        <v>56</v>
      </c>
      <c r="E1825">
        <f t="shared" ref="E1825" si="3738">plan_id</f>
        <v>1330</v>
      </c>
      <c r="F1825">
        <f t="shared" ca="1" si="3734"/>
        <v>2014</v>
      </c>
      <c r="G1825">
        <f t="shared" ref="G1825" ca="1" si="3739">VLOOKUP(INDIRECT(CHAR(39)&amp;$A1825&amp;CHAR(39)&amp;"!r2c"&amp;$C1825,0),variables,2,0)</f>
        <v>10706</v>
      </c>
      <c r="H1825" s="68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5.6452913836055807E-4</v>
      </c>
    </row>
    <row r="1826" spans="1:8" x14ac:dyDescent="0.35">
      <c r="A1826" t="s">
        <v>534</v>
      </c>
      <c r="B1826">
        <f t="shared" si="3630"/>
        <v>17</v>
      </c>
      <c r="C1826">
        <f t="shared" si="3621"/>
        <v>57</v>
      </c>
      <c r="E1826">
        <f t="shared" ref="E1826" si="3740">plan_id</f>
        <v>1330</v>
      </c>
      <c r="F1826">
        <f t="shared" ca="1" si="3734"/>
        <v>2014</v>
      </c>
      <c r="G1826">
        <f t="shared" ref="G1826" ca="1" si="3741">VLOOKUP(INDIRECT(CHAR(39)&amp;$A1826&amp;CHAR(39)&amp;"!r2c"&amp;$C1826,0),variables,2,0)</f>
        <v>10984</v>
      </c>
      <c r="H1826" s="68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5">
      <c r="A1827" t="s">
        <v>534</v>
      </c>
      <c r="B1827">
        <f t="shared" si="3630"/>
        <v>17</v>
      </c>
      <c r="C1827">
        <f t="shared" si="3621"/>
        <v>58</v>
      </c>
      <c r="E1827">
        <f t="shared" ref="E1827" si="3742">plan_id</f>
        <v>1330</v>
      </c>
      <c r="F1827">
        <f t="shared" ca="1" si="3734"/>
        <v>2014</v>
      </c>
      <c r="G1827">
        <f t="shared" ref="G1827" ca="1" si="3743">VLOOKUP(INDIRECT(CHAR(39)&amp;$A1827&amp;CHAR(39)&amp;"!r2c"&amp;$C1827,0),variables,2,0)</f>
        <v>10990</v>
      </c>
      <c r="H1827" s="68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3397436000</v>
      </c>
    </row>
    <row r="1828" spans="1:8" x14ac:dyDescent="0.35">
      <c r="A1828" t="s">
        <v>534</v>
      </c>
      <c r="B1828">
        <f t="shared" si="3630"/>
        <v>17</v>
      </c>
      <c r="C1828">
        <f t="shared" si="3621"/>
        <v>59</v>
      </c>
      <c r="E1828">
        <f t="shared" ref="E1828" si="3744">plan_id</f>
        <v>1330</v>
      </c>
      <c r="F1828">
        <f t="shared" ca="1" si="3734"/>
        <v>2014</v>
      </c>
      <c r="G1828">
        <f t="shared" ref="G1828" ca="1" si="3745">VLOOKUP(INDIRECT(CHAR(39)&amp;$A1828&amp;CHAR(39)&amp;"!r2c"&amp;$C1828,0),variables,2,0)</f>
        <v>10991</v>
      </c>
      <c r="H1828" s="68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5191069000</v>
      </c>
    </row>
    <row r="1829" spans="1:8" x14ac:dyDescent="0.35">
      <c r="A1829" t="s">
        <v>534</v>
      </c>
      <c r="B1829">
        <f t="shared" si="3630"/>
        <v>17</v>
      </c>
      <c r="C1829">
        <f t="shared" si="3621"/>
        <v>60</v>
      </c>
      <c r="E1829">
        <f t="shared" ref="E1829" si="3746">plan_id</f>
        <v>1330</v>
      </c>
      <c r="F1829">
        <f t="shared" ca="1" si="3734"/>
        <v>2014</v>
      </c>
      <c r="G1829">
        <f t="shared" ref="G1829" ca="1" si="3747">VLOOKUP(INDIRECT(CHAR(39)&amp;$A1829&amp;CHAR(39)&amp;"!r2c"&amp;$C1829,0),variables,2,0)</f>
        <v>10992</v>
      </c>
      <c r="H1829" s="68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1793633000</v>
      </c>
    </row>
    <row r="1830" spans="1:8" x14ac:dyDescent="0.35">
      <c r="A1830" t="s">
        <v>534</v>
      </c>
      <c r="B1830">
        <f t="shared" si="3630"/>
        <v>17</v>
      </c>
      <c r="C1830">
        <f t="shared" si="3621"/>
        <v>61</v>
      </c>
      <c r="E1830">
        <f t="shared" ref="E1830" si="3748">plan_id</f>
        <v>1330</v>
      </c>
      <c r="F1830">
        <f t="shared" ca="1" si="3734"/>
        <v>2014</v>
      </c>
      <c r="G1830">
        <f t="shared" ref="G1830" ca="1" si="3749">VLOOKUP(INDIRECT(CHAR(39)&amp;$A1830&amp;CHAR(39)&amp;"!r2c"&amp;$C1830,0),variables,2,0)</f>
        <v>10993</v>
      </c>
      <c r="H1830" s="6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0.65449999999999997</v>
      </c>
    </row>
    <row r="1831" spans="1:8" x14ac:dyDescent="0.35">
      <c r="A1831" t="s">
        <v>534</v>
      </c>
      <c r="B1831">
        <f t="shared" si="3630"/>
        <v>17</v>
      </c>
      <c r="C1831">
        <f t="shared" si="3621"/>
        <v>62</v>
      </c>
      <c r="E1831">
        <f t="shared" ref="E1831" si="3750">plan_id</f>
        <v>1330</v>
      </c>
      <c r="F1831">
        <f t="shared" ca="1" si="3734"/>
        <v>2014</v>
      </c>
      <c r="G1831">
        <f t="shared" ref="G1831" ca="1" si="3751">VLOOKUP(INDIRECT(CHAR(39)&amp;$A1831&amp;CHAR(39)&amp;"!r2c"&amp;$C1831,0),variables,2,0)</f>
        <v>10994</v>
      </c>
      <c r="H1831" s="6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750604000</v>
      </c>
    </row>
    <row r="1832" spans="1:8" x14ac:dyDescent="0.35">
      <c r="A1832" t="s">
        <v>534</v>
      </c>
      <c r="B1832">
        <f t="shared" si="3630"/>
        <v>17</v>
      </c>
      <c r="C1832">
        <f t="shared" ref="C1832:C1895" si="3752">C1741</f>
        <v>63</v>
      </c>
      <c r="E1832">
        <f t="shared" ref="E1832" si="3753">plan_id</f>
        <v>1330</v>
      </c>
      <c r="F1832">
        <f t="shared" ca="1" si="3734"/>
        <v>2014</v>
      </c>
      <c r="G1832">
        <f t="shared" ref="G1832" ca="1" si="3754">VLOOKUP(INDIRECT(CHAR(39)&amp;$A1832&amp;CHAR(39)&amp;"!r2c"&amp;$C1832,0),variables,2,0)</f>
        <v>10801</v>
      </c>
      <c r="H1832" s="6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-165600000</v>
      </c>
    </row>
    <row r="1833" spans="1:8" x14ac:dyDescent="0.35">
      <c r="A1833" t="s">
        <v>534</v>
      </c>
      <c r="B1833">
        <f t="shared" si="3630"/>
        <v>17</v>
      </c>
      <c r="C1833">
        <f t="shared" si="3752"/>
        <v>64</v>
      </c>
      <c r="E1833">
        <f t="shared" ref="E1833" si="3755">plan_id</f>
        <v>1330</v>
      </c>
      <c r="F1833">
        <f t="shared" ca="1" si="3734"/>
        <v>2014</v>
      </c>
      <c r="G1833">
        <f t="shared" ref="G1833" ca="1" si="3756">VLOOKUP(INDIRECT(CHAR(39)&amp;$A1833&amp;CHAR(39)&amp;"!r2c"&amp;$C1833,0),variables,2,0)</f>
        <v>10802</v>
      </c>
      <c r="H1833" s="68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18800000</v>
      </c>
    </row>
    <row r="1834" spans="1:8" x14ac:dyDescent="0.35">
      <c r="A1834" t="s">
        <v>534</v>
      </c>
      <c r="B1834">
        <f t="shared" si="3630"/>
        <v>17</v>
      </c>
      <c r="C1834">
        <f t="shared" si="3752"/>
        <v>65</v>
      </c>
      <c r="E1834">
        <f t="shared" ref="E1834" si="3757">plan_id</f>
        <v>1330</v>
      </c>
      <c r="F1834">
        <f t="shared" ca="1" si="3734"/>
        <v>2014</v>
      </c>
      <c r="G1834">
        <f t="shared" ref="G1834" ca="1" si="3758">VLOOKUP(INDIRECT(CHAR(39)&amp;$A1834&amp;CHAR(39)&amp;"!r2c"&amp;$C1834,0),variables,2,0)</f>
        <v>10803</v>
      </c>
      <c r="H1834" s="68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5">
      <c r="A1835" t="s">
        <v>534</v>
      </c>
      <c r="B1835">
        <f t="shared" si="3630"/>
        <v>17</v>
      </c>
      <c r="C1835">
        <f t="shared" si="3752"/>
        <v>66</v>
      </c>
      <c r="E1835">
        <f t="shared" ref="E1835" si="3759">plan_id</f>
        <v>1330</v>
      </c>
      <c r="F1835">
        <f t="shared" ca="1" si="3734"/>
        <v>2014</v>
      </c>
      <c r="G1835">
        <f t="shared" ref="G1835" ca="1" si="3760">VLOOKUP(INDIRECT(CHAR(39)&amp;$A1835&amp;CHAR(39)&amp;"!r2c"&amp;$C1835,0),variables,2,0)</f>
        <v>10804</v>
      </c>
      <c r="H1835" s="68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5">
      <c r="A1836" t="s">
        <v>534</v>
      </c>
      <c r="B1836">
        <f t="shared" ref="B1836" si="3761">B1771+1</f>
        <v>17</v>
      </c>
      <c r="C1836">
        <f t="shared" si="3752"/>
        <v>67</v>
      </c>
      <c r="E1836">
        <f t="shared" ref="E1836" si="3762">plan_id</f>
        <v>1330</v>
      </c>
      <c r="F1836">
        <f t="shared" ca="1" si="3734"/>
        <v>2014</v>
      </c>
      <c r="G1836">
        <f t="shared" ref="G1836" ca="1" si="3763">VLOOKUP(INDIRECT(CHAR(39)&amp;$A1836&amp;CHAR(39)&amp;"!r2c"&amp;$C1836,0),variables,2,0)</f>
        <v>10805</v>
      </c>
      <c r="H1836" s="68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t="s">
        <v>534</v>
      </c>
      <c r="B1837">
        <f>B1836</f>
        <v>17</v>
      </c>
      <c r="C1837">
        <f t="shared" si="3752"/>
        <v>68</v>
      </c>
      <c r="E1837">
        <f t="shared" ref="E1837" si="3764">plan_id</f>
        <v>1330</v>
      </c>
      <c r="F1837">
        <f t="shared" ca="1" si="3734"/>
        <v>2014</v>
      </c>
      <c r="G1837">
        <f t="shared" ref="G1837" ca="1" si="3765">VLOOKUP(INDIRECT(CHAR(39)&amp;$A1837&amp;CHAR(39)&amp;"!r2c"&amp;$C1837,0),variables,2,0)</f>
        <v>10806</v>
      </c>
      <c r="H1837" s="6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200000</v>
      </c>
    </row>
    <row r="1838" spans="1:8" x14ac:dyDescent="0.35">
      <c r="A1838" t="s">
        <v>534</v>
      </c>
      <c r="B1838">
        <f t="shared" ref="B1838:B1862" si="3766">B1837</f>
        <v>17</v>
      </c>
      <c r="C1838">
        <f t="shared" si="3752"/>
        <v>69</v>
      </c>
      <c r="E1838">
        <f t="shared" ref="E1838" si="3767">plan_id</f>
        <v>1330</v>
      </c>
      <c r="F1838">
        <f t="shared" ca="1" si="3734"/>
        <v>2014</v>
      </c>
      <c r="G1838">
        <f t="shared" ref="G1838" ca="1" si="3768">VLOOKUP(INDIRECT(CHAR(39)&amp;$A1838&amp;CHAR(39)&amp;"!r2c"&amp;$C1838,0),variables,2,0)</f>
        <v>10807</v>
      </c>
      <c r="H1838" s="68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5">
      <c r="A1839" t="s">
        <v>534</v>
      </c>
      <c r="B1839">
        <f t="shared" si="3766"/>
        <v>17</v>
      </c>
      <c r="C1839">
        <f t="shared" si="3752"/>
        <v>70</v>
      </c>
      <c r="E1839">
        <f t="shared" ref="E1839" si="3769">plan_id</f>
        <v>1330</v>
      </c>
      <c r="F1839">
        <f t="shared" ca="1" si="3734"/>
        <v>2014</v>
      </c>
      <c r="G1839">
        <f t="shared" ref="G1839" ca="1" si="3770">VLOOKUP(INDIRECT(CHAR(39)&amp;$A1839&amp;CHAR(39)&amp;"!r2c"&amp;$C1839,0),variables,2,0)</f>
        <v>10808</v>
      </c>
      <c r="H1839" s="68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5">
      <c r="A1840" t="s">
        <v>534</v>
      </c>
      <c r="B1840">
        <f t="shared" si="3766"/>
        <v>17</v>
      </c>
      <c r="C1840">
        <f t="shared" si="3752"/>
        <v>71</v>
      </c>
      <c r="E1840">
        <f t="shared" ref="E1840" si="3771">plan_id</f>
        <v>1330</v>
      </c>
      <c r="F1840">
        <f t="shared" ca="1" si="3734"/>
        <v>2014</v>
      </c>
      <c r="G1840">
        <f t="shared" ref="G1840" ca="1" si="3772">VLOOKUP(INDIRECT(CHAR(39)&amp;$A1840&amp;CHAR(39)&amp;"!r2c"&amp;$C1840,0),variables,2,0)</f>
        <v>10809</v>
      </c>
      <c r="H1840" s="68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5">
      <c r="A1841" t="s">
        <v>534</v>
      </c>
      <c r="B1841">
        <f t="shared" si="3766"/>
        <v>17</v>
      </c>
      <c r="C1841">
        <f t="shared" si="3752"/>
        <v>72</v>
      </c>
      <c r="E1841">
        <f t="shared" ref="E1841" si="3773">plan_id</f>
        <v>1330</v>
      </c>
      <c r="F1841">
        <f t="shared" ca="1" si="3734"/>
        <v>2014</v>
      </c>
      <c r="G1841">
        <f t="shared" ref="G1841" ca="1" si="3774">VLOOKUP(INDIRECT(CHAR(39)&amp;$A1841&amp;CHAR(39)&amp;"!r2c"&amp;$C1841,0),variables,2,0)</f>
        <v>10810</v>
      </c>
      <c r="H1841" s="68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12000000</v>
      </c>
    </row>
    <row r="1842" spans="1:8" x14ac:dyDescent="0.35">
      <c r="A1842" t="s">
        <v>534</v>
      </c>
      <c r="B1842">
        <f t="shared" si="3766"/>
        <v>17</v>
      </c>
      <c r="C1842">
        <f t="shared" si="3752"/>
        <v>73</v>
      </c>
      <c r="E1842">
        <f t="shared" ref="E1842" si="3775">plan_id</f>
        <v>1330</v>
      </c>
      <c r="F1842">
        <f t="shared" ca="1" si="3734"/>
        <v>2014</v>
      </c>
      <c r="G1842">
        <f t="shared" ref="G1842" ca="1" si="3776">VLOOKUP(INDIRECT(CHAR(39)&amp;$A1842&amp;CHAR(39)&amp;"!r2c"&amp;$C1842,0),variables,2,0)</f>
        <v>10811</v>
      </c>
      <c r="H1842" s="68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5">
      <c r="A1843" t="s">
        <v>534</v>
      </c>
      <c r="B1843">
        <f t="shared" si="3766"/>
        <v>17</v>
      </c>
      <c r="C1843">
        <f t="shared" si="3752"/>
        <v>74</v>
      </c>
      <c r="E1843">
        <f t="shared" ref="E1843" si="3777">plan_id</f>
        <v>1330</v>
      </c>
      <c r="F1843">
        <f t="shared" ca="1" si="3734"/>
        <v>2014</v>
      </c>
      <c r="G1843">
        <f t="shared" ref="G1843" ca="1" si="3778">VLOOKUP(INDIRECT(CHAR(39)&amp;$A1843&amp;CHAR(39)&amp;"!r2c"&amp;$C1843,0),variables,2,0)</f>
        <v>10812</v>
      </c>
      <c r="H1843" s="68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5">
      <c r="A1844" t="s">
        <v>534</v>
      </c>
      <c r="B1844">
        <f t="shared" si="3766"/>
        <v>17</v>
      </c>
      <c r="C1844">
        <f t="shared" si="3752"/>
        <v>75</v>
      </c>
      <c r="E1844">
        <f t="shared" ref="E1844" si="3779">plan_id</f>
        <v>1330</v>
      </c>
      <c r="F1844">
        <f t="shared" ca="1" si="3734"/>
        <v>2014</v>
      </c>
      <c r="G1844">
        <f t="shared" ref="G1844" ca="1" si="3780">VLOOKUP(INDIRECT(CHAR(39)&amp;$A1844&amp;CHAR(39)&amp;"!r2c"&amp;$C1844,0),variables,2,0)</f>
        <v>10813</v>
      </c>
      <c r="H1844" s="68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5">
      <c r="A1845" t="s">
        <v>534</v>
      </c>
      <c r="B1845">
        <f t="shared" si="3766"/>
        <v>17</v>
      </c>
      <c r="C1845">
        <f t="shared" si="3752"/>
        <v>76</v>
      </c>
      <c r="E1845">
        <f t="shared" ref="E1845" si="3781">plan_id</f>
        <v>1330</v>
      </c>
      <c r="F1845">
        <f t="shared" ca="1" si="3734"/>
        <v>2014</v>
      </c>
      <c r="G1845">
        <f t="shared" ref="G1845" ca="1" si="3782">VLOOKUP(INDIRECT(CHAR(39)&amp;$A1845&amp;CHAR(39)&amp;"!r2c"&amp;$C1845,0),variables,2,0)</f>
        <v>10814</v>
      </c>
      <c r="H1845" s="68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-2800000</v>
      </c>
    </row>
    <row r="1846" spans="1:8" x14ac:dyDescent="0.35">
      <c r="A1846" t="s">
        <v>534</v>
      </c>
      <c r="B1846">
        <f t="shared" si="3766"/>
        <v>17</v>
      </c>
      <c r="C1846">
        <f t="shared" si="3752"/>
        <v>77</v>
      </c>
      <c r="E1846">
        <f t="shared" ref="E1846" si="3783">plan_id</f>
        <v>1330</v>
      </c>
      <c r="F1846">
        <f t="shared" ca="1" si="3734"/>
        <v>2014</v>
      </c>
      <c r="G1846">
        <f t="shared" ref="G1846" ca="1" si="3784">VLOOKUP(INDIRECT(CHAR(39)&amp;$A1846&amp;CHAR(39)&amp;"!r2c"&amp;$C1846,0),variables,2,0)</f>
        <v>10815</v>
      </c>
      <c r="H1846" s="68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20000000</v>
      </c>
    </row>
    <row r="1847" spans="1:8" x14ac:dyDescent="0.35">
      <c r="A1847" t="s">
        <v>534</v>
      </c>
      <c r="B1847">
        <f t="shared" si="3766"/>
        <v>17</v>
      </c>
      <c r="C1847">
        <f t="shared" si="3752"/>
        <v>78</v>
      </c>
      <c r="E1847">
        <f t="shared" ref="E1847" si="3785">plan_id</f>
        <v>1330</v>
      </c>
      <c r="F1847">
        <f t="shared" ca="1" si="3734"/>
        <v>2014</v>
      </c>
      <c r="G1847">
        <f t="shared" ref="G1847" ca="1" si="3786">VLOOKUP(INDIRECT(CHAR(39)&amp;$A1847&amp;CHAR(39)&amp;"!r2c"&amp;$C1847,0),variables,2,0)</f>
        <v>10816</v>
      </c>
      <c r="H1847" s="68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5">
      <c r="A1848" t="s">
        <v>534</v>
      </c>
      <c r="B1848">
        <f t="shared" si="3766"/>
        <v>17</v>
      </c>
      <c r="C1848">
        <f t="shared" si="3752"/>
        <v>79</v>
      </c>
      <c r="E1848">
        <f t="shared" ref="E1848" si="3787">plan_id</f>
        <v>1330</v>
      </c>
      <c r="F1848">
        <f t="shared" ca="1" si="3734"/>
        <v>2014</v>
      </c>
      <c r="G1848">
        <f t="shared" ref="G1848" ca="1" si="3788">VLOOKUP(INDIRECT(CHAR(39)&amp;$A1848&amp;CHAR(39)&amp;"!r2c"&amp;$C1848,0),variables,2,0)</f>
        <v>10817</v>
      </c>
      <c r="H1848" s="68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-28100000</v>
      </c>
    </row>
    <row r="1849" spans="1:8" x14ac:dyDescent="0.35">
      <c r="A1849" t="s">
        <v>534</v>
      </c>
      <c r="B1849">
        <f t="shared" si="3766"/>
        <v>17</v>
      </c>
      <c r="C1849">
        <f t="shared" si="3752"/>
        <v>80</v>
      </c>
      <c r="E1849">
        <f t="shared" ref="E1849" si="3789">plan_id</f>
        <v>1330</v>
      </c>
      <c r="F1849">
        <f t="shared" ca="1" si="3734"/>
        <v>2014</v>
      </c>
      <c r="G1849">
        <f t="shared" ref="G1849" ca="1" si="3790">VLOOKUP(INDIRECT(CHAR(39)&amp;$A1849&amp;CHAR(39)&amp;"!r2c"&amp;$C1849,0),variables,2,0)</f>
        <v>10818</v>
      </c>
      <c r="H1849" s="68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5">
      <c r="A1850" t="s">
        <v>534</v>
      </c>
      <c r="B1850">
        <f t="shared" si="3766"/>
        <v>17</v>
      </c>
      <c r="C1850">
        <f t="shared" si="3752"/>
        <v>81</v>
      </c>
      <c r="E1850">
        <f t="shared" ref="E1850" si="3791">plan_id</f>
        <v>1330</v>
      </c>
      <c r="F1850">
        <f t="shared" ca="1" si="3734"/>
        <v>2014</v>
      </c>
      <c r="G1850">
        <f t="shared" ref="G1850" ca="1" si="3792">VLOOKUP(INDIRECT(CHAR(39)&amp;$A1850&amp;CHAR(39)&amp;"!r2c"&amp;$C1850,0),variables,2,0)</f>
        <v>10819</v>
      </c>
      <c r="H1850" s="68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5">
      <c r="A1851" t="s">
        <v>534</v>
      </c>
      <c r="B1851">
        <f t="shared" si="3766"/>
        <v>17</v>
      </c>
      <c r="C1851">
        <f t="shared" si="3752"/>
        <v>82</v>
      </c>
      <c r="E1851">
        <f t="shared" ref="E1851" si="3793">plan_id</f>
        <v>1330</v>
      </c>
      <c r="F1851">
        <f t="shared" ca="1" si="3734"/>
        <v>2014</v>
      </c>
      <c r="G1851">
        <f t="shared" ref="G1851" ca="1" si="3794">VLOOKUP(INDIRECT(CHAR(39)&amp;$A1851&amp;CHAR(39)&amp;"!r2c"&amp;$C1851,0),variables,2,0)</f>
        <v>10820</v>
      </c>
      <c r="H1851" s="68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-2000000</v>
      </c>
    </row>
    <row r="1852" spans="1:8" x14ac:dyDescent="0.35">
      <c r="A1852" t="s">
        <v>534</v>
      </c>
      <c r="B1852">
        <f t="shared" si="3766"/>
        <v>17</v>
      </c>
      <c r="C1852">
        <f t="shared" si="3752"/>
        <v>83</v>
      </c>
      <c r="E1852">
        <f t="shared" ref="E1852" si="3795">plan_id</f>
        <v>1330</v>
      </c>
      <c r="F1852">
        <f t="shared" ca="1" si="3734"/>
        <v>2014</v>
      </c>
      <c r="G1852">
        <f t="shared" ref="G1852" ca="1" si="3796">VLOOKUP(INDIRECT(CHAR(39)&amp;$A1852&amp;CHAR(39)&amp;"!r2c"&amp;$C1852,0),variables,2,0)</f>
        <v>10821</v>
      </c>
      <c r="H1852" s="68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5">
      <c r="A1853" t="s">
        <v>534</v>
      </c>
      <c r="B1853">
        <f t="shared" si="3766"/>
        <v>17</v>
      </c>
      <c r="C1853">
        <f t="shared" si="3752"/>
        <v>84</v>
      </c>
      <c r="E1853">
        <f t="shared" ref="E1853" si="3797">plan_id</f>
        <v>1330</v>
      </c>
      <c r="F1853">
        <f t="shared" ca="1" si="3734"/>
        <v>2014</v>
      </c>
      <c r="G1853">
        <f t="shared" ref="G1853" ca="1" si="3798">VLOOKUP(INDIRECT(CHAR(39)&amp;$A1853&amp;CHAR(39)&amp;"!r2c"&amp;$C1853,0),variables,2,0)</f>
        <v>10822</v>
      </c>
      <c r="H1853" s="68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5">
      <c r="A1854" t="s">
        <v>534</v>
      </c>
      <c r="B1854">
        <f t="shared" si="3766"/>
        <v>17</v>
      </c>
      <c r="C1854">
        <f t="shared" si="3752"/>
        <v>85</v>
      </c>
      <c r="E1854">
        <f t="shared" ref="E1854" si="3799">plan_id</f>
        <v>1330</v>
      </c>
      <c r="F1854">
        <f t="shared" ca="1" si="3734"/>
        <v>2014</v>
      </c>
      <c r="G1854">
        <f t="shared" ref="G1854" ca="1" si="3800">VLOOKUP(INDIRECT(CHAR(39)&amp;$A1854&amp;CHAR(39)&amp;"!r2c"&amp;$C1854,0),variables,2,0)</f>
        <v>10829</v>
      </c>
      <c r="H1854" s="68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5">
      <c r="A1855" t="s">
        <v>534</v>
      </c>
      <c r="B1855">
        <f t="shared" si="3766"/>
        <v>17</v>
      </c>
      <c r="C1855">
        <f t="shared" si="3752"/>
        <v>86</v>
      </c>
      <c r="E1855">
        <f t="shared" ref="E1855" si="3801">plan_id</f>
        <v>1330</v>
      </c>
      <c r="F1855">
        <f t="shared" ca="1" si="3734"/>
        <v>2014</v>
      </c>
      <c r="G1855">
        <f t="shared" ref="G1855" ca="1" si="3802">VLOOKUP(INDIRECT(CHAR(39)&amp;$A1855&amp;CHAR(39)&amp;"!r2c"&amp;$C1855,0),variables,2,0)</f>
        <v>10823</v>
      </c>
      <c r="H1855" s="68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268800000</v>
      </c>
    </row>
    <row r="1856" spans="1:8" x14ac:dyDescent="0.35">
      <c r="A1856" t="s">
        <v>534</v>
      </c>
      <c r="B1856">
        <f t="shared" si="3766"/>
        <v>17</v>
      </c>
      <c r="C1856">
        <f t="shared" si="3752"/>
        <v>87</v>
      </c>
      <c r="E1856">
        <f t="shared" ref="E1856" si="3803">plan_id</f>
        <v>1330</v>
      </c>
      <c r="F1856">
        <f t="shared" ca="1" si="3734"/>
        <v>2014</v>
      </c>
      <c r="G1856">
        <f t="shared" ref="G1856" ca="1" si="3804">VLOOKUP(INDIRECT(CHAR(39)&amp;$A1856&amp;CHAR(39)&amp;"!r2c"&amp;$C1856,0),variables,2,0)</f>
        <v>10798</v>
      </c>
      <c r="H1856" s="6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405200000</v>
      </c>
    </row>
    <row r="1857" spans="1:8" x14ac:dyDescent="0.35">
      <c r="A1857" t="s">
        <v>534</v>
      </c>
      <c r="B1857">
        <f t="shared" si="3766"/>
        <v>17</v>
      </c>
      <c r="C1857">
        <f t="shared" si="3752"/>
        <v>88</v>
      </c>
      <c r="E1857">
        <f t="shared" ref="E1857" si="3805">plan_id</f>
        <v>1330</v>
      </c>
      <c r="F1857">
        <f t="shared" ca="1" si="3734"/>
        <v>2014</v>
      </c>
      <c r="G1857">
        <f t="shared" ref="G1857" ca="1" si="3806">VLOOKUP(INDIRECT(CHAR(39)&amp;$A1857&amp;CHAR(39)&amp;"!r2c"&amp;$C1857,0),variables,2,0)</f>
        <v>10799</v>
      </c>
      <c r="H1857" s="68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5">
      <c r="A1858" t="s">
        <v>534</v>
      </c>
      <c r="B1858">
        <f t="shared" si="3766"/>
        <v>17</v>
      </c>
      <c r="C1858">
        <f t="shared" si="3752"/>
        <v>89</v>
      </c>
      <c r="E1858">
        <f t="shared" ref="E1858" si="3807">plan_id</f>
        <v>1330</v>
      </c>
      <c r="F1858">
        <f t="shared" ca="1" si="3734"/>
        <v>2014</v>
      </c>
      <c r="G1858">
        <f t="shared" ref="G1858" ca="1" si="3808">VLOOKUP(INDIRECT(CHAR(39)&amp;$A1858&amp;CHAR(39)&amp;"!r2c"&amp;$C1858,0),variables,2,0)</f>
        <v>10800</v>
      </c>
      <c r="H1858" s="68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5">
      <c r="A1859" t="s">
        <v>534</v>
      </c>
      <c r="B1859">
        <f t="shared" si="3766"/>
        <v>17</v>
      </c>
      <c r="C1859">
        <f t="shared" si="3752"/>
        <v>90</v>
      </c>
      <c r="E1859">
        <f t="shared" ref="E1859" si="3809">plan_id</f>
        <v>1330</v>
      </c>
      <c r="F1859">
        <f t="shared" ca="1" si="3734"/>
        <v>2014</v>
      </c>
      <c r="G1859">
        <f t="shared" ref="G1859" ca="1" si="3810">VLOOKUP(INDIRECT(CHAR(39)&amp;$A1859&amp;CHAR(39)&amp;"!r2c"&amp;$C1859,0),variables,2,0)</f>
        <v>10824</v>
      </c>
      <c r="H1859" s="68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5">
      <c r="A1860" t="s">
        <v>534</v>
      </c>
      <c r="B1860">
        <f t="shared" si="3766"/>
        <v>17</v>
      </c>
      <c r="C1860">
        <f t="shared" si="3752"/>
        <v>91</v>
      </c>
      <c r="E1860">
        <f t="shared" ref="E1860" si="3811">plan_id</f>
        <v>1330</v>
      </c>
      <c r="F1860">
        <f t="shared" ca="1" si="3734"/>
        <v>2014</v>
      </c>
      <c r="G1860">
        <f t="shared" ref="G1860" ca="1" si="3812">VLOOKUP(INDIRECT(CHAR(39)&amp;$A1860&amp;CHAR(39)&amp;"!r2c"&amp;$C1860,0),variables,2,0)</f>
        <v>10825</v>
      </c>
      <c r="H1860" s="68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46500000</v>
      </c>
    </row>
    <row r="1861" spans="1:8" x14ac:dyDescent="0.35">
      <c r="A1861" t="s">
        <v>534</v>
      </c>
      <c r="B1861">
        <f t="shared" si="3766"/>
        <v>17</v>
      </c>
      <c r="C1861">
        <f t="shared" si="3752"/>
        <v>92</v>
      </c>
      <c r="E1861">
        <f t="shared" ref="E1861" si="3813">plan_id</f>
        <v>1330</v>
      </c>
      <c r="F1861">
        <f t="shared" ca="1" si="3734"/>
        <v>2014</v>
      </c>
      <c r="G1861">
        <f t="shared" ref="G1861" ca="1" si="3814">VLOOKUP(INDIRECT(CHAR(39)&amp;$A1861&amp;CHAR(39)&amp;"!r2c"&amp;$C1861,0),variables,2,0)</f>
        <v>10826</v>
      </c>
      <c r="H1861" s="68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5">
      <c r="A1862" t="s">
        <v>534</v>
      </c>
      <c r="B1862">
        <f t="shared" si="3766"/>
        <v>17</v>
      </c>
      <c r="C1862">
        <f t="shared" si="3752"/>
        <v>93</v>
      </c>
      <c r="E1862">
        <f t="shared" ref="E1862" si="3815">plan_id</f>
        <v>1330</v>
      </c>
      <c r="F1862">
        <f t="shared" ca="1" si="3734"/>
        <v>2014</v>
      </c>
      <c r="G1862">
        <f t="shared" ref="G1862" ca="1" si="3816">VLOOKUP(INDIRECT(CHAR(39)&amp;$A1862&amp;CHAR(39)&amp;"!r2c"&amp;$C1862,0),variables,2,0)</f>
        <v>10828</v>
      </c>
      <c r="H1862" s="68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5">
      <c r="A1863" t="s">
        <v>534</v>
      </c>
      <c r="B1863">
        <f t="shared" ref="B1863:B1926" si="3817">B1798+1</f>
        <v>18</v>
      </c>
      <c r="C1863">
        <f t="shared" si="3752"/>
        <v>3</v>
      </c>
      <c r="E1863">
        <f t="shared" ref="E1863" si="3818">plan_id</f>
        <v>1330</v>
      </c>
      <c r="F1863">
        <f t="shared" ca="1" si="3734"/>
        <v>2015</v>
      </c>
      <c r="G1863">
        <f t="shared" ref="G1863" ca="1" si="3819">VLOOKUP(INDIRECT(CHAR(39)&amp;$A1863&amp;CHAR(39)&amp;"!r2c"&amp;$C1863,0),variables,2,0)</f>
        <v>10703</v>
      </c>
      <c r="H1863" s="68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5">
      <c r="A1864" t="s">
        <v>534</v>
      </c>
      <c r="B1864">
        <f t="shared" si="3817"/>
        <v>18</v>
      </c>
      <c r="C1864">
        <f t="shared" si="3752"/>
        <v>4</v>
      </c>
      <c r="E1864">
        <f t="shared" ref="E1864" si="3820">plan_id</f>
        <v>1330</v>
      </c>
      <c r="F1864">
        <f t="shared" ca="1" si="3734"/>
        <v>2015</v>
      </c>
      <c r="G1864">
        <f t="shared" ref="G1864" ca="1" si="3821">VLOOKUP(INDIRECT(CHAR(39)&amp;$A1864&amp;CHAR(39)&amp;"!r2c"&amp;$C1864,0),variables,2,0)</f>
        <v>10845</v>
      </c>
      <c r="H1864" s="68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Cavanaugh Macdonald Consulting, LLC</v>
      </c>
    </row>
    <row r="1865" spans="1:8" x14ac:dyDescent="0.35">
      <c r="A1865" t="s">
        <v>534</v>
      </c>
      <c r="B1865">
        <f t="shared" si="3817"/>
        <v>18</v>
      </c>
      <c r="C1865">
        <f t="shared" si="3752"/>
        <v>5</v>
      </c>
      <c r="E1865">
        <f t="shared" ref="E1865" si="3822">plan_id</f>
        <v>1330</v>
      </c>
      <c r="F1865">
        <f t="shared" ca="1" si="3734"/>
        <v>2015</v>
      </c>
      <c r="G1865">
        <f t="shared" ref="G1865" ca="1" si="3823">VLOOKUP(INDIRECT(CHAR(39)&amp;$A1865&amp;CHAR(39)&amp;"!r2c"&amp;$C1865,0),variables,2,0)</f>
        <v>10924</v>
      </c>
      <c r="H1865" s="68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9.4899999999999998E-2</v>
      </c>
    </row>
    <row r="1866" spans="1:8" x14ac:dyDescent="0.35">
      <c r="A1866" t="s">
        <v>534</v>
      </c>
      <c r="B1866">
        <f t="shared" si="3817"/>
        <v>18</v>
      </c>
      <c r="C1866">
        <f t="shared" si="3752"/>
        <v>6</v>
      </c>
      <c r="E1866">
        <f t="shared" ref="E1866" si="3824">plan_id</f>
        <v>1330</v>
      </c>
      <c r="F1866">
        <f t="shared" ca="1" si="3734"/>
        <v>2015</v>
      </c>
      <c r="G1866">
        <f t="shared" ref="G1866" ca="1" si="3825">VLOOKUP(INDIRECT(CHAR(39)&amp;$A1866&amp;CHAR(39)&amp;"!r2c"&amp;$C1866,0),variables,2,0)</f>
        <v>10925</v>
      </c>
      <c r="H1866" s="68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1.06E-2</v>
      </c>
    </row>
    <row r="1867" spans="1:8" x14ac:dyDescent="0.35">
      <c r="A1867" t="s">
        <v>534</v>
      </c>
      <c r="B1867">
        <f t="shared" si="3817"/>
        <v>18</v>
      </c>
      <c r="C1867">
        <f t="shared" si="3752"/>
        <v>7</v>
      </c>
      <c r="E1867">
        <f t="shared" ref="E1867" si="3826">plan_id</f>
        <v>1330</v>
      </c>
      <c r="F1867">
        <f t="shared" ca="1" si="3734"/>
        <v>2015</v>
      </c>
      <c r="G1867">
        <f t="shared" ref="G1867" ca="1" si="3827">VLOOKUP(INDIRECT(CHAR(39)&amp;$A1867&amp;CHAR(39)&amp;"!r2c"&amp;$C1867,0),variables,2,0)</f>
        <v>10926</v>
      </c>
      <c r="H1867" s="68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8.1500000000000003E-2</v>
      </c>
    </row>
    <row r="1868" spans="1:8" x14ac:dyDescent="0.35">
      <c r="A1868" t="s">
        <v>534</v>
      </c>
      <c r="B1868">
        <f t="shared" si="3817"/>
        <v>18</v>
      </c>
      <c r="C1868">
        <f t="shared" si="3752"/>
        <v>8</v>
      </c>
      <c r="E1868">
        <f t="shared" ref="E1868" si="3828">plan_id</f>
        <v>1330</v>
      </c>
      <c r="F1868">
        <f t="shared" ca="1" si="3734"/>
        <v>2015</v>
      </c>
      <c r="G1868">
        <f t="shared" ref="G1868" ca="1" si="3829">VLOOKUP(INDIRECT(CHAR(39)&amp;$A1868&amp;CHAR(39)&amp;"!r2c"&amp;$C1868,0),variables,2,0)</f>
        <v>10704</v>
      </c>
      <c r="H1868" s="68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5">
      <c r="A1869" t="s">
        <v>534</v>
      </c>
      <c r="B1869">
        <f t="shared" si="3817"/>
        <v>18</v>
      </c>
      <c r="C1869">
        <f t="shared" si="3752"/>
        <v>9</v>
      </c>
      <c r="E1869">
        <f t="shared" ref="E1869" si="3830">plan_id</f>
        <v>1330</v>
      </c>
      <c r="F1869">
        <f t="shared" ca="1" si="3734"/>
        <v>2015</v>
      </c>
      <c r="G1869">
        <f t="shared" ref="G1869" ca="1" si="3831">VLOOKUP(INDIRECT(CHAR(39)&amp;$A1869&amp;CHAR(39)&amp;"!r2c"&amp;$C1869,0),variables,2,0)</f>
        <v>10928</v>
      </c>
      <c r="H1869" s="68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9.8199999999999996E-2</v>
      </c>
    </row>
    <row r="1870" spans="1:8" x14ac:dyDescent="0.35">
      <c r="A1870" t="s">
        <v>534</v>
      </c>
      <c r="B1870">
        <f t="shared" si="3817"/>
        <v>18</v>
      </c>
      <c r="C1870">
        <f t="shared" si="3752"/>
        <v>10</v>
      </c>
      <c r="E1870">
        <f t="shared" ref="E1870" si="3832">plan_id</f>
        <v>1330</v>
      </c>
      <c r="F1870">
        <f t="shared" ca="1" si="3734"/>
        <v>2015</v>
      </c>
      <c r="G1870">
        <f t="shared" ref="G1870" ca="1" si="3833">VLOOKUP(INDIRECT(CHAR(39)&amp;$A1870&amp;CHAR(39)&amp;"!r2c"&amp;$C1870,0),variables,2,0)</f>
        <v>10929</v>
      </c>
      <c r="H1870" s="68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5">
      <c r="A1871" t="s">
        <v>534</v>
      </c>
      <c r="B1871">
        <f t="shared" si="3817"/>
        <v>18</v>
      </c>
      <c r="C1871">
        <f t="shared" si="3752"/>
        <v>11</v>
      </c>
      <c r="E1871">
        <f t="shared" ref="E1871" si="3834">plan_id</f>
        <v>1330</v>
      </c>
      <c r="F1871">
        <f t="shared" ca="1" si="3734"/>
        <v>2015</v>
      </c>
      <c r="G1871">
        <f t="shared" ref="G1871" ca="1" si="3835">VLOOKUP(INDIRECT(CHAR(39)&amp;$A1871&amp;CHAR(39)&amp;"!r2c"&amp;$C1871,0),variables,2,0)</f>
        <v>10930</v>
      </c>
      <c r="H1871" s="68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5">
      <c r="A1872" t="s">
        <v>534</v>
      </c>
      <c r="B1872">
        <f t="shared" si="3817"/>
        <v>18</v>
      </c>
      <c r="C1872">
        <f t="shared" si="3752"/>
        <v>12</v>
      </c>
      <c r="E1872">
        <f t="shared" ref="E1872" si="3836">plan_id</f>
        <v>1330</v>
      </c>
      <c r="F1872">
        <f t="shared" ca="1" si="3734"/>
        <v>2015</v>
      </c>
      <c r="G1872">
        <f t="shared" ref="G1872" ca="1" si="3837">VLOOKUP(INDIRECT(CHAR(39)&amp;$A1872&amp;CHAR(39)&amp;"!r2c"&amp;$C1872,0),variables,2,0)</f>
        <v>10931</v>
      </c>
      <c r="H1872" s="6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202896194</v>
      </c>
    </row>
    <row r="1873" spans="1:8" x14ac:dyDescent="0.35">
      <c r="A1873" t="s">
        <v>534</v>
      </c>
      <c r="B1873">
        <f t="shared" si="3817"/>
        <v>18</v>
      </c>
      <c r="C1873">
        <f t="shared" si="3752"/>
        <v>13</v>
      </c>
      <c r="E1873">
        <f t="shared" ref="E1873" si="3838">plan_id</f>
        <v>1330</v>
      </c>
      <c r="F1873">
        <f t="shared" ca="1" si="3734"/>
        <v>2015</v>
      </c>
      <c r="G1873">
        <f t="shared" ref="G1873" ca="1" si="3839">VLOOKUP(INDIRECT(CHAR(39)&amp;$A1873&amp;CHAR(39)&amp;"!r2c"&amp;$C1873,0),variables,2,0)</f>
        <v>10705</v>
      </c>
      <c r="H1873" s="68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72215797</v>
      </c>
    </row>
    <row r="1874" spans="1:8" x14ac:dyDescent="0.35">
      <c r="A1874" t="s">
        <v>534</v>
      </c>
      <c r="B1874">
        <f t="shared" si="3817"/>
        <v>18</v>
      </c>
      <c r="C1874">
        <f t="shared" si="3752"/>
        <v>14</v>
      </c>
      <c r="E1874">
        <f t="shared" ref="E1874" si="3840">plan_id</f>
        <v>1330</v>
      </c>
      <c r="F1874">
        <f t="shared" ca="1" si="3734"/>
        <v>2015</v>
      </c>
      <c r="G1874">
        <f t="shared" ref="G1874" ca="1" si="3841">VLOOKUP(INDIRECT(CHAR(39)&amp;$A1874&amp;CHAR(39)&amp;"!r2c"&amp;$C1874,0),variables,2,0)</f>
        <v>10842</v>
      </c>
      <c r="H1874" s="68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87290863</v>
      </c>
    </row>
    <row r="1875" spans="1:8" x14ac:dyDescent="0.35">
      <c r="A1875" t="s">
        <v>534</v>
      </c>
      <c r="B1875">
        <f t="shared" si="3817"/>
        <v>18</v>
      </c>
      <c r="C1875">
        <f t="shared" si="3752"/>
        <v>15</v>
      </c>
      <c r="E1875">
        <f t="shared" ref="E1875" si="3842">plan_id</f>
        <v>1330</v>
      </c>
      <c r="F1875">
        <f t="shared" ca="1" si="3734"/>
        <v>2015</v>
      </c>
      <c r="G1875">
        <f t="shared" ref="G1875" ca="1" si="3843">VLOOKUP(INDIRECT(CHAR(39)&amp;$A1875&amp;CHAR(39)&amp;"!r2c"&amp;$C1875,0),variables,2,0)</f>
        <v>10843</v>
      </c>
      <c r="H1875" s="68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0.1116</v>
      </c>
    </row>
    <row r="1876" spans="1:8" x14ac:dyDescent="0.35">
      <c r="A1876" t="s">
        <v>534</v>
      </c>
      <c r="B1876">
        <f t="shared" si="3817"/>
        <v>18</v>
      </c>
      <c r="C1876">
        <f t="shared" si="3752"/>
        <v>16</v>
      </c>
      <c r="E1876">
        <f t="shared" ref="E1876" si="3844">plan_id</f>
        <v>1330</v>
      </c>
      <c r="F1876">
        <f t="shared" ca="1" si="3734"/>
        <v>2015</v>
      </c>
      <c r="G1876">
        <f t="shared" ref="G1876" ca="1" si="3845">VLOOKUP(INDIRECT(CHAR(39)&amp;$A1876&amp;CHAR(39)&amp;"!r2c"&amp;$C1876,0),variables,2,0)</f>
        <v>10932</v>
      </c>
      <c r="H1876" s="68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5">
      <c r="A1877" t="s">
        <v>534</v>
      </c>
      <c r="B1877">
        <f t="shared" si="3817"/>
        <v>18</v>
      </c>
      <c r="C1877">
        <f t="shared" si="3752"/>
        <v>17</v>
      </c>
      <c r="E1877">
        <f t="shared" ref="E1877" si="3846">plan_id</f>
        <v>1330</v>
      </c>
      <c r="F1877">
        <f t="shared" ca="1" si="3734"/>
        <v>2015</v>
      </c>
      <c r="G1877">
        <f t="shared" ref="G1877" ca="1" si="3847">VLOOKUP(INDIRECT(CHAR(39)&amp;$A1877&amp;CHAR(39)&amp;"!r2c"&amp;$C1877,0),variables,2,0)</f>
        <v>10933</v>
      </c>
      <c r="H1877" s="68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5">
      <c r="A1878" t="s">
        <v>534</v>
      </c>
      <c r="B1878">
        <f t="shared" si="3817"/>
        <v>18</v>
      </c>
      <c r="C1878">
        <f t="shared" si="3752"/>
        <v>18</v>
      </c>
      <c r="E1878">
        <f t="shared" ref="E1878" si="3848">plan_id</f>
        <v>1330</v>
      </c>
      <c r="F1878">
        <f t="shared" ca="1" si="3734"/>
        <v>2015</v>
      </c>
      <c r="G1878">
        <f t="shared" ref="G1878" ca="1" si="3849">VLOOKUP(INDIRECT(CHAR(39)&amp;$A1878&amp;CHAR(39)&amp;"!r2c"&amp;$C1878,0),variables,2,0)</f>
        <v>10934</v>
      </c>
      <c r="H1878" s="68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5">
      <c r="A1879" t="s">
        <v>534</v>
      </c>
      <c r="B1879">
        <f t="shared" si="3817"/>
        <v>18</v>
      </c>
      <c r="C1879">
        <f t="shared" si="3752"/>
        <v>19</v>
      </c>
      <c r="E1879">
        <f t="shared" ref="E1879" si="3850">plan_id</f>
        <v>1330</v>
      </c>
      <c r="F1879">
        <f t="shared" ca="1" si="3734"/>
        <v>2015</v>
      </c>
      <c r="G1879">
        <f t="shared" ref="G1879" ca="1" si="3851">VLOOKUP(INDIRECT(CHAR(39)&amp;$A1879&amp;CHAR(39)&amp;"!r2c"&amp;$C1879,0),variables,2,0)</f>
        <v>10935</v>
      </c>
      <c r="H1879" s="68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8.1500000000000003E-2</v>
      </c>
    </row>
    <row r="1880" spans="1:8" x14ac:dyDescent="0.35">
      <c r="A1880" t="s">
        <v>534</v>
      </c>
      <c r="B1880">
        <f t="shared" si="3817"/>
        <v>18</v>
      </c>
      <c r="C1880">
        <f t="shared" si="3752"/>
        <v>20</v>
      </c>
      <c r="E1880">
        <f t="shared" ref="E1880" si="3852">plan_id</f>
        <v>1330</v>
      </c>
      <c r="F1880">
        <f t="shared" ca="1" si="3734"/>
        <v>2015</v>
      </c>
      <c r="G1880">
        <f t="shared" ref="G1880" ca="1" si="3853">VLOOKUP(INDIRECT(CHAR(39)&amp;$A1880&amp;CHAR(39)&amp;"!r2c"&amp;$C1880,0),variables,2,0)</f>
        <v>10936</v>
      </c>
      <c r="H1880" s="68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Single</v>
      </c>
    </row>
    <row r="1881" spans="1:8" x14ac:dyDescent="0.35">
      <c r="A1881" t="s">
        <v>534</v>
      </c>
      <c r="B1881">
        <f t="shared" si="3817"/>
        <v>18</v>
      </c>
      <c r="C1881">
        <f t="shared" si="3752"/>
        <v>21</v>
      </c>
      <c r="E1881">
        <f t="shared" ref="E1881" si="3854">plan_id</f>
        <v>1330</v>
      </c>
      <c r="F1881">
        <f t="shared" ca="1" si="3734"/>
        <v>2015</v>
      </c>
      <c r="G1881">
        <f t="shared" ref="G1881" ca="1" si="3855">VLOOKUP(INDIRECT(CHAR(39)&amp;$A1881&amp;CHAR(39)&amp;"!r2c"&amp;$C1881,0),variables,2,0)</f>
        <v>10938</v>
      </c>
      <c r="H1881" s="68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5">
      <c r="A1882" t="s">
        <v>534</v>
      </c>
      <c r="B1882">
        <f t="shared" si="3817"/>
        <v>18</v>
      </c>
      <c r="C1882">
        <f t="shared" si="3752"/>
        <v>22</v>
      </c>
      <c r="E1882">
        <f t="shared" ref="E1882" si="3856">plan_id</f>
        <v>1330</v>
      </c>
      <c r="F1882">
        <f t="shared" ca="1" si="3734"/>
        <v>2015</v>
      </c>
      <c r="G1882">
        <f t="shared" ref="G1882" ca="1" si="3857">VLOOKUP(INDIRECT(CHAR(39)&amp;$A1882&amp;CHAR(39)&amp;"!r2c"&amp;$C1882,0),variables,2,0)</f>
        <v>10939</v>
      </c>
      <c r="H1882" s="68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5">
      <c r="A1883" t="s">
        <v>534</v>
      </c>
      <c r="B1883">
        <f t="shared" si="3817"/>
        <v>18</v>
      </c>
      <c r="C1883">
        <f t="shared" si="3752"/>
        <v>23</v>
      </c>
      <c r="E1883">
        <f t="shared" ref="E1883" si="3858">plan_id</f>
        <v>1330</v>
      </c>
      <c r="F1883">
        <f t="shared" ca="1" si="3734"/>
        <v>2015</v>
      </c>
      <c r="G1883">
        <f t="shared" ref="G1883" ca="1" si="3859">VLOOKUP(INDIRECT(CHAR(39)&amp;$A1883&amp;CHAR(39)&amp;"!r2c"&amp;$C1883,0),variables,2,0)</f>
        <v>11008</v>
      </c>
      <c r="H1883" s="68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Tier One Members: 1/60 of final compensation/yr of service. &amp; Tier Two Members - 1.85% of final compensation for members aged 60 with at least 30yrs of creditable service/yr of service. Otherwise 1/60 of final compensation/yr of service.</v>
      </c>
    </row>
    <row r="1884" spans="1:8" x14ac:dyDescent="0.35">
      <c r="A1884" t="s">
        <v>534</v>
      </c>
      <c r="B1884">
        <f t="shared" si="3817"/>
        <v>18</v>
      </c>
      <c r="C1884">
        <f t="shared" si="3752"/>
        <v>24</v>
      </c>
      <c r="E1884">
        <f t="shared" ref="E1884" si="3860">plan_id</f>
        <v>1330</v>
      </c>
      <c r="F1884">
        <f t="shared" ca="1" si="3734"/>
        <v>2015</v>
      </c>
      <c r="G1884">
        <f t="shared" ref="G1884" ca="1" si="3861">VLOOKUP(INDIRECT(CHAR(39)&amp;$A1884&amp;CHAR(39)&amp;"!r2c"&amp;$C1884,0),variables,2,0)</f>
        <v>10942</v>
      </c>
      <c r="H1884" s="68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Yes</v>
      </c>
    </row>
    <row r="1885" spans="1:8" x14ac:dyDescent="0.35">
      <c r="A1885" t="s">
        <v>534</v>
      </c>
      <c r="B1885">
        <f t="shared" si="3817"/>
        <v>18</v>
      </c>
      <c r="C1885">
        <f t="shared" si="3752"/>
        <v>25</v>
      </c>
      <c r="E1885">
        <f t="shared" ref="E1885" si="3862">plan_id</f>
        <v>1330</v>
      </c>
      <c r="F1885">
        <f t="shared" ca="1" si="3734"/>
        <v>2015</v>
      </c>
      <c r="G1885">
        <f t="shared" ref="G1885" ca="1" si="3863">VLOOKUP(INDIRECT(CHAR(39)&amp;$A1885&amp;CHAR(39)&amp;"!r2c"&amp;$C1885,0),variables,2,0)</f>
        <v>10943</v>
      </c>
      <c r="H1885" s="68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5">
      <c r="A1886" t="s">
        <v>534</v>
      </c>
      <c r="B1886">
        <f t="shared" si="3817"/>
        <v>18</v>
      </c>
      <c r="C1886">
        <f t="shared" si="3752"/>
        <v>26</v>
      </c>
      <c r="E1886">
        <f t="shared" ref="E1886" si="3864">plan_id</f>
        <v>1330</v>
      </c>
      <c r="F1886">
        <f t="shared" ca="1" si="3734"/>
        <v>2015</v>
      </c>
      <c r="G1886">
        <f t="shared" ref="G1886" ca="1" si="3865">VLOOKUP(INDIRECT(CHAR(39)&amp;$A1886&amp;CHAR(39)&amp;"!r2c"&amp;$C1886,0),variables,2,0)</f>
        <v>10701</v>
      </c>
      <c r="H1886" s="68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Tier One: 1.50%; Tier Two: 0.50%</v>
      </c>
    </row>
    <row r="1887" spans="1:8" x14ac:dyDescent="0.35">
      <c r="A1887" t="s">
        <v>534</v>
      </c>
      <c r="B1887">
        <f t="shared" si="3817"/>
        <v>18</v>
      </c>
      <c r="C1887">
        <f t="shared" si="3752"/>
        <v>27</v>
      </c>
      <c r="E1887">
        <f t="shared" ref="E1887" si="3866">plan_id</f>
        <v>1330</v>
      </c>
      <c r="F1887">
        <f t="shared" ca="1" si="3734"/>
        <v>2015</v>
      </c>
      <c r="G1887">
        <f t="shared" ref="G1887" ca="1" si="3867">VLOOKUP(INDIRECT(CHAR(39)&amp;$A1887&amp;CHAR(39)&amp;"!r2c"&amp;$C1887,0),variables,2,0)</f>
        <v>10702</v>
      </c>
      <c r="H1887" s="68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5">
      <c r="A1888" t="s">
        <v>534</v>
      </c>
      <c r="B1888">
        <f t="shared" si="3817"/>
        <v>18</v>
      </c>
      <c r="C1888">
        <f t="shared" si="3752"/>
        <v>28</v>
      </c>
      <c r="E1888">
        <f t="shared" ref="E1888" si="3868">plan_id</f>
        <v>1330</v>
      </c>
      <c r="F1888">
        <f t="shared" ca="1" si="3734"/>
        <v>2015</v>
      </c>
      <c r="G1888">
        <f t="shared" ref="G1888" ca="1" si="3869">VLOOKUP(INDIRECT(CHAR(39)&amp;$A1888&amp;CHAR(39)&amp;"!r2c"&amp;$C1888,0),variables,2,0)</f>
        <v>10944</v>
      </c>
      <c r="H1888" s="68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5">
      <c r="A1889" t="s">
        <v>534</v>
      </c>
      <c r="B1889">
        <f t="shared" si="3817"/>
        <v>18</v>
      </c>
      <c r="C1889">
        <f t="shared" si="3752"/>
        <v>29</v>
      </c>
      <c r="E1889">
        <f t="shared" ref="E1889" si="3870">plan_id</f>
        <v>1330</v>
      </c>
      <c r="F1889">
        <f t="shared" ca="1" si="3734"/>
        <v>2015</v>
      </c>
      <c r="G1889">
        <f t="shared" ref="G1889" ca="1" si="3871">VLOOKUP(INDIRECT(CHAR(39)&amp;$A1889&amp;CHAR(39)&amp;"!r2c"&amp;$C1889,0),variables,2,0)</f>
        <v>10945</v>
      </c>
      <c r="H1889" s="68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5">
      <c r="A1890" t="s">
        <v>534</v>
      </c>
      <c r="B1890">
        <f t="shared" si="3817"/>
        <v>18</v>
      </c>
      <c r="C1890">
        <f t="shared" si="3752"/>
        <v>30</v>
      </c>
      <c r="E1890">
        <f t="shared" ref="E1890" si="3872">plan_id</f>
        <v>1330</v>
      </c>
      <c r="F1890">
        <f t="shared" ca="1" si="3734"/>
        <v>2015</v>
      </c>
      <c r="G1890">
        <f t="shared" ref="G1890" ca="1" si="3873">VLOOKUP(INDIRECT(CHAR(39)&amp;$A1890&amp;CHAR(39)&amp;"!r2c"&amp;$C1890,0),variables,2,0)</f>
        <v>10946</v>
      </c>
      <c r="H1890" s="68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5">
      <c r="A1891" t="s">
        <v>534</v>
      </c>
      <c r="B1891">
        <f t="shared" si="3817"/>
        <v>18</v>
      </c>
      <c r="C1891">
        <f t="shared" si="3752"/>
        <v>31</v>
      </c>
      <c r="E1891">
        <f t="shared" ref="E1891" si="3874">plan_id</f>
        <v>1330</v>
      </c>
      <c r="F1891">
        <f t="shared" ca="1" si="3734"/>
        <v>2015</v>
      </c>
      <c r="G1891">
        <f t="shared" ref="G1891" ca="1" si="3875">VLOOKUP(INDIRECT(CHAR(39)&amp;$A1891&amp;CHAR(39)&amp;"!r2c"&amp;$C1891,0),variables,2,0)</f>
        <v>10948</v>
      </c>
      <c r="H1891" s="68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5">
      <c r="A1892" t="s">
        <v>534</v>
      </c>
      <c r="B1892">
        <f t="shared" si="3817"/>
        <v>18</v>
      </c>
      <c r="C1892">
        <f t="shared" si="3752"/>
        <v>32</v>
      </c>
      <c r="E1892">
        <f t="shared" ref="E1892" si="3876">plan_id</f>
        <v>1330</v>
      </c>
      <c r="F1892">
        <f t="shared" ca="1" si="3734"/>
        <v>2015</v>
      </c>
      <c r="G1892">
        <f t="shared" ref="G1892" ca="1" si="3877">VLOOKUP(INDIRECT(CHAR(39)&amp;$A1892&amp;CHAR(39)&amp;"!r2c"&amp;$C1892,0),variables,2,0)</f>
        <v>10949</v>
      </c>
      <c r="H1892" s="68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5">
      <c r="A1893" t="s">
        <v>534</v>
      </c>
      <c r="B1893">
        <f t="shared" si="3817"/>
        <v>18</v>
      </c>
      <c r="C1893">
        <f t="shared" si="3752"/>
        <v>33</v>
      </c>
      <c r="E1893">
        <f t="shared" ref="E1893" si="3878">plan_id</f>
        <v>1330</v>
      </c>
      <c r="F1893">
        <f t="shared" ca="1" si="3734"/>
        <v>2015</v>
      </c>
      <c r="G1893">
        <f t="shared" ref="G1893" ca="1" si="3879">VLOOKUP(INDIRECT(CHAR(39)&amp;$A1893&amp;CHAR(39)&amp;"!r2c"&amp;$C1893,0),variables,2,0)</f>
        <v>10950</v>
      </c>
      <c r="H1893" s="68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5">
      <c r="A1894" t="s">
        <v>534</v>
      </c>
      <c r="B1894">
        <f t="shared" si="3817"/>
        <v>18</v>
      </c>
      <c r="C1894">
        <f t="shared" si="3752"/>
        <v>34</v>
      </c>
      <c r="E1894">
        <f t="shared" ref="E1894" si="3880">plan_id</f>
        <v>1330</v>
      </c>
      <c r="F1894">
        <f t="shared" ca="1" si="3734"/>
        <v>2015</v>
      </c>
      <c r="G1894">
        <f t="shared" ref="G1894" ca="1" si="3881">VLOOKUP(INDIRECT(CHAR(39)&amp;$A1894&amp;CHAR(39)&amp;"!r2c"&amp;$C1894,0),variables,2,0)</f>
        <v>10952</v>
      </c>
      <c r="H1894" s="68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5">
      <c r="A1895" t="s">
        <v>534</v>
      </c>
      <c r="B1895">
        <f t="shared" si="3817"/>
        <v>18</v>
      </c>
      <c r="C1895">
        <f t="shared" si="3752"/>
        <v>35</v>
      </c>
      <c r="E1895">
        <f t="shared" ref="E1895" si="3882">plan_id</f>
        <v>1330</v>
      </c>
      <c r="F1895">
        <f t="shared" ca="1" si="3734"/>
        <v>2015</v>
      </c>
      <c r="G1895">
        <f t="shared" ref="G1895" ca="1" si="3883">VLOOKUP(INDIRECT(CHAR(39)&amp;$A1895&amp;CHAR(39)&amp;"!r2c"&amp;$C1895,0),variables,2,0)</f>
        <v>10951</v>
      </c>
      <c r="H1895" s="68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5">
      <c r="A1896" t="s">
        <v>534</v>
      </c>
      <c r="B1896">
        <f t="shared" si="3817"/>
        <v>18</v>
      </c>
      <c r="C1896">
        <f t="shared" ref="C1896:C1959" si="3884">C1805</f>
        <v>36</v>
      </c>
      <c r="E1896">
        <f t="shared" ref="E1896" si="3885">plan_id</f>
        <v>1330</v>
      </c>
      <c r="F1896">
        <f t="shared" ca="1" si="3734"/>
        <v>2015</v>
      </c>
      <c r="G1896">
        <f t="shared" ref="G1896" ca="1" si="3886">VLOOKUP(INDIRECT(CHAR(39)&amp;$A1896&amp;CHAR(39)&amp;"!r2c"&amp;$C1896,0),variables,2,0)</f>
        <v>10955</v>
      </c>
      <c r="H1896" s="6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3.2500000000000001E-2</v>
      </c>
    </row>
    <row r="1897" spans="1:8" x14ac:dyDescent="0.35">
      <c r="A1897" t="s">
        <v>534</v>
      </c>
      <c r="B1897">
        <f t="shared" si="3817"/>
        <v>18</v>
      </c>
      <c r="C1897">
        <f t="shared" si="3884"/>
        <v>37</v>
      </c>
      <c r="E1897">
        <f t="shared" ref="E1897" si="3887">plan_id</f>
        <v>1330</v>
      </c>
      <c r="F1897">
        <f t="shared" ref="F1897:F2151" ca="1" si="3888">INDIRECT(CHAR(39)&amp;$A1897&amp;CHAR(39)&amp;"!r"&amp;$B1897&amp;"c2",0)</f>
        <v>2015</v>
      </c>
      <c r="G1897">
        <f t="shared" ref="G1897" ca="1" si="3889">VLOOKUP(INDIRECT(CHAR(39)&amp;$A1897&amp;CHAR(39)&amp;"!r2c"&amp;$C1897,0),variables,2,0)</f>
        <v>10956</v>
      </c>
      <c r="H1897" s="68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7.7499999999999999E-2</v>
      </c>
    </row>
    <row r="1898" spans="1:8" x14ac:dyDescent="0.35">
      <c r="A1898" t="s">
        <v>534</v>
      </c>
      <c r="B1898">
        <f t="shared" si="3817"/>
        <v>18</v>
      </c>
      <c r="C1898">
        <f t="shared" si="3884"/>
        <v>38</v>
      </c>
      <c r="E1898">
        <f t="shared" ref="E1898" si="3890">plan_id</f>
        <v>1330</v>
      </c>
      <c r="F1898">
        <f t="shared" ca="1" si="3888"/>
        <v>2015</v>
      </c>
      <c r="G1898">
        <f t="shared" ref="G1898" ca="1" si="3891">VLOOKUP(INDIRECT(CHAR(39)&amp;$A1898&amp;CHAR(39)&amp;"!r2c"&amp;$C1898,0),variables,2,0)</f>
        <v>10957</v>
      </c>
      <c r="H1898" s="6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0.04</v>
      </c>
    </row>
    <row r="1899" spans="1:8" x14ac:dyDescent="0.35">
      <c r="A1899" t="s">
        <v>534</v>
      </c>
      <c r="B1899">
        <f t="shared" si="3817"/>
        <v>18</v>
      </c>
      <c r="C1899">
        <f t="shared" si="3884"/>
        <v>39</v>
      </c>
      <c r="E1899">
        <f t="shared" ref="E1899" si="3892">plan_id</f>
        <v>1330</v>
      </c>
      <c r="F1899">
        <f t="shared" ca="1" si="3888"/>
        <v>2015</v>
      </c>
      <c r="G1899">
        <f t="shared" ref="G1899" ca="1" si="3893">VLOOKUP(INDIRECT(CHAR(39)&amp;$A1899&amp;CHAR(39)&amp;"!r2c"&amp;$C1899,0),variables,2,0)</f>
        <v>10960</v>
      </c>
      <c r="H1899" s="68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General Members - 4.00% - 8.51%; University Members - 5.00%</v>
      </c>
    </row>
    <row r="1900" spans="1:8" x14ac:dyDescent="0.35">
      <c r="A1900" t="s">
        <v>534</v>
      </c>
      <c r="B1900">
        <f t="shared" si="3817"/>
        <v>18</v>
      </c>
      <c r="C1900">
        <f t="shared" si="3884"/>
        <v>40</v>
      </c>
      <c r="E1900">
        <f t="shared" ref="E1900" si="3894">plan_id</f>
        <v>1330</v>
      </c>
      <c r="F1900">
        <f t="shared" ca="1" si="3888"/>
        <v>2015</v>
      </c>
      <c r="G1900">
        <f t="shared" ref="G1900" ca="1" si="3895">VLOOKUP(INDIRECT(CHAR(39)&amp;$A1900&amp;CHAR(39)&amp;"!r2c"&amp;$C1900,0),variables,2,0)</f>
        <v>10963</v>
      </c>
      <c r="H1900" s="68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 42</v>
      </c>
    </row>
    <row r="1901" spans="1:8" x14ac:dyDescent="0.35">
      <c r="A1901" t="s">
        <v>534</v>
      </c>
      <c r="B1901">
        <f t="shared" si="3817"/>
        <v>18</v>
      </c>
      <c r="C1901">
        <f t="shared" si="3884"/>
        <v>41</v>
      </c>
      <c r="E1901">
        <f t="shared" ref="E1901" si="3896">plan_id</f>
        <v>1330</v>
      </c>
      <c r="F1901">
        <f t="shared" ca="1" si="3888"/>
        <v>2015</v>
      </c>
      <c r="G1901">
        <f t="shared" ref="G1901" ca="1" si="3897">VLOOKUP(INDIRECT(CHAR(39)&amp;$A1901&amp;CHAR(39)&amp;"!r2c"&amp;$C1901,0),variables,2,0)</f>
        <v>10965</v>
      </c>
      <c r="H1901" s="68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 39</v>
      </c>
    </row>
    <row r="1902" spans="1:8" x14ac:dyDescent="0.35">
      <c r="A1902" t="s">
        <v>534</v>
      </c>
      <c r="B1902">
        <f t="shared" si="3817"/>
        <v>18</v>
      </c>
      <c r="C1902">
        <f t="shared" si="3884"/>
        <v>42</v>
      </c>
      <c r="E1902">
        <f t="shared" ref="E1902" si="3898">plan_id</f>
        <v>1330</v>
      </c>
      <c r="F1902">
        <f t="shared" ca="1" si="3888"/>
        <v>2015</v>
      </c>
      <c r="G1902">
        <f t="shared" ref="G1902" ca="1" si="3899">VLOOKUP(INDIRECT(CHAR(39)&amp;$A1902&amp;CHAR(39)&amp;"!r2c"&amp;$C1902,0),variables,2,0)</f>
        <v>10968</v>
      </c>
      <c r="H1902" s="68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 2000 Healthy Annuitant Mortality Table (ages 50 and above), RP 2000 Combined Healthy Annuitant Mortality Table (ages below 50)</v>
      </c>
    </row>
    <row r="1903" spans="1:8" x14ac:dyDescent="0.35">
      <c r="A1903" t="s">
        <v>534</v>
      </c>
      <c r="B1903">
        <f t="shared" si="3817"/>
        <v>18</v>
      </c>
      <c r="C1903">
        <f t="shared" si="3884"/>
        <v>43</v>
      </c>
      <c r="E1903">
        <f t="shared" ref="E1903" si="3900">plan_id</f>
        <v>1330</v>
      </c>
      <c r="F1903">
        <f t="shared" ca="1" si="3888"/>
        <v>2015</v>
      </c>
      <c r="G1903">
        <f t="shared" ref="G1903" ca="1" si="3901">VLOOKUP(INDIRECT(CHAR(39)&amp;$A1903&amp;CHAR(39)&amp;"!r2c"&amp;$C1903,0),variables,2,0)</f>
        <v>10969</v>
      </c>
      <c r="H1903" s="68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5">
      <c r="A1904" t="s">
        <v>534</v>
      </c>
      <c r="B1904">
        <f t="shared" si="3817"/>
        <v>18</v>
      </c>
      <c r="C1904">
        <f t="shared" si="3884"/>
        <v>44</v>
      </c>
      <c r="E1904">
        <f t="shared" ref="E1904" si="3902">plan_id</f>
        <v>1330</v>
      </c>
      <c r="F1904">
        <f t="shared" ca="1" si="3888"/>
        <v>2015</v>
      </c>
      <c r="G1904">
        <f t="shared" ref="G1904" ca="1" si="3903">VLOOKUP(INDIRECT(CHAR(39)&amp;$A1904&amp;CHAR(39)&amp;"!r2c"&amp;$C1904,0),variables,2,0)</f>
        <v>10970</v>
      </c>
      <c r="H1904" s="68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 xml:space="preserve">Scale BB to 2018 </v>
      </c>
    </row>
    <row r="1905" spans="1:8" x14ac:dyDescent="0.35">
      <c r="A1905" t="s">
        <v>534</v>
      </c>
      <c r="B1905">
        <f t="shared" si="3817"/>
        <v>18</v>
      </c>
      <c r="C1905">
        <f t="shared" si="3884"/>
        <v>45</v>
      </c>
      <c r="E1905">
        <f t="shared" ref="E1905" si="3904">plan_id</f>
        <v>1330</v>
      </c>
      <c r="F1905">
        <f t="shared" ca="1" si="3888"/>
        <v>2015</v>
      </c>
      <c r="G1905">
        <f t="shared" ref="G1905" ca="1" si="3905">VLOOKUP(INDIRECT(CHAR(39)&amp;$A1905&amp;CHAR(39)&amp;"!r2c"&amp;$C1905,0),variables,2,0)</f>
        <v>10971</v>
      </c>
      <c r="H1905" s="68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4 years for males and 2 years for females</v>
      </c>
    </row>
    <row r="1906" spans="1:8" x14ac:dyDescent="0.35">
      <c r="A1906" t="s">
        <v>534</v>
      </c>
      <c r="B1906">
        <f t="shared" si="3817"/>
        <v>18</v>
      </c>
      <c r="C1906">
        <f t="shared" si="3884"/>
        <v>46</v>
      </c>
      <c r="E1906">
        <f t="shared" ref="E1906" si="3906">plan_id</f>
        <v>1330</v>
      </c>
      <c r="F1906">
        <f t="shared" ca="1" si="3888"/>
        <v>2015</v>
      </c>
      <c r="G1906">
        <f t="shared" ref="G1906" ca="1" si="3907">VLOOKUP(INDIRECT(CHAR(39)&amp;$A1906&amp;CHAR(39)&amp;"!r2c"&amp;$C1906,0),variables,2,0)</f>
        <v>10972</v>
      </c>
      <c r="H1906" s="6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5">
      <c r="A1907" t="s">
        <v>534</v>
      </c>
      <c r="B1907">
        <f t="shared" si="3817"/>
        <v>18</v>
      </c>
      <c r="C1907">
        <f t="shared" si="3884"/>
        <v>47</v>
      </c>
      <c r="E1907">
        <f t="shared" ref="E1907" si="3908">plan_id</f>
        <v>1330</v>
      </c>
      <c r="F1907">
        <f t="shared" ca="1" si="3888"/>
        <v>2015</v>
      </c>
      <c r="G1907">
        <f t="shared" ref="G1907" ca="1" si="3909">VLOOKUP(INDIRECT(CHAR(39)&amp;$A1907&amp;CHAR(39)&amp;"!r2c"&amp;$C1907,0),variables,2,0)</f>
        <v>10973</v>
      </c>
      <c r="H1907" s="68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</v>
      </c>
    </row>
    <row r="1908" spans="1:8" x14ac:dyDescent="0.35">
      <c r="A1908" t="s">
        <v>534</v>
      </c>
      <c r="B1908">
        <f t="shared" si="3817"/>
        <v>18</v>
      </c>
      <c r="C1908">
        <f t="shared" si="3884"/>
        <v>48</v>
      </c>
      <c r="E1908">
        <f t="shared" ref="E1908" si="3910">plan_id</f>
        <v>1330</v>
      </c>
      <c r="F1908">
        <f t="shared" ca="1" si="3888"/>
        <v>2015</v>
      </c>
      <c r="G1908">
        <f t="shared" ref="G1908" ca="1" si="3911">VLOOKUP(INDIRECT(CHAR(39)&amp;$A1908&amp;CHAR(39)&amp;"!r2c"&amp;$C1908,0),variables,2,0)</f>
        <v>10974</v>
      </c>
      <c r="H1908" s="68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26 Years</v>
      </c>
    </row>
    <row r="1909" spans="1:8" x14ac:dyDescent="0.35">
      <c r="A1909" t="s">
        <v>534</v>
      </c>
      <c r="B1909">
        <f t="shared" si="3817"/>
        <v>18</v>
      </c>
      <c r="C1909">
        <f t="shared" si="3884"/>
        <v>49</v>
      </c>
      <c r="E1909">
        <f t="shared" ref="E1909" si="3912">plan_id</f>
        <v>1330</v>
      </c>
      <c r="F1909">
        <f t="shared" ca="1" si="3888"/>
        <v>2015</v>
      </c>
      <c r="G1909">
        <f t="shared" ref="G1909" ca="1" si="3913">VLOOKUP(INDIRECT(CHAR(39)&amp;$A1909&amp;CHAR(39)&amp;"!r2c"&amp;$C1909,0),variables,2,0)</f>
        <v>10976</v>
      </c>
      <c r="H1909" s="68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</v>
      </c>
    </row>
    <row r="1910" spans="1:8" x14ac:dyDescent="0.35">
      <c r="A1910" t="s">
        <v>534</v>
      </c>
      <c r="B1910">
        <f t="shared" si="3817"/>
        <v>18</v>
      </c>
      <c r="C1910">
        <f t="shared" si="3884"/>
        <v>50</v>
      </c>
      <c r="E1910">
        <f t="shared" ref="E1910" si="3914">plan_id</f>
        <v>1330</v>
      </c>
      <c r="F1910">
        <f t="shared" ca="1" si="3888"/>
        <v>2015</v>
      </c>
      <c r="G1910">
        <f t="shared" ref="G1910" ca="1" si="3915">VLOOKUP(INDIRECT(CHAR(39)&amp;$A1910&amp;CHAR(39)&amp;"!r2c"&amp;$C1910,0),variables,2,0)</f>
        <v>10977</v>
      </c>
      <c r="H1910" s="68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7.7499999999999999E-2</v>
      </c>
    </row>
    <row r="1911" spans="1:8" x14ac:dyDescent="0.35">
      <c r="A1911" t="s">
        <v>534</v>
      </c>
      <c r="B1911">
        <f t="shared" si="3817"/>
        <v>18</v>
      </c>
      <c r="C1911">
        <f t="shared" si="3884"/>
        <v>51</v>
      </c>
      <c r="E1911">
        <f t="shared" ref="E1911" si="3916">plan_id</f>
        <v>1330</v>
      </c>
      <c r="F1911">
        <f t="shared" ca="1" si="3888"/>
        <v>2015</v>
      </c>
      <c r="G1911">
        <f t="shared" ref="G1911" ca="1" si="3917">VLOOKUP(INDIRECT(CHAR(39)&amp;$A1911&amp;CHAR(39)&amp;"!r2c"&amp;$C1911,0),variables,2,0)</f>
        <v>10978</v>
      </c>
      <c r="H1911" s="68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5">
      <c r="A1912" t="s">
        <v>534</v>
      </c>
      <c r="B1912">
        <f t="shared" si="3817"/>
        <v>18</v>
      </c>
      <c r="C1912">
        <f t="shared" si="3884"/>
        <v>52</v>
      </c>
      <c r="E1912">
        <f t="shared" ref="E1912" si="3918">plan_id</f>
        <v>1330</v>
      </c>
      <c r="F1912">
        <f t="shared" ca="1" si="3888"/>
        <v>2015</v>
      </c>
      <c r="G1912">
        <f t="shared" ref="G1912" ca="1" si="3919">VLOOKUP(INDIRECT(CHAR(39)&amp;$A1912&amp;CHAR(39)&amp;"!r2c"&amp;$C1912,0),variables,2,0)</f>
        <v>10979</v>
      </c>
      <c r="H1912" s="6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7.7499999999999999E-2</v>
      </c>
    </row>
    <row r="1913" spans="1:8" x14ac:dyDescent="0.35">
      <c r="A1913" t="s">
        <v>534</v>
      </c>
      <c r="B1913">
        <f t="shared" si="3817"/>
        <v>18</v>
      </c>
      <c r="C1913">
        <f t="shared" si="3884"/>
        <v>53</v>
      </c>
      <c r="E1913">
        <f t="shared" ref="E1913" si="3920">plan_id</f>
        <v>1330</v>
      </c>
      <c r="F1913">
        <f t="shared" ca="1" si="3888"/>
        <v>2015</v>
      </c>
      <c r="G1913">
        <f t="shared" ref="G1913" ca="1" si="3921">VLOOKUP(INDIRECT(CHAR(39)&amp;$A1913&amp;CHAR(39)&amp;"!r2c"&amp;$C1913,0),variables,2,0)</f>
        <v>10980</v>
      </c>
      <c r="H1913" s="68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4 Years</v>
      </c>
    </row>
    <row r="1914" spans="1:8" x14ac:dyDescent="0.35">
      <c r="A1914" t="s">
        <v>534</v>
      </c>
      <c r="B1914">
        <f t="shared" si="3817"/>
        <v>18</v>
      </c>
      <c r="C1914">
        <f t="shared" si="3884"/>
        <v>54</v>
      </c>
      <c r="E1914">
        <f t="shared" ref="E1914" si="3922">plan_id</f>
        <v>1330</v>
      </c>
      <c r="F1914">
        <f t="shared" ca="1" si="3888"/>
        <v>2015</v>
      </c>
      <c r="G1914">
        <f t="shared" ref="G1914" ca="1" si="3923">VLOOKUP(INDIRECT(CHAR(39)&amp;$A1914&amp;CHAR(39)&amp;"!r2c"&amp;$C1914,0),variables,2,0)</f>
        <v>10981</v>
      </c>
      <c r="H1914" s="68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9.6000000000000002E-2</v>
      </c>
    </row>
    <row r="1915" spans="1:8" x14ac:dyDescent="0.35">
      <c r="A1915" t="s">
        <v>534</v>
      </c>
      <c r="B1915">
        <f t="shared" si="3817"/>
        <v>18</v>
      </c>
      <c r="C1915">
        <f t="shared" si="3884"/>
        <v>55</v>
      </c>
      <c r="E1915">
        <f t="shared" ref="E1915" si="3924">plan_id</f>
        <v>1330</v>
      </c>
      <c r="F1915">
        <f t="shared" ca="1" si="3888"/>
        <v>2015</v>
      </c>
      <c r="G1915">
        <f t="shared" ref="G1915" ca="1" si="3925">VLOOKUP(INDIRECT(CHAR(39)&amp;$A1915&amp;CHAR(39)&amp;"!r2c"&amp;$C1915,0),variables,2,0)</f>
        <v>10982</v>
      </c>
      <c r="H1915" s="68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4.5999999999999999E-2</v>
      </c>
    </row>
    <row r="1916" spans="1:8" x14ac:dyDescent="0.35">
      <c r="A1916" t="s">
        <v>534</v>
      </c>
      <c r="B1916">
        <f t="shared" si="3817"/>
        <v>18</v>
      </c>
      <c r="C1916">
        <f t="shared" si="3884"/>
        <v>56</v>
      </c>
      <c r="E1916">
        <f t="shared" ref="E1916" si="3926">plan_id</f>
        <v>1330</v>
      </c>
      <c r="F1916">
        <f t="shared" ca="1" si="3888"/>
        <v>2015</v>
      </c>
      <c r="G1916">
        <f t="shared" ref="G1916" ca="1" si="3927">VLOOKUP(INDIRECT(CHAR(39)&amp;$A1916&amp;CHAR(39)&amp;"!r2c"&amp;$C1916,0),variables,2,0)</f>
        <v>10706</v>
      </c>
      <c r="H1916" s="68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5.4877811773155626E-4</v>
      </c>
    </row>
    <row r="1917" spans="1:8" x14ac:dyDescent="0.35">
      <c r="A1917" t="s">
        <v>534</v>
      </c>
      <c r="B1917">
        <f t="shared" si="3817"/>
        <v>18</v>
      </c>
      <c r="C1917">
        <f t="shared" si="3884"/>
        <v>57</v>
      </c>
      <c r="E1917">
        <f t="shared" ref="E1917" si="3928">plan_id</f>
        <v>1330</v>
      </c>
      <c r="F1917">
        <f t="shared" ca="1" si="3888"/>
        <v>2015</v>
      </c>
      <c r="G1917">
        <f t="shared" ref="G1917" ca="1" si="3929">VLOOKUP(INDIRECT(CHAR(39)&amp;$A1917&amp;CHAR(39)&amp;"!r2c"&amp;$C1917,0),variables,2,0)</f>
        <v>10984</v>
      </c>
      <c r="H1917" s="68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5">
      <c r="A1918" t="s">
        <v>534</v>
      </c>
      <c r="B1918">
        <f t="shared" si="3817"/>
        <v>18</v>
      </c>
      <c r="C1918">
        <f t="shared" si="3884"/>
        <v>58</v>
      </c>
      <c r="E1918">
        <f t="shared" ref="E1918" si="3930">plan_id</f>
        <v>1330</v>
      </c>
      <c r="F1918">
        <f t="shared" ca="1" si="3888"/>
        <v>2015</v>
      </c>
      <c r="G1918">
        <f t="shared" ref="G1918" ca="1" si="3931">VLOOKUP(INDIRECT(CHAR(39)&amp;$A1918&amp;CHAR(39)&amp;"!r2c"&amp;$C1918,0),variables,2,0)</f>
        <v>10990</v>
      </c>
      <c r="H1918" s="68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3609847000</v>
      </c>
    </row>
    <row r="1919" spans="1:8" x14ac:dyDescent="0.35">
      <c r="A1919" t="s">
        <v>534</v>
      </c>
      <c r="B1919">
        <f t="shared" si="3817"/>
        <v>18</v>
      </c>
      <c r="C1919">
        <f t="shared" si="3884"/>
        <v>59</v>
      </c>
      <c r="E1919">
        <f t="shared" ref="E1919" si="3932">plan_id</f>
        <v>1330</v>
      </c>
      <c r="F1919">
        <f t="shared" ca="1" si="3888"/>
        <v>2015</v>
      </c>
      <c r="G1919">
        <f t="shared" ref="G1919" ca="1" si="3933">VLOOKUP(INDIRECT(CHAR(39)&amp;$A1919&amp;CHAR(39)&amp;"!r2c"&amp;$C1919,0),variables,2,0)</f>
        <v>10991</v>
      </c>
      <c r="H1919" s="68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5351392000</v>
      </c>
    </row>
    <row r="1920" spans="1:8" x14ac:dyDescent="0.35">
      <c r="A1920" t="s">
        <v>534</v>
      </c>
      <c r="B1920">
        <f t="shared" si="3817"/>
        <v>18</v>
      </c>
      <c r="C1920">
        <f t="shared" si="3884"/>
        <v>60</v>
      </c>
      <c r="E1920">
        <f t="shared" ref="E1920" si="3934">plan_id</f>
        <v>1330</v>
      </c>
      <c r="F1920">
        <f t="shared" ca="1" si="3888"/>
        <v>2015</v>
      </c>
      <c r="G1920">
        <f t="shared" ref="G1920" ca="1" si="3935">VLOOKUP(INDIRECT(CHAR(39)&amp;$A1920&amp;CHAR(39)&amp;"!r2c"&amp;$C1920,0),variables,2,0)</f>
        <v>10992</v>
      </c>
      <c r="H1920" s="68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1741545000</v>
      </c>
    </row>
    <row r="1921" spans="1:8" x14ac:dyDescent="0.35">
      <c r="A1921" t="s">
        <v>534</v>
      </c>
      <c r="B1921">
        <f t="shared" si="3817"/>
        <v>18</v>
      </c>
      <c r="C1921">
        <f t="shared" si="3884"/>
        <v>61</v>
      </c>
      <c r="E1921">
        <f t="shared" ref="E1921" si="3936">plan_id</f>
        <v>1330</v>
      </c>
      <c r="F1921">
        <f t="shared" ca="1" si="3888"/>
        <v>2015</v>
      </c>
      <c r="G1921">
        <f t="shared" ref="G1921" ca="1" si="3937">VLOOKUP(INDIRECT(CHAR(39)&amp;$A1921&amp;CHAR(39)&amp;"!r2c"&amp;$C1921,0),variables,2,0)</f>
        <v>10993</v>
      </c>
      <c r="H1921" s="6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0.67459999999999998</v>
      </c>
    </row>
    <row r="1922" spans="1:8" x14ac:dyDescent="0.35">
      <c r="A1922" t="s">
        <v>534</v>
      </c>
      <c r="B1922">
        <f t="shared" si="3817"/>
        <v>18</v>
      </c>
      <c r="C1922">
        <f t="shared" si="3884"/>
        <v>62</v>
      </c>
      <c r="E1922">
        <f t="shared" ref="E1922" si="3938">plan_id</f>
        <v>1330</v>
      </c>
      <c r="F1922">
        <f t="shared" ca="1" si="3888"/>
        <v>2015</v>
      </c>
      <c r="G1922">
        <f t="shared" ref="G1922" ca="1" si="3939">VLOOKUP(INDIRECT(CHAR(39)&amp;$A1922&amp;CHAR(39)&amp;"!r2c"&amp;$C1922,0),variables,2,0)</f>
        <v>10994</v>
      </c>
      <c r="H1922" s="6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768719000</v>
      </c>
    </row>
    <row r="1923" spans="1:8" x14ac:dyDescent="0.35">
      <c r="A1923" t="s">
        <v>534</v>
      </c>
      <c r="B1923">
        <f t="shared" si="3817"/>
        <v>18</v>
      </c>
      <c r="C1923">
        <f t="shared" si="3884"/>
        <v>63</v>
      </c>
      <c r="E1923">
        <f t="shared" ref="E1923" si="3940">plan_id</f>
        <v>1330</v>
      </c>
      <c r="F1923">
        <f t="shared" ca="1" si="3888"/>
        <v>2015</v>
      </c>
      <c r="G1923">
        <f t="shared" ref="G1923" ca="1" si="3941">VLOOKUP(INDIRECT(CHAR(39)&amp;$A1923&amp;CHAR(39)&amp;"!r2c"&amp;$C1923,0),variables,2,0)</f>
        <v>10801</v>
      </c>
      <c r="H1923" s="6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-61400000</v>
      </c>
    </row>
    <row r="1924" spans="1:8" x14ac:dyDescent="0.35">
      <c r="A1924" t="s">
        <v>534</v>
      </c>
      <c r="B1924">
        <f t="shared" si="3817"/>
        <v>18</v>
      </c>
      <c r="C1924">
        <f t="shared" si="3884"/>
        <v>64</v>
      </c>
      <c r="E1924">
        <f t="shared" ref="E1924" si="3942">plan_id</f>
        <v>1330</v>
      </c>
      <c r="F1924">
        <f t="shared" ca="1" si="3888"/>
        <v>2015</v>
      </c>
      <c r="G1924">
        <f t="shared" ref="G1924" ca="1" si="3943">VLOOKUP(INDIRECT(CHAR(39)&amp;$A1924&amp;CHAR(39)&amp;"!r2c"&amp;$C1924,0),variables,2,0)</f>
        <v>10802</v>
      </c>
      <c r="H1924" s="68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8300000.0000000009</v>
      </c>
    </row>
    <row r="1925" spans="1:8" x14ac:dyDescent="0.35">
      <c r="A1925" t="s">
        <v>534</v>
      </c>
      <c r="B1925">
        <f t="shared" si="3817"/>
        <v>18</v>
      </c>
      <c r="C1925">
        <f t="shared" si="3884"/>
        <v>65</v>
      </c>
      <c r="E1925">
        <f t="shared" ref="E1925" si="3944">plan_id</f>
        <v>1330</v>
      </c>
      <c r="F1925">
        <f t="shared" ca="1" si="3888"/>
        <v>2015</v>
      </c>
      <c r="G1925">
        <f t="shared" ref="G1925" ca="1" si="3945">VLOOKUP(INDIRECT(CHAR(39)&amp;$A1925&amp;CHAR(39)&amp;"!r2c"&amp;$C1925,0),variables,2,0)</f>
        <v>10803</v>
      </c>
      <c r="H1925" s="68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5">
      <c r="A1926" t="s">
        <v>534</v>
      </c>
      <c r="B1926">
        <f t="shared" si="3817"/>
        <v>18</v>
      </c>
      <c r="C1926">
        <f t="shared" si="3884"/>
        <v>66</v>
      </c>
      <c r="E1926">
        <f t="shared" ref="E1926" si="3946">plan_id</f>
        <v>1330</v>
      </c>
      <c r="F1926">
        <f t="shared" ca="1" si="3888"/>
        <v>2015</v>
      </c>
      <c r="G1926">
        <f t="shared" ref="G1926" ca="1" si="3947">VLOOKUP(INDIRECT(CHAR(39)&amp;$A1926&amp;CHAR(39)&amp;"!r2c"&amp;$C1926,0),variables,2,0)</f>
        <v>10804</v>
      </c>
      <c r="H1926" s="68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5">
      <c r="A1927" t="s">
        <v>534</v>
      </c>
      <c r="B1927">
        <f t="shared" ref="B1927" si="3948">B1862+1</f>
        <v>18</v>
      </c>
      <c r="C1927">
        <f t="shared" si="3884"/>
        <v>67</v>
      </c>
      <c r="E1927">
        <f t="shared" ref="E1927" si="3949">plan_id</f>
        <v>1330</v>
      </c>
      <c r="F1927">
        <f t="shared" ca="1" si="3888"/>
        <v>2015</v>
      </c>
      <c r="G1927">
        <f t="shared" ref="G1927" ca="1" si="3950">VLOOKUP(INDIRECT(CHAR(39)&amp;$A1927&amp;CHAR(39)&amp;"!r2c"&amp;$C1927,0),variables,2,0)</f>
        <v>10805</v>
      </c>
      <c r="H1927" s="68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t="s">
        <v>534</v>
      </c>
      <c r="B1928">
        <f>B1927</f>
        <v>18</v>
      </c>
      <c r="C1928">
        <f t="shared" si="3884"/>
        <v>68</v>
      </c>
      <c r="E1928">
        <f t="shared" ref="E1928" si="3951">plan_id</f>
        <v>1330</v>
      </c>
      <c r="F1928">
        <f t="shared" ca="1" si="3888"/>
        <v>2015</v>
      </c>
      <c r="G1928">
        <f t="shared" ref="G1928" ca="1" si="3952">VLOOKUP(INDIRECT(CHAR(39)&amp;$A1928&amp;CHAR(39)&amp;"!r2c"&amp;$C1928,0),variables,2,0)</f>
        <v>10806</v>
      </c>
      <c r="H1928" s="6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600000</v>
      </c>
    </row>
    <row r="1929" spans="1:8" x14ac:dyDescent="0.35">
      <c r="A1929" t="s">
        <v>534</v>
      </c>
      <c r="B1929">
        <f t="shared" ref="B1929:B1953" si="3953">B1928</f>
        <v>18</v>
      </c>
      <c r="C1929">
        <f t="shared" si="3884"/>
        <v>69</v>
      </c>
      <c r="E1929">
        <f t="shared" ref="E1929" si="3954">plan_id</f>
        <v>1330</v>
      </c>
      <c r="F1929">
        <f t="shared" ca="1" si="3888"/>
        <v>2015</v>
      </c>
      <c r="G1929">
        <f t="shared" ref="G1929" ca="1" si="3955">VLOOKUP(INDIRECT(CHAR(39)&amp;$A1929&amp;CHAR(39)&amp;"!r2c"&amp;$C1929,0),variables,2,0)</f>
        <v>10807</v>
      </c>
      <c r="H1929" s="68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5">
      <c r="A1930" t="s">
        <v>534</v>
      </c>
      <c r="B1930">
        <f t="shared" si="3953"/>
        <v>18</v>
      </c>
      <c r="C1930">
        <f t="shared" si="3884"/>
        <v>70</v>
      </c>
      <c r="E1930">
        <f t="shared" ref="E1930" si="3956">plan_id</f>
        <v>1330</v>
      </c>
      <c r="F1930">
        <f t="shared" ca="1" si="3888"/>
        <v>2015</v>
      </c>
      <c r="G1930">
        <f t="shared" ref="G1930" ca="1" si="3957">VLOOKUP(INDIRECT(CHAR(39)&amp;$A1930&amp;CHAR(39)&amp;"!r2c"&amp;$C1930,0),variables,2,0)</f>
        <v>10808</v>
      </c>
      <c r="H1930" s="68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5">
      <c r="A1931" t="s">
        <v>534</v>
      </c>
      <c r="B1931">
        <f t="shared" si="3953"/>
        <v>18</v>
      </c>
      <c r="C1931">
        <f t="shared" si="3884"/>
        <v>71</v>
      </c>
      <c r="E1931">
        <f t="shared" ref="E1931" si="3958">plan_id</f>
        <v>1330</v>
      </c>
      <c r="F1931">
        <f t="shared" ca="1" si="3888"/>
        <v>2015</v>
      </c>
      <c r="G1931">
        <f t="shared" ref="G1931" ca="1" si="3959">VLOOKUP(INDIRECT(CHAR(39)&amp;$A1931&amp;CHAR(39)&amp;"!r2c"&amp;$C1931,0),variables,2,0)</f>
        <v>10809</v>
      </c>
      <c r="H1931" s="68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5">
      <c r="A1932" t="s">
        <v>534</v>
      </c>
      <c r="B1932">
        <f t="shared" si="3953"/>
        <v>18</v>
      </c>
      <c r="C1932">
        <f t="shared" si="3884"/>
        <v>72</v>
      </c>
      <c r="E1932">
        <f t="shared" ref="E1932" si="3960">plan_id</f>
        <v>1330</v>
      </c>
      <c r="F1932">
        <f t="shared" ca="1" si="3888"/>
        <v>2015</v>
      </c>
      <c r="G1932">
        <f t="shared" ref="G1932" ca="1" si="3961">VLOOKUP(INDIRECT(CHAR(39)&amp;$A1932&amp;CHAR(39)&amp;"!r2c"&amp;$C1932,0),variables,2,0)</f>
        <v>10810</v>
      </c>
      <c r="H1932" s="68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9000000</v>
      </c>
    </row>
    <row r="1933" spans="1:8" x14ac:dyDescent="0.35">
      <c r="A1933" t="s">
        <v>534</v>
      </c>
      <c r="B1933">
        <f t="shared" si="3953"/>
        <v>18</v>
      </c>
      <c r="C1933">
        <f t="shared" si="3884"/>
        <v>73</v>
      </c>
      <c r="E1933">
        <f t="shared" ref="E1933" si="3962">plan_id</f>
        <v>1330</v>
      </c>
      <c r="F1933">
        <f t="shared" ca="1" si="3888"/>
        <v>2015</v>
      </c>
      <c r="G1933">
        <f t="shared" ref="G1933" ca="1" si="3963">VLOOKUP(INDIRECT(CHAR(39)&amp;$A1933&amp;CHAR(39)&amp;"!r2c"&amp;$C1933,0),variables,2,0)</f>
        <v>10811</v>
      </c>
      <c r="H1933" s="68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5">
      <c r="A1934" t="s">
        <v>534</v>
      </c>
      <c r="B1934">
        <f t="shared" si="3953"/>
        <v>18</v>
      </c>
      <c r="C1934">
        <f t="shared" si="3884"/>
        <v>74</v>
      </c>
      <c r="E1934">
        <f t="shared" ref="E1934" si="3964">plan_id</f>
        <v>1330</v>
      </c>
      <c r="F1934">
        <f t="shared" ca="1" si="3888"/>
        <v>2015</v>
      </c>
      <c r="G1934">
        <f t="shared" ref="G1934" ca="1" si="3965">VLOOKUP(INDIRECT(CHAR(39)&amp;$A1934&amp;CHAR(39)&amp;"!r2c"&amp;$C1934,0),variables,2,0)</f>
        <v>10812</v>
      </c>
      <c r="H1934" s="68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5">
      <c r="A1935" t="s">
        <v>534</v>
      </c>
      <c r="B1935">
        <f t="shared" si="3953"/>
        <v>18</v>
      </c>
      <c r="C1935">
        <f t="shared" si="3884"/>
        <v>75</v>
      </c>
      <c r="E1935">
        <f t="shared" ref="E1935" si="3966">plan_id</f>
        <v>1330</v>
      </c>
      <c r="F1935">
        <f t="shared" ca="1" si="3888"/>
        <v>2015</v>
      </c>
      <c r="G1935">
        <f t="shared" ref="G1935" ca="1" si="3967">VLOOKUP(INDIRECT(CHAR(39)&amp;$A1935&amp;CHAR(39)&amp;"!r2c"&amp;$C1935,0),variables,2,0)</f>
        <v>10813</v>
      </c>
      <c r="H1935" s="68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5">
      <c r="A1936" t="s">
        <v>534</v>
      </c>
      <c r="B1936">
        <f t="shared" si="3953"/>
        <v>18</v>
      </c>
      <c r="C1936">
        <f t="shared" si="3884"/>
        <v>76</v>
      </c>
      <c r="E1936">
        <f t="shared" ref="E1936" si="3968">plan_id</f>
        <v>1330</v>
      </c>
      <c r="F1936">
        <f t="shared" ca="1" si="3888"/>
        <v>2015</v>
      </c>
      <c r="G1936">
        <f t="shared" ref="G1936" ca="1" si="3969">VLOOKUP(INDIRECT(CHAR(39)&amp;$A1936&amp;CHAR(39)&amp;"!r2c"&amp;$C1936,0),variables,2,0)</f>
        <v>10814</v>
      </c>
      <c r="H1936" s="68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-2800000</v>
      </c>
    </row>
    <row r="1937" spans="1:8" x14ac:dyDescent="0.35">
      <c r="A1937" t="s">
        <v>534</v>
      </c>
      <c r="B1937">
        <f t="shared" si="3953"/>
        <v>18</v>
      </c>
      <c r="C1937">
        <f t="shared" si="3884"/>
        <v>77</v>
      </c>
      <c r="E1937">
        <f t="shared" ref="E1937" si="3970">plan_id</f>
        <v>1330</v>
      </c>
      <c r="F1937">
        <f t="shared" ca="1" si="3888"/>
        <v>2015</v>
      </c>
      <c r="G1937">
        <f t="shared" ref="G1937" ca="1" si="3971">VLOOKUP(INDIRECT(CHAR(39)&amp;$A1937&amp;CHAR(39)&amp;"!r2c"&amp;$C1937,0),variables,2,0)</f>
        <v>10815</v>
      </c>
      <c r="H1937" s="68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5100000</v>
      </c>
    </row>
    <row r="1938" spans="1:8" x14ac:dyDescent="0.35">
      <c r="A1938" t="s">
        <v>534</v>
      </c>
      <c r="B1938">
        <f t="shared" si="3953"/>
        <v>18</v>
      </c>
      <c r="C1938">
        <f t="shared" si="3884"/>
        <v>78</v>
      </c>
      <c r="E1938">
        <f t="shared" ref="E1938" si="3972">plan_id</f>
        <v>1330</v>
      </c>
      <c r="F1938">
        <f t="shared" ca="1" si="3888"/>
        <v>2015</v>
      </c>
      <c r="G1938">
        <f t="shared" ref="G1938" ca="1" si="3973">VLOOKUP(INDIRECT(CHAR(39)&amp;$A1938&amp;CHAR(39)&amp;"!r2c"&amp;$C1938,0),variables,2,0)</f>
        <v>10816</v>
      </c>
      <c r="H1938" s="68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5">
      <c r="A1939" t="s">
        <v>534</v>
      </c>
      <c r="B1939">
        <f t="shared" si="3953"/>
        <v>18</v>
      </c>
      <c r="C1939">
        <f t="shared" si="3884"/>
        <v>79</v>
      </c>
      <c r="E1939">
        <f t="shared" ref="E1939" si="3974">plan_id</f>
        <v>1330</v>
      </c>
      <c r="F1939">
        <f t="shared" ca="1" si="3888"/>
        <v>2015</v>
      </c>
      <c r="G1939">
        <f t="shared" ref="G1939" ca="1" si="3975">VLOOKUP(INDIRECT(CHAR(39)&amp;$A1939&amp;CHAR(39)&amp;"!r2c"&amp;$C1939,0),variables,2,0)</f>
        <v>10817</v>
      </c>
      <c r="H1939" s="68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-10300000</v>
      </c>
    </row>
    <row r="1940" spans="1:8" x14ac:dyDescent="0.35">
      <c r="A1940" t="s">
        <v>534</v>
      </c>
      <c r="B1940">
        <f t="shared" si="3953"/>
        <v>18</v>
      </c>
      <c r="C1940">
        <f t="shared" si="3884"/>
        <v>80</v>
      </c>
      <c r="E1940">
        <f t="shared" ref="E1940" si="3976">plan_id</f>
        <v>1330</v>
      </c>
      <c r="F1940">
        <f t="shared" ca="1" si="3888"/>
        <v>2015</v>
      </c>
      <c r="G1940">
        <f t="shared" ref="G1940" ca="1" si="3977">VLOOKUP(INDIRECT(CHAR(39)&amp;$A1940&amp;CHAR(39)&amp;"!r2c"&amp;$C1940,0),variables,2,0)</f>
        <v>10818</v>
      </c>
      <c r="H1940" s="68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5">
      <c r="A1941" t="s">
        <v>534</v>
      </c>
      <c r="B1941">
        <f t="shared" si="3953"/>
        <v>18</v>
      </c>
      <c r="C1941">
        <f t="shared" si="3884"/>
        <v>81</v>
      </c>
      <c r="E1941">
        <f t="shared" ref="E1941" si="3978">plan_id</f>
        <v>1330</v>
      </c>
      <c r="F1941">
        <f t="shared" ca="1" si="3888"/>
        <v>2015</v>
      </c>
      <c r="G1941">
        <f t="shared" ref="G1941" ca="1" si="3979">VLOOKUP(INDIRECT(CHAR(39)&amp;$A1941&amp;CHAR(39)&amp;"!r2c"&amp;$C1941,0),variables,2,0)</f>
        <v>10819</v>
      </c>
      <c r="H1941" s="68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5">
      <c r="A1942" t="s">
        <v>534</v>
      </c>
      <c r="B1942">
        <f t="shared" si="3953"/>
        <v>18</v>
      </c>
      <c r="C1942">
        <f t="shared" si="3884"/>
        <v>82</v>
      </c>
      <c r="E1942">
        <f t="shared" ref="E1942" si="3980">plan_id</f>
        <v>1330</v>
      </c>
      <c r="F1942">
        <f t="shared" ca="1" si="3888"/>
        <v>2015</v>
      </c>
      <c r="G1942">
        <f t="shared" ref="G1942" ca="1" si="3981">VLOOKUP(INDIRECT(CHAR(39)&amp;$A1942&amp;CHAR(39)&amp;"!r2c"&amp;$C1942,0),variables,2,0)</f>
        <v>10820</v>
      </c>
      <c r="H1942" s="68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1900000</v>
      </c>
    </row>
    <row r="1943" spans="1:8" x14ac:dyDescent="0.35">
      <c r="A1943" t="s">
        <v>534</v>
      </c>
      <c r="B1943">
        <f t="shared" si="3953"/>
        <v>18</v>
      </c>
      <c r="C1943">
        <f t="shared" si="3884"/>
        <v>83</v>
      </c>
      <c r="E1943">
        <f t="shared" ref="E1943" si="3982">plan_id</f>
        <v>1330</v>
      </c>
      <c r="F1943">
        <f t="shared" ca="1" si="3888"/>
        <v>2015</v>
      </c>
      <c r="G1943">
        <f t="shared" ref="G1943" ca="1" si="3983">VLOOKUP(INDIRECT(CHAR(39)&amp;$A1943&amp;CHAR(39)&amp;"!r2c"&amp;$C1943,0),variables,2,0)</f>
        <v>10821</v>
      </c>
      <c r="H1943" s="68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5">
      <c r="A1944" t="s">
        <v>534</v>
      </c>
      <c r="B1944">
        <f t="shared" si="3953"/>
        <v>18</v>
      </c>
      <c r="C1944">
        <f t="shared" si="3884"/>
        <v>84</v>
      </c>
      <c r="E1944">
        <f t="shared" ref="E1944" si="3984">plan_id</f>
        <v>1330</v>
      </c>
      <c r="F1944">
        <f t="shared" ca="1" si="3888"/>
        <v>2015</v>
      </c>
      <c r="G1944">
        <f t="shared" ref="G1944" ca="1" si="3985">VLOOKUP(INDIRECT(CHAR(39)&amp;$A1944&amp;CHAR(39)&amp;"!r2c"&amp;$C1944,0),variables,2,0)</f>
        <v>10822</v>
      </c>
      <c r="H1944" s="68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5">
      <c r="A1945" t="s">
        <v>534</v>
      </c>
      <c r="B1945">
        <f t="shared" si="3953"/>
        <v>18</v>
      </c>
      <c r="C1945">
        <f t="shared" si="3884"/>
        <v>85</v>
      </c>
      <c r="E1945">
        <f t="shared" ref="E1945" si="3986">plan_id</f>
        <v>1330</v>
      </c>
      <c r="F1945">
        <f t="shared" ca="1" si="3888"/>
        <v>2015</v>
      </c>
      <c r="G1945">
        <f t="shared" ref="G1945" ca="1" si="3987">VLOOKUP(INDIRECT(CHAR(39)&amp;$A1945&amp;CHAR(39)&amp;"!r2c"&amp;$C1945,0),variables,2,0)</f>
        <v>10829</v>
      </c>
      <c r="H1945" s="68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5">
      <c r="A1946" t="s">
        <v>534</v>
      </c>
      <c r="B1946">
        <f t="shared" si="3953"/>
        <v>18</v>
      </c>
      <c r="C1946">
        <f t="shared" si="3884"/>
        <v>86</v>
      </c>
      <c r="E1946">
        <f t="shared" ref="E1946" si="3988">plan_id</f>
        <v>1330</v>
      </c>
      <c r="F1946">
        <f t="shared" ca="1" si="3888"/>
        <v>2015</v>
      </c>
      <c r="G1946">
        <f t="shared" ref="G1946" ca="1" si="3989">VLOOKUP(INDIRECT(CHAR(39)&amp;$A1946&amp;CHAR(39)&amp;"!r2c"&amp;$C1946,0),variables,2,0)</f>
        <v>10823</v>
      </c>
      <c r="H1946" s="68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-52100000</v>
      </c>
    </row>
    <row r="1947" spans="1:8" x14ac:dyDescent="0.35">
      <c r="A1947" t="s">
        <v>534</v>
      </c>
      <c r="B1947">
        <f t="shared" si="3953"/>
        <v>18</v>
      </c>
      <c r="C1947">
        <f t="shared" si="3884"/>
        <v>87</v>
      </c>
      <c r="E1947">
        <f t="shared" ref="E1947" si="3990">plan_id</f>
        <v>1330</v>
      </c>
      <c r="F1947">
        <f t="shared" ca="1" si="3888"/>
        <v>2015</v>
      </c>
      <c r="G1947">
        <f t="shared" ref="G1947" ca="1" si="3991">VLOOKUP(INDIRECT(CHAR(39)&amp;$A1947&amp;CHAR(39)&amp;"!r2c"&amp;$C1947,0),variables,2,0)</f>
        <v>10798</v>
      </c>
      <c r="H1947" s="6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5">
      <c r="A1948" t="s">
        <v>534</v>
      </c>
      <c r="B1948">
        <f t="shared" si="3953"/>
        <v>18</v>
      </c>
      <c r="C1948">
        <f t="shared" si="3884"/>
        <v>88</v>
      </c>
      <c r="E1948">
        <f t="shared" ref="E1948" si="3992">plan_id</f>
        <v>1330</v>
      </c>
      <c r="F1948">
        <f t="shared" ca="1" si="3888"/>
        <v>2015</v>
      </c>
      <c r="G1948">
        <f t="shared" ref="G1948" ca="1" si="3993">VLOOKUP(INDIRECT(CHAR(39)&amp;$A1948&amp;CHAR(39)&amp;"!r2c"&amp;$C1948,0),variables,2,0)</f>
        <v>10799</v>
      </c>
      <c r="H1948" s="68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5">
      <c r="A1949" t="s">
        <v>534</v>
      </c>
      <c r="B1949">
        <f t="shared" si="3953"/>
        <v>18</v>
      </c>
      <c r="C1949">
        <f t="shared" si="3884"/>
        <v>89</v>
      </c>
      <c r="E1949">
        <f t="shared" ref="E1949" si="3994">plan_id</f>
        <v>1330</v>
      </c>
      <c r="F1949">
        <f t="shared" ca="1" si="3888"/>
        <v>2015</v>
      </c>
      <c r="G1949">
        <f t="shared" ref="G1949" ca="1" si="3995">VLOOKUP(INDIRECT(CHAR(39)&amp;$A1949&amp;CHAR(39)&amp;"!r2c"&amp;$C1949,0),variables,2,0)</f>
        <v>10800</v>
      </c>
      <c r="H1949" s="68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5">
      <c r="A1950" t="s">
        <v>534</v>
      </c>
      <c r="B1950">
        <f t="shared" si="3953"/>
        <v>18</v>
      </c>
      <c r="C1950">
        <f t="shared" si="3884"/>
        <v>90</v>
      </c>
      <c r="E1950">
        <f t="shared" ref="E1950" si="3996">plan_id</f>
        <v>1330</v>
      </c>
      <c r="F1950">
        <f t="shared" ca="1" si="3888"/>
        <v>2015</v>
      </c>
      <c r="G1950">
        <f t="shared" ref="G1950" ca="1" si="3997">VLOOKUP(INDIRECT(CHAR(39)&amp;$A1950&amp;CHAR(39)&amp;"!r2c"&amp;$C1950,0),variables,2,0)</f>
        <v>10824</v>
      </c>
      <c r="H1950" s="68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5">
      <c r="A1951" t="s">
        <v>534</v>
      </c>
      <c r="B1951">
        <f t="shared" si="3953"/>
        <v>18</v>
      </c>
      <c r="C1951">
        <f t="shared" si="3884"/>
        <v>91</v>
      </c>
      <c r="E1951">
        <f t="shared" ref="E1951" si="3998">plan_id</f>
        <v>1330</v>
      </c>
      <c r="F1951">
        <f t="shared" ca="1" si="3888"/>
        <v>2015</v>
      </c>
      <c r="G1951">
        <f t="shared" ref="G1951" ca="1" si="3999">VLOOKUP(INDIRECT(CHAR(39)&amp;$A1951&amp;CHAR(39)&amp;"!r2c"&amp;$C1951,0),variables,2,0)</f>
        <v>10825</v>
      </c>
      <c r="H1951" s="68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-4700000</v>
      </c>
    </row>
    <row r="1952" spans="1:8" x14ac:dyDescent="0.35">
      <c r="A1952" t="s">
        <v>534</v>
      </c>
      <c r="B1952">
        <f t="shared" si="3953"/>
        <v>18</v>
      </c>
      <c r="C1952">
        <f t="shared" si="3884"/>
        <v>92</v>
      </c>
      <c r="E1952">
        <f t="shared" ref="E1952" si="4000">plan_id</f>
        <v>1330</v>
      </c>
      <c r="F1952">
        <f t="shared" ca="1" si="3888"/>
        <v>2015</v>
      </c>
      <c r="G1952">
        <f t="shared" ref="G1952" ca="1" si="4001">VLOOKUP(INDIRECT(CHAR(39)&amp;$A1952&amp;CHAR(39)&amp;"!r2c"&amp;$C1952,0),variables,2,0)</f>
        <v>10826</v>
      </c>
      <c r="H1952" s="68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5">
      <c r="A1953" t="s">
        <v>534</v>
      </c>
      <c r="B1953">
        <f t="shared" si="3953"/>
        <v>18</v>
      </c>
      <c r="C1953">
        <f t="shared" si="3884"/>
        <v>93</v>
      </c>
      <c r="E1953">
        <f t="shared" ref="E1953" si="4002">plan_id</f>
        <v>1330</v>
      </c>
      <c r="F1953">
        <f t="shared" ca="1" si="3888"/>
        <v>2015</v>
      </c>
      <c r="G1953">
        <f t="shared" ref="G1953" ca="1" si="4003">VLOOKUP(INDIRECT(CHAR(39)&amp;$A1953&amp;CHAR(39)&amp;"!r2c"&amp;$C1953,0),variables,2,0)</f>
        <v>10828</v>
      </c>
      <c r="H1953" s="68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5">
      <c r="A1954" t="s">
        <v>534</v>
      </c>
      <c r="B1954">
        <f t="shared" ref="B1954:B2017" si="4004">B1889+1</f>
        <v>19</v>
      </c>
      <c r="C1954">
        <f t="shared" si="3884"/>
        <v>3</v>
      </c>
      <c r="E1954">
        <f t="shared" ref="E1954" si="4005">plan_id</f>
        <v>1330</v>
      </c>
      <c r="F1954">
        <f t="shared" ca="1" si="3888"/>
        <v>2016</v>
      </c>
      <c r="G1954">
        <f t="shared" ref="G1954" ca="1" si="4006">VLOOKUP(INDIRECT(CHAR(39)&amp;$A1954&amp;CHAR(39)&amp;"!r2c"&amp;$C1954,0),variables,2,0)</f>
        <v>10703</v>
      </c>
      <c r="H1954" s="68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5">
      <c r="A1955" t="s">
        <v>534</v>
      </c>
      <c r="B1955">
        <f t="shared" si="4004"/>
        <v>19</v>
      </c>
      <c r="C1955">
        <f t="shared" si="3884"/>
        <v>4</v>
      </c>
      <c r="E1955">
        <f t="shared" ref="E1955" si="4007">plan_id</f>
        <v>1330</v>
      </c>
      <c r="F1955">
        <f t="shared" ca="1" si="3888"/>
        <v>2016</v>
      </c>
      <c r="G1955">
        <f t="shared" ref="G1955" ca="1" si="4008">VLOOKUP(INDIRECT(CHAR(39)&amp;$A1955&amp;CHAR(39)&amp;"!r2c"&amp;$C1955,0),variables,2,0)</f>
        <v>10845</v>
      </c>
      <c r="H1955" s="68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Cavanaugh Macdonald Consulting, LLC</v>
      </c>
    </row>
    <row r="1956" spans="1:8" x14ac:dyDescent="0.35">
      <c r="A1956" t="s">
        <v>534</v>
      </c>
      <c r="B1956">
        <f t="shared" si="4004"/>
        <v>19</v>
      </c>
      <c r="C1956">
        <f t="shared" si="3884"/>
        <v>5</v>
      </c>
      <c r="E1956">
        <f t="shared" ref="E1956" si="4009">plan_id</f>
        <v>1330</v>
      </c>
      <c r="F1956">
        <f t="shared" ca="1" si="3888"/>
        <v>2016</v>
      </c>
      <c r="G1956">
        <f t="shared" ref="G1956" ca="1" si="4010">VLOOKUP(INDIRECT(CHAR(39)&amp;$A1956&amp;CHAR(39)&amp;"!r2c"&amp;$C1956,0),variables,2,0)</f>
        <v>10924</v>
      </c>
      <c r="H1956" s="68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0.1018</v>
      </c>
    </row>
    <row r="1957" spans="1:8" x14ac:dyDescent="0.35">
      <c r="A1957" t="s">
        <v>534</v>
      </c>
      <c r="B1957">
        <f t="shared" si="4004"/>
        <v>19</v>
      </c>
      <c r="C1957">
        <f t="shared" si="3884"/>
        <v>6</v>
      </c>
      <c r="E1957">
        <f t="shared" ref="E1957" si="4011">plan_id</f>
        <v>1330</v>
      </c>
      <c r="F1957">
        <f t="shared" ca="1" si="3888"/>
        <v>2016</v>
      </c>
      <c r="G1957">
        <f t="shared" ref="G1957" ca="1" si="4012">VLOOKUP(INDIRECT(CHAR(39)&amp;$A1957&amp;CHAR(39)&amp;"!r2c"&amp;$C1957,0),variables,2,0)</f>
        <v>10925</v>
      </c>
      <c r="H1957" s="68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1.72E-2</v>
      </c>
    </row>
    <row r="1958" spans="1:8" x14ac:dyDescent="0.35">
      <c r="A1958" t="s">
        <v>534</v>
      </c>
      <c r="B1958">
        <f t="shared" si="4004"/>
        <v>19</v>
      </c>
      <c r="C1958">
        <f t="shared" si="3884"/>
        <v>7</v>
      </c>
      <c r="E1958">
        <f t="shared" ref="E1958" si="4013">plan_id</f>
        <v>1330</v>
      </c>
      <c r="F1958">
        <f t="shared" ca="1" si="3888"/>
        <v>2016</v>
      </c>
      <c r="G1958">
        <f t="shared" ref="G1958" ca="1" si="4014">VLOOKUP(INDIRECT(CHAR(39)&amp;$A1958&amp;CHAR(39)&amp;"!r2c"&amp;$C1958,0),variables,2,0)</f>
        <v>10926</v>
      </c>
      <c r="H1958" s="68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8.1500000000000003E-2</v>
      </c>
    </row>
    <row r="1959" spans="1:8" x14ac:dyDescent="0.35">
      <c r="A1959" t="s">
        <v>534</v>
      </c>
      <c r="B1959">
        <f t="shared" si="4004"/>
        <v>19</v>
      </c>
      <c r="C1959">
        <f t="shared" si="3884"/>
        <v>8</v>
      </c>
      <c r="E1959">
        <f t="shared" ref="E1959" si="4015">plan_id</f>
        <v>1330</v>
      </c>
      <c r="F1959">
        <f t="shared" ca="1" si="3888"/>
        <v>2016</v>
      </c>
      <c r="G1959">
        <f t="shared" ref="G1959" ca="1" si="4016">VLOOKUP(INDIRECT(CHAR(39)&amp;$A1959&amp;CHAR(39)&amp;"!r2c"&amp;$C1959,0),variables,2,0)</f>
        <v>10704</v>
      </c>
      <c r="H1959" s="68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5">
      <c r="A1960" t="s">
        <v>534</v>
      </c>
      <c r="B1960">
        <f t="shared" si="4004"/>
        <v>19</v>
      </c>
      <c r="C1960">
        <f t="shared" ref="C1960:C2023" si="4017">C1869</f>
        <v>9</v>
      </c>
      <c r="E1960">
        <f t="shared" ref="E1960" si="4018">plan_id</f>
        <v>1330</v>
      </c>
      <c r="F1960">
        <f t="shared" ca="1" si="3888"/>
        <v>2016</v>
      </c>
      <c r="G1960">
        <f t="shared" ref="G1960" ca="1" si="4019">VLOOKUP(INDIRECT(CHAR(39)&amp;$A1960&amp;CHAR(39)&amp;"!r2c"&amp;$C1960,0),variables,2,0)</f>
        <v>10928</v>
      </c>
      <c r="H1960" s="68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9.2299999999999993E-2</v>
      </c>
    </row>
    <row r="1961" spans="1:8" x14ac:dyDescent="0.35">
      <c r="A1961" t="s">
        <v>534</v>
      </c>
      <c r="B1961">
        <f t="shared" si="4004"/>
        <v>19</v>
      </c>
      <c r="C1961">
        <f t="shared" si="4017"/>
        <v>10</v>
      </c>
      <c r="E1961">
        <f t="shared" ref="E1961" si="4020">plan_id</f>
        <v>1330</v>
      </c>
      <c r="F1961">
        <f t="shared" ca="1" si="3888"/>
        <v>2016</v>
      </c>
      <c r="G1961">
        <f t="shared" ref="G1961" ca="1" si="4021">VLOOKUP(INDIRECT(CHAR(39)&amp;$A1961&amp;CHAR(39)&amp;"!r2c"&amp;$C1961,0),variables,2,0)</f>
        <v>10929</v>
      </c>
      <c r="H1961" s="68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5">
      <c r="A1962" t="s">
        <v>534</v>
      </c>
      <c r="B1962">
        <f t="shared" si="4004"/>
        <v>19</v>
      </c>
      <c r="C1962">
        <f t="shared" si="4017"/>
        <v>11</v>
      </c>
      <c r="E1962">
        <f t="shared" ref="E1962" si="4022">plan_id</f>
        <v>1330</v>
      </c>
      <c r="F1962">
        <f t="shared" ca="1" si="3888"/>
        <v>2016</v>
      </c>
      <c r="G1962">
        <f t="shared" ref="G1962" ca="1" si="4023">VLOOKUP(INDIRECT(CHAR(39)&amp;$A1962&amp;CHAR(39)&amp;"!r2c"&amp;$C1962,0),variables,2,0)</f>
        <v>10930</v>
      </c>
      <c r="H1962" s="68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5">
      <c r="A1963" t="s">
        <v>534</v>
      </c>
      <c r="B1963">
        <f t="shared" si="4004"/>
        <v>19</v>
      </c>
      <c r="C1963">
        <f t="shared" si="4017"/>
        <v>12</v>
      </c>
      <c r="E1963">
        <f t="shared" ref="E1963" si="4024">plan_id</f>
        <v>1330</v>
      </c>
      <c r="F1963">
        <f t="shared" ca="1" si="3888"/>
        <v>2016</v>
      </c>
      <c r="G1963">
        <f t="shared" ref="G1963" ca="1" si="4025">VLOOKUP(INDIRECT(CHAR(39)&amp;$A1963&amp;CHAR(39)&amp;"!r2c"&amp;$C1963,0),variables,2,0)</f>
        <v>10931</v>
      </c>
      <c r="H1963" s="6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205286917</v>
      </c>
    </row>
    <row r="1964" spans="1:8" x14ac:dyDescent="0.35">
      <c r="A1964" t="s">
        <v>534</v>
      </c>
      <c r="B1964">
        <f t="shared" si="4004"/>
        <v>19</v>
      </c>
      <c r="C1964">
        <f t="shared" si="4017"/>
        <v>13</v>
      </c>
      <c r="E1964">
        <f t="shared" ref="E1964" si="4026">plan_id</f>
        <v>1330</v>
      </c>
      <c r="F1964">
        <f t="shared" ca="1" si="3888"/>
        <v>2016</v>
      </c>
      <c r="G1964">
        <f t="shared" ref="G1964" ca="1" si="4027">VLOOKUP(INDIRECT(CHAR(39)&amp;$A1964&amp;CHAR(39)&amp;"!r2c"&amp;$C1964,0),variables,2,0)</f>
        <v>10705</v>
      </c>
      <c r="H1964" s="68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72740665</v>
      </c>
    </row>
    <row r="1965" spans="1:8" x14ac:dyDescent="0.35">
      <c r="A1965" t="s">
        <v>534</v>
      </c>
      <c r="B1965">
        <f t="shared" si="4004"/>
        <v>19</v>
      </c>
      <c r="C1965">
        <f t="shared" si="4017"/>
        <v>14</v>
      </c>
      <c r="E1965">
        <f t="shared" ref="E1965" si="4028">plan_id</f>
        <v>1330</v>
      </c>
      <c r="F1965">
        <f t="shared" ca="1" si="3888"/>
        <v>2016</v>
      </c>
      <c r="G1965">
        <f t="shared" ref="G1965" ca="1" si="4029">VLOOKUP(INDIRECT(CHAR(39)&amp;$A1965&amp;CHAR(39)&amp;"!r2c"&amp;$C1965,0),variables,2,0)</f>
        <v>10842</v>
      </c>
      <c r="H1965" s="68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88643646</v>
      </c>
    </row>
    <row r="1966" spans="1:8" x14ac:dyDescent="0.35">
      <c r="A1966" t="s">
        <v>534</v>
      </c>
      <c r="B1966">
        <f t="shared" si="4004"/>
        <v>19</v>
      </c>
      <c r="C1966">
        <f t="shared" si="4017"/>
        <v>15</v>
      </c>
      <c r="E1966">
        <f t="shared" ref="E1966" si="4030">plan_id</f>
        <v>1330</v>
      </c>
      <c r="F1966">
        <f t="shared" ca="1" si="3888"/>
        <v>2016</v>
      </c>
      <c r="G1966">
        <f t="shared" ref="G1966" ca="1" si="4031">VLOOKUP(INDIRECT(CHAR(39)&amp;$A1966&amp;CHAR(39)&amp;"!r2c"&amp;$C1966,0),variables,2,0)</f>
        <v>10843</v>
      </c>
      <c r="H1966" s="68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0.11260000000000001</v>
      </c>
    </row>
    <row r="1967" spans="1:8" x14ac:dyDescent="0.35">
      <c r="A1967" t="s">
        <v>534</v>
      </c>
      <c r="B1967">
        <f t="shared" si="4004"/>
        <v>19</v>
      </c>
      <c r="C1967">
        <f t="shared" si="4017"/>
        <v>16</v>
      </c>
      <c r="E1967">
        <f t="shared" ref="E1967" si="4032">plan_id</f>
        <v>1330</v>
      </c>
      <c r="F1967">
        <f t="shared" ca="1" si="3888"/>
        <v>2016</v>
      </c>
      <c r="G1967">
        <f t="shared" ref="G1967" ca="1" si="4033">VLOOKUP(INDIRECT(CHAR(39)&amp;$A1967&amp;CHAR(39)&amp;"!r2c"&amp;$C1967,0),variables,2,0)</f>
        <v>10932</v>
      </c>
      <c r="H1967" s="68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5">
      <c r="A1968" t="s">
        <v>534</v>
      </c>
      <c r="B1968">
        <f t="shared" si="4004"/>
        <v>19</v>
      </c>
      <c r="C1968">
        <f t="shared" si="4017"/>
        <v>17</v>
      </c>
      <c r="E1968">
        <f t="shared" ref="E1968" si="4034">plan_id</f>
        <v>1330</v>
      </c>
      <c r="F1968">
        <f t="shared" ca="1" si="3888"/>
        <v>2016</v>
      </c>
      <c r="G1968">
        <f t="shared" ref="G1968" ca="1" si="4035">VLOOKUP(INDIRECT(CHAR(39)&amp;$A1968&amp;CHAR(39)&amp;"!r2c"&amp;$C1968,0),variables,2,0)</f>
        <v>10933</v>
      </c>
      <c r="H1968" s="68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5">
      <c r="A1969" t="s">
        <v>534</v>
      </c>
      <c r="B1969">
        <f t="shared" si="4004"/>
        <v>19</v>
      </c>
      <c r="C1969">
        <f t="shared" si="4017"/>
        <v>18</v>
      </c>
      <c r="E1969">
        <f t="shared" ref="E1969" si="4036">plan_id</f>
        <v>1330</v>
      </c>
      <c r="F1969">
        <f t="shared" ca="1" si="3888"/>
        <v>2016</v>
      </c>
      <c r="G1969">
        <f t="shared" ref="G1969" ca="1" si="4037">VLOOKUP(INDIRECT(CHAR(39)&amp;$A1969&amp;CHAR(39)&amp;"!r2c"&amp;$C1969,0),variables,2,0)</f>
        <v>10934</v>
      </c>
      <c r="H1969" s="68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5">
      <c r="A1970" t="s">
        <v>534</v>
      </c>
      <c r="B1970">
        <f t="shared" si="4004"/>
        <v>19</v>
      </c>
      <c r="C1970">
        <f t="shared" si="4017"/>
        <v>19</v>
      </c>
      <c r="E1970">
        <f t="shared" ref="E1970" si="4038">plan_id</f>
        <v>1330</v>
      </c>
      <c r="F1970">
        <f t="shared" ca="1" si="3888"/>
        <v>2016</v>
      </c>
      <c r="G1970">
        <f t="shared" ref="G1970" ca="1" si="4039">VLOOKUP(INDIRECT(CHAR(39)&amp;$A1970&amp;CHAR(39)&amp;"!r2c"&amp;$C1970,0),variables,2,0)</f>
        <v>10935</v>
      </c>
      <c r="H1970" s="68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8.1500000000000003E-2</v>
      </c>
    </row>
    <row r="1971" spans="1:8" x14ac:dyDescent="0.35">
      <c r="A1971" t="s">
        <v>534</v>
      </c>
      <c r="B1971">
        <f t="shared" si="4004"/>
        <v>19</v>
      </c>
      <c r="C1971">
        <f t="shared" si="4017"/>
        <v>20</v>
      </c>
      <c r="E1971">
        <f t="shared" ref="E1971" si="4040">plan_id</f>
        <v>1330</v>
      </c>
      <c r="F1971">
        <f t="shared" ca="1" si="3888"/>
        <v>2016</v>
      </c>
      <c r="G1971">
        <f t="shared" ref="G1971" ca="1" si="4041">VLOOKUP(INDIRECT(CHAR(39)&amp;$A1971&amp;CHAR(39)&amp;"!r2c"&amp;$C1971,0),variables,2,0)</f>
        <v>10936</v>
      </c>
      <c r="H1971" s="68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Single</v>
      </c>
    </row>
    <row r="1972" spans="1:8" x14ac:dyDescent="0.35">
      <c r="A1972" t="s">
        <v>534</v>
      </c>
      <c r="B1972">
        <f t="shared" si="4004"/>
        <v>19</v>
      </c>
      <c r="C1972">
        <f t="shared" si="4017"/>
        <v>21</v>
      </c>
      <c r="E1972">
        <f t="shared" ref="E1972" si="4042">plan_id</f>
        <v>1330</v>
      </c>
      <c r="F1972">
        <f t="shared" ca="1" si="3888"/>
        <v>2016</v>
      </c>
      <c r="G1972">
        <f t="shared" ref="G1972" ca="1" si="4043">VLOOKUP(INDIRECT(CHAR(39)&amp;$A1972&amp;CHAR(39)&amp;"!r2c"&amp;$C1972,0),variables,2,0)</f>
        <v>10938</v>
      </c>
      <c r="H1972" s="68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5">
      <c r="A1973" t="s">
        <v>534</v>
      </c>
      <c r="B1973">
        <f t="shared" si="4004"/>
        <v>19</v>
      </c>
      <c r="C1973">
        <f t="shared" si="4017"/>
        <v>22</v>
      </c>
      <c r="E1973">
        <f t="shared" ref="E1973" si="4044">plan_id</f>
        <v>1330</v>
      </c>
      <c r="F1973">
        <f t="shared" ca="1" si="3888"/>
        <v>2016</v>
      </c>
      <c r="G1973">
        <f t="shared" ref="G1973" ca="1" si="4045">VLOOKUP(INDIRECT(CHAR(39)&amp;$A1973&amp;CHAR(39)&amp;"!r2c"&amp;$C1973,0),variables,2,0)</f>
        <v>10939</v>
      </c>
      <c r="H1973" s="68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5">
      <c r="A1974" t="s">
        <v>534</v>
      </c>
      <c r="B1974">
        <f t="shared" si="4004"/>
        <v>19</v>
      </c>
      <c r="C1974">
        <f t="shared" si="4017"/>
        <v>23</v>
      </c>
      <c r="E1974">
        <f t="shared" ref="E1974" si="4046">plan_id</f>
        <v>1330</v>
      </c>
      <c r="F1974">
        <f t="shared" ca="1" si="3888"/>
        <v>2016</v>
      </c>
      <c r="G1974">
        <f t="shared" ref="G1974" ca="1" si="4047">VLOOKUP(INDIRECT(CHAR(39)&amp;$A1974&amp;CHAR(39)&amp;"!r2c"&amp;$C1974,0),variables,2,0)</f>
        <v>11008</v>
      </c>
      <c r="H1974" s="68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Tier One Members: 1/60 of final compensation/yr of service. &amp; Tier Two Members - 1.85% of final compensation for members aged 60 with at least 30yrs of creditable service/yr of service. Otherwise 1/60 of final compensation/yr of service.</v>
      </c>
    </row>
    <row r="1975" spans="1:8" x14ac:dyDescent="0.35">
      <c r="A1975" t="s">
        <v>534</v>
      </c>
      <c r="B1975">
        <f t="shared" si="4004"/>
        <v>19</v>
      </c>
      <c r="C1975">
        <f t="shared" si="4017"/>
        <v>24</v>
      </c>
      <c r="E1975">
        <f t="shared" ref="E1975" si="4048">plan_id</f>
        <v>1330</v>
      </c>
      <c r="F1975">
        <f t="shared" ca="1" si="3888"/>
        <v>2016</v>
      </c>
      <c r="G1975">
        <f t="shared" ref="G1975" ca="1" si="4049">VLOOKUP(INDIRECT(CHAR(39)&amp;$A1975&amp;CHAR(39)&amp;"!r2c"&amp;$C1975,0),variables,2,0)</f>
        <v>10942</v>
      </c>
      <c r="H1975" s="68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Yes</v>
      </c>
    </row>
    <row r="1976" spans="1:8" x14ac:dyDescent="0.35">
      <c r="A1976" t="s">
        <v>534</v>
      </c>
      <c r="B1976">
        <f t="shared" si="4004"/>
        <v>19</v>
      </c>
      <c r="C1976">
        <f t="shared" si="4017"/>
        <v>25</v>
      </c>
      <c r="E1976">
        <f t="shared" ref="E1976" si="4050">plan_id</f>
        <v>1330</v>
      </c>
      <c r="F1976">
        <f t="shared" ca="1" si="3888"/>
        <v>2016</v>
      </c>
      <c r="G1976">
        <f t="shared" ref="G1976" ca="1" si="4051">VLOOKUP(INDIRECT(CHAR(39)&amp;$A1976&amp;CHAR(39)&amp;"!r2c"&amp;$C1976,0),variables,2,0)</f>
        <v>10943</v>
      </c>
      <c r="H1976" s="68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5">
      <c r="A1977" t="s">
        <v>534</v>
      </c>
      <c r="B1977">
        <f t="shared" si="4004"/>
        <v>19</v>
      </c>
      <c r="C1977">
        <f t="shared" si="4017"/>
        <v>26</v>
      </c>
      <c r="E1977">
        <f t="shared" ref="E1977" si="4052">plan_id</f>
        <v>1330</v>
      </c>
      <c r="F1977">
        <f t="shared" ca="1" si="3888"/>
        <v>2016</v>
      </c>
      <c r="G1977">
        <f t="shared" ref="G1977" ca="1" si="4053">VLOOKUP(INDIRECT(CHAR(39)&amp;$A1977&amp;CHAR(39)&amp;"!r2c"&amp;$C1977,0),variables,2,0)</f>
        <v>10701</v>
      </c>
      <c r="H1977" s="68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Tier One: 1.50%; Tier Two: 0.50%</v>
      </c>
    </row>
    <row r="1978" spans="1:8" x14ac:dyDescent="0.35">
      <c r="A1978" t="s">
        <v>534</v>
      </c>
      <c r="B1978">
        <f t="shared" si="4004"/>
        <v>19</v>
      </c>
      <c r="C1978">
        <f t="shared" si="4017"/>
        <v>27</v>
      </c>
      <c r="E1978">
        <f t="shared" ref="E1978" si="4054">plan_id</f>
        <v>1330</v>
      </c>
      <c r="F1978">
        <f t="shared" ca="1" si="3888"/>
        <v>2016</v>
      </c>
      <c r="G1978">
        <f t="shared" ref="G1978" ca="1" si="4055">VLOOKUP(INDIRECT(CHAR(39)&amp;$A1978&amp;CHAR(39)&amp;"!r2c"&amp;$C1978,0),variables,2,0)</f>
        <v>10702</v>
      </c>
      <c r="H1978" s="68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5">
      <c r="A1979" t="s">
        <v>534</v>
      </c>
      <c r="B1979">
        <f t="shared" si="4004"/>
        <v>19</v>
      </c>
      <c r="C1979">
        <f t="shared" si="4017"/>
        <v>28</v>
      </c>
      <c r="E1979">
        <f t="shared" ref="E1979" si="4056">plan_id</f>
        <v>1330</v>
      </c>
      <c r="F1979">
        <f t="shared" ca="1" si="3888"/>
        <v>2016</v>
      </c>
      <c r="G1979">
        <f t="shared" ref="G1979" ca="1" si="4057">VLOOKUP(INDIRECT(CHAR(39)&amp;$A1979&amp;CHAR(39)&amp;"!r2c"&amp;$C1979,0),variables,2,0)</f>
        <v>10944</v>
      </c>
      <c r="H1979" s="68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5">
      <c r="A1980" t="s">
        <v>534</v>
      </c>
      <c r="B1980">
        <f t="shared" si="4004"/>
        <v>19</v>
      </c>
      <c r="C1980">
        <f t="shared" si="4017"/>
        <v>29</v>
      </c>
      <c r="E1980">
        <f t="shared" ref="E1980" si="4058">plan_id</f>
        <v>1330</v>
      </c>
      <c r="F1980">
        <f t="shared" ca="1" si="3888"/>
        <v>2016</v>
      </c>
      <c r="G1980">
        <f t="shared" ref="G1980" ca="1" si="4059">VLOOKUP(INDIRECT(CHAR(39)&amp;$A1980&amp;CHAR(39)&amp;"!r2c"&amp;$C1980,0),variables,2,0)</f>
        <v>10945</v>
      </c>
      <c r="H1980" s="68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5">
      <c r="A1981" t="s">
        <v>534</v>
      </c>
      <c r="B1981">
        <f t="shared" si="4004"/>
        <v>19</v>
      </c>
      <c r="C1981">
        <f t="shared" si="4017"/>
        <v>30</v>
      </c>
      <c r="E1981">
        <f t="shared" ref="E1981" si="4060">plan_id</f>
        <v>1330</v>
      </c>
      <c r="F1981">
        <f t="shared" ca="1" si="3888"/>
        <v>2016</v>
      </c>
      <c r="G1981">
        <f t="shared" ref="G1981" ca="1" si="4061">VLOOKUP(INDIRECT(CHAR(39)&amp;$A1981&amp;CHAR(39)&amp;"!r2c"&amp;$C1981,0),variables,2,0)</f>
        <v>10946</v>
      </c>
      <c r="H1981" s="68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5">
      <c r="A1982" t="s">
        <v>534</v>
      </c>
      <c r="B1982">
        <f t="shared" si="4004"/>
        <v>19</v>
      </c>
      <c r="C1982">
        <f t="shared" si="4017"/>
        <v>31</v>
      </c>
      <c r="E1982">
        <f t="shared" ref="E1982" si="4062">plan_id</f>
        <v>1330</v>
      </c>
      <c r="F1982">
        <f t="shared" ca="1" si="3888"/>
        <v>2016</v>
      </c>
      <c r="G1982">
        <f t="shared" ref="G1982" ca="1" si="4063">VLOOKUP(INDIRECT(CHAR(39)&amp;$A1982&amp;CHAR(39)&amp;"!r2c"&amp;$C1982,0),variables,2,0)</f>
        <v>10948</v>
      </c>
      <c r="H1982" s="68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5">
      <c r="A1983" t="s">
        <v>534</v>
      </c>
      <c r="B1983">
        <f t="shared" si="4004"/>
        <v>19</v>
      </c>
      <c r="C1983">
        <f t="shared" si="4017"/>
        <v>32</v>
      </c>
      <c r="E1983">
        <f t="shared" ref="E1983" si="4064">plan_id</f>
        <v>1330</v>
      </c>
      <c r="F1983">
        <f t="shared" ca="1" si="3888"/>
        <v>2016</v>
      </c>
      <c r="G1983">
        <f t="shared" ref="G1983" ca="1" si="4065">VLOOKUP(INDIRECT(CHAR(39)&amp;$A1983&amp;CHAR(39)&amp;"!r2c"&amp;$C1983,0),variables,2,0)</f>
        <v>10949</v>
      </c>
      <c r="H1983" s="68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5">
      <c r="A1984" t="s">
        <v>534</v>
      </c>
      <c r="B1984">
        <f t="shared" si="4004"/>
        <v>19</v>
      </c>
      <c r="C1984">
        <f t="shared" si="4017"/>
        <v>33</v>
      </c>
      <c r="E1984">
        <f t="shared" ref="E1984" si="4066">plan_id</f>
        <v>1330</v>
      </c>
      <c r="F1984">
        <f t="shared" ca="1" si="3888"/>
        <v>2016</v>
      </c>
      <c r="G1984">
        <f t="shared" ref="G1984" ca="1" si="4067">VLOOKUP(INDIRECT(CHAR(39)&amp;$A1984&amp;CHAR(39)&amp;"!r2c"&amp;$C1984,0),variables,2,0)</f>
        <v>10950</v>
      </c>
      <c r="H1984" s="68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5">
      <c r="A1985" t="s">
        <v>534</v>
      </c>
      <c r="B1985">
        <f t="shared" si="4004"/>
        <v>19</v>
      </c>
      <c r="C1985">
        <f t="shared" si="4017"/>
        <v>34</v>
      </c>
      <c r="E1985">
        <f t="shared" ref="E1985" si="4068">plan_id</f>
        <v>1330</v>
      </c>
      <c r="F1985">
        <f t="shared" ca="1" si="3888"/>
        <v>2016</v>
      </c>
      <c r="G1985">
        <f t="shared" ref="G1985" ca="1" si="4069">VLOOKUP(INDIRECT(CHAR(39)&amp;$A1985&amp;CHAR(39)&amp;"!r2c"&amp;$C1985,0),variables,2,0)</f>
        <v>10952</v>
      </c>
      <c r="H1985" s="68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5">
      <c r="A1986" t="s">
        <v>534</v>
      </c>
      <c r="B1986">
        <f t="shared" si="4004"/>
        <v>19</v>
      </c>
      <c r="C1986">
        <f t="shared" si="4017"/>
        <v>35</v>
      </c>
      <c r="E1986">
        <f t="shared" ref="E1986" si="4070">plan_id</f>
        <v>1330</v>
      </c>
      <c r="F1986">
        <f t="shared" ca="1" si="3888"/>
        <v>2016</v>
      </c>
      <c r="G1986">
        <f t="shared" ref="G1986" ca="1" si="4071">VLOOKUP(INDIRECT(CHAR(39)&amp;$A1986&amp;CHAR(39)&amp;"!r2c"&amp;$C1986,0),variables,2,0)</f>
        <v>10951</v>
      </c>
      <c r="H1986" s="68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5">
      <c r="A1987" t="s">
        <v>534</v>
      </c>
      <c r="B1987">
        <f t="shared" si="4004"/>
        <v>19</v>
      </c>
      <c r="C1987">
        <f t="shared" si="4017"/>
        <v>36</v>
      </c>
      <c r="E1987">
        <f t="shared" ref="E1987" si="4072">plan_id</f>
        <v>1330</v>
      </c>
      <c r="F1987">
        <f t="shared" ca="1" si="3888"/>
        <v>2016</v>
      </c>
      <c r="G1987">
        <f t="shared" ref="G1987" ca="1" si="4073">VLOOKUP(INDIRECT(CHAR(39)&amp;$A1987&amp;CHAR(39)&amp;"!r2c"&amp;$C1987,0),variables,2,0)</f>
        <v>10955</v>
      </c>
      <c r="H1987" s="6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3.2500000000000001E-2</v>
      </c>
    </row>
    <row r="1988" spans="1:8" x14ac:dyDescent="0.35">
      <c r="A1988" t="s">
        <v>534</v>
      </c>
      <c r="B1988">
        <f t="shared" si="4004"/>
        <v>19</v>
      </c>
      <c r="C1988">
        <f t="shared" si="4017"/>
        <v>37</v>
      </c>
      <c r="E1988">
        <f t="shared" ref="E1988" si="4074">plan_id</f>
        <v>1330</v>
      </c>
      <c r="F1988">
        <f t="shared" ca="1" si="3888"/>
        <v>2016</v>
      </c>
      <c r="G1988">
        <f t="shared" ref="G1988" ca="1" si="4075">VLOOKUP(INDIRECT(CHAR(39)&amp;$A1988&amp;CHAR(39)&amp;"!r2c"&amp;$C1988,0),variables,2,0)</f>
        <v>10956</v>
      </c>
      <c r="H1988" s="68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7.7499999999999999E-2</v>
      </c>
    </row>
    <row r="1989" spans="1:8" x14ac:dyDescent="0.35">
      <c r="A1989" t="s">
        <v>534</v>
      </c>
      <c r="B1989">
        <f t="shared" si="4004"/>
        <v>19</v>
      </c>
      <c r="C1989">
        <f t="shared" si="4017"/>
        <v>38</v>
      </c>
      <c r="E1989">
        <f t="shared" ref="E1989" si="4076">plan_id</f>
        <v>1330</v>
      </c>
      <c r="F1989">
        <f t="shared" ca="1" si="3888"/>
        <v>2016</v>
      </c>
      <c r="G1989">
        <f t="shared" ref="G1989" ca="1" si="4077">VLOOKUP(INDIRECT(CHAR(39)&amp;$A1989&amp;CHAR(39)&amp;"!r2c"&amp;$C1989,0),variables,2,0)</f>
        <v>10957</v>
      </c>
      <c r="H1989" s="6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0.04</v>
      </c>
    </row>
    <row r="1990" spans="1:8" x14ac:dyDescent="0.35">
      <c r="A1990" t="s">
        <v>534</v>
      </c>
      <c r="B1990">
        <f t="shared" si="4004"/>
        <v>19</v>
      </c>
      <c r="C1990">
        <f t="shared" si="4017"/>
        <v>39</v>
      </c>
      <c r="E1990">
        <f t="shared" ref="E1990" si="4078">plan_id</f>
        <v>1330</v>
      </c>
      <c r="F1990">
        <f t="shared" ca="1" si="3888"/>
        <v>2016</v>
      </c>
      <c r="G1990">
        <f t="shared" ref="G1990" ca="1" si="4079">VLOOKUP(INDIRECT(CHAR(39)&amp;$A1990&amp;CHAR(39)&amp;"!r2c"&amp;$C1990,0),variables,2,0)</f>
        <v>10960</v>
      </c>
      <c r="H1990" s="68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General Members - 4.00% - 8.51%; University Members - 5.00%</v>
      </c>
    </row>
    <row r="1991" spans="1:8" x14ac:dyDescent="0.35">
      <c r="A1991" t="s">
        <v>534</v>
      </c>
      <c r="B1991">
        <f t="shared" si="4004"/>
        <v>19</v>
      </c>
      <c r="C1991">
        <f t="shared" si="4017"/>
        <v>40</v>
      </c>
      <c r="E1991">
        <f t="shared" ref="E1991" si="4080">plan_id</f>
        <v>1330</v>
      </c>
      <c r="F1991">
        <f t="shared" ca="1" si="3888"/>
        <v>2016</v>
      </c>
      <c r="G1991">
        <f t="shared" ref="G1991" ca="1" si="4081">VLOOKUP(INDIRECT(CHAR(39)&amp;$A1991&amp;CHAR(39)&amp;"!r2c"&amp;$C1991,0),variables,2,0)</f>
        <v>10963</v>
      </c>
      <c r="H1991" s="68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 41</v>
      </c>
    </row>
    <row r="1992" spans="1:8" x14ac:dyDescent="0.35">
      <c r="A1992" t="s">
        <v>534</v>
      </c>
      <c r="B1992">
        <f t="shared" si="4004"/>
        <v>19</v>
      </c>
      <c r="C1992">
        <f t="shared" si="4017"/>
        <v>41</v>
      </c>
      <c r="E1992">
        <f t="shared" ref="E1992" si="4082">plan_id</f>
        <v>1330</v>
      </c>
      <c r="F1992">
        <f t="shared" ca="1" si="3888"/>
        <v>2016</v>
      </c>
      <c r="G1992">
        <f t="shared" ref="G1992" ca="1" si="4083">VLOOKUP(INDIRECT(CHAR(39)&amp;$A1992&amp;CHAR(39)&amp;"!r2c"&amp;$C1992,0),variables,2,0)</f>
        <v>10965</v>
      </c>
      <c r="H1992" s="68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 38</v>
      </c>
    </row>
    <row r="1993" spans="1:8" x14ac:dyDescent="0.35">
      <c r="A1993" t="s">
        <v>534</v>
      </c>
      <c r="B1993">
        <f t="shared" si="4004"/>
        <v>19</v>
      </c>
      <c r="C1993">
        <f t="shared" si="4017"/>
        <v>42</v>
      </c>
      <c r="E1993">
        <f t="shared" ref="E1993" si="4084">plan_id</f>
        <v>1330</v>
      </c>
      <c r="F1993">
        <f t="shared" ca="1" si="3888"/>
        <v>2016</v>
      </c>
      <c r="G1993">
        <f t="shared" ref="G1993" ca="1" si="4085">VLOOKUP(INDIRECT(CHAR(39)&amp;$A1993&amp;CHAR(39)&amp;"!r2c"&amp;$C1993,0),variables,2,0)</f>
        <v>10968</v>
      </c>
      <c r="H1993" s="68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 2000 Healthy Annuitant Mortality Table (ages 50 and above), RP 2000 Combined Healthy Annuitant Mortality Table (ages below 50)</v>
      </c>
    </row>
    <row r="1994" spans="1:8" x14ac:dyDescent="0.35">
      <c r="A1994" t="s">
        <v>534</v>
      </c>
      <c r="B1994">
        <f t="shared" si="4004"/>
        <v>19</v>
      </c>
      <c r="C1994">
        <f t="shared" si="4017"/>
        <v>43</v>
      </c>
      <c r="E1994">
        <f t="shared" ref="E1994" si="4086">plan_id</f>
        <v>1330</v>
      </c>
      <c r="F1994">
        <f t="shared" ca="1" si="3888"/>
        <v>2016</v>
      </c>
      <c r="G1994">
        <f t="shared" ref="G1994" ca="1" si="4087">VLOOKUP(INDIRECT(CHAR(39)&amp;$A1994&amp;CHAR(39)&amp;"!r2c"&amp;$C1994,0),variables,2,0)</f>
        <v>10969</v>
      </c>
      <c r="H1994" s="68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5">
      <c r="A1995" t="s">
        <v>534</v>
      </c>
      <c r="B1995">
        <f t="shared" si="4004"/>
        <v>19</v>
      </c>
      <c r="C1995">
        <f t="shared" si="4017"/>
        <v>44</v>
      </c>
      <c r="E1995">
        <f t="shared" ref="E1995" si="4088">plan_id</f>
        <v>1330</v>
      </c>
      <c r="F1995">
        <f t="shared" ca="1" si="3888"/>
        <v>2016</v>
      </c>
      <c r="G1995">
        <f t="shared" ref="G1995" ca="1" si="4089">VLOOKUP(INDIRECT(CHAR(39)&amp;$A1995&amp;CHAR(39)&amp;"!r2c"&amp;$C1995,0),variables,2,0)</f>
        <v>10970</v>
      </c>
      <c r="H1995" s="68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 xml:space="preserve">Scale BB to 2018 </v>
      </c>
    </row>
    <row r="1996" spans="1:8" x14ac:dyDescent="0.35">
      <c r="A1996" t="s">
        <v>534</v>
      </c>
      <c r="B1996">
        <f t="shared" si="4004"/>
        <v>19</v>
      </c>
      <c r="C1996">
        <f t="shared" si="4017"/>
        <v>45</v>
      </c>
      <c r="E1996">
        <f t="shared" ref="E1996" si="4090">plan_id</f>
        <v>1330</v>
      </c>
      <c r="F1996">
        <f t="shared" ca="1" si="3888"/>
        <v>2016</v>
      </c>
      <c r="G1996">
        <f t="shared" ref="G1996" ca="1" si="4091">VLOOKUP(INDIRECT(CHAR(39)&amp;$A1996&amp;CHAR(39)&amp;"!r2c"&amp;$C1996,0),variables,2,0)</f>
        <v>10971</v>
      </c>
      <c r="H1996" s="68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4 years for males and 2 years for females</v>
      </c>
    </row>
    <row r="1997" spans="1:8" x14ac:dyDescent="0.35">
      <c r="A1997" t="s">
        <v>534</v>
      </c>
      <c r="B1997">
        <f t="shared" si="4004"/>
        <v>19</v>
      </c>
      <c r="C1997">
        <f t="shared" si="4017"/>
        <v>46</v>
      </c>
      <c r="E1997">
        <f t="shared" ref="E1997" si="4092">plan_id</f>
        <v>1330</v>
      </c>
      <c r="F1997">
        <f t="shared" ca="1" si="3888"/>
        <v>2016</v>
      </c>
      <c r="G1997">
        <f t="shared" ref="G1997" ca="1" si="4093">VLOOKUP(INDIRECT(CHAR(39)&amp;$A1997&amp;CHAR(39)&amp;"!r2c"&amp;$C1997,0),variables,2,0)</f>
        <v>10972</v>
      </c>
      <c r="H1997" s="6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5">
      <c r="A1998" t="s">
        <v>534</v>
      </c>
      <c r="B1998">
        <f t="shared" si="4004"/>
        <v>19</v>
      </c>
      <c r="C1998">
        <f t="shared" si="4017"/>
        <v>47</v>
      </c>
      <c r="E1998">
        <f t="shared" ref="E1998" si="4094">plan_id</f>
        <v>1330</v>
      </c>
      <c r="F1998">
        <f t="shared" ca="1" si="3888"/>
        <v>2016</v>
      </c>
      <c r="G1998">
        <f t="shared" ref="G1998" ca="1" si="4095">VLOOKUP(INDIRECT(CHAR(39)&amp;$A1998&amp;CHAR(39)&amp;"!r2c"&amp;$C1998,0),variables,2,0)</f>
        <v>10973</v>
      </c>
      <c r="H1998" s="68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</v>
      </c>
    </row>
    <row r="1999" spans="1:8" x14ac:dyDescent="0.35">
      <c r="A1999" t="s">
        <v>534</v>
      </c>
      <c r="B1999">
        <f t="shared" si="4004"/>
        <v>19</v>
      </c>
      <c r="C1999">
        <f t="shared" si="4017"/>
        <v>48</v>
      </c>
      <c r="E1999">
        <f t="shared" ref="E1999" si="4096">plan_id</f>
        <v>1330</v>
      </c>
      <c r="F1999">
        <f t="shared" ca="1" si="3888"/>
        <v>2016</v>
      </c>
      <c r="G1999">
        <f t="shared" ref="G1999" ca="1" si="4097">VLOOKUP(INDIRECT(CHAR(39)&amp;$A1999&amp;CHAR(39)&amp;"!r2c"&amp;$C1999,0),variables,2,0)</f>
        <v>10974</v>
      </c>
      <c r="H1999" s="68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24 Years</v>
      </c>
    </row>
    <row r="2000" spans="1:8" x14ac:dyDescent="0.35">
      <c r="A2000" t="s">
        <v>534</v>
      </c>
      <c r="B2000">
        <f t="shared" si="4004"/>
        <v>19</v>
      </c>
      <c r="C2000">
        <f t="shared" si="4017"/>
        <v>49</v>
      </c>
      <c r="E2000">
        <f t="shared" ref="E2000" si="4098">plan_id</f>
        <v>1330</v>
      </c>
      <c r="F2000">
        <f t="shared" ca="1" si="3888"/>
        <v>2016</v>
      </c>
      <c r="G2000">
        <f t="shared" ref="G2000" ca="1" si="4099">VLOOKUP(INDIRECT(CHAR(39)&amp;$A2000&amp;CHAR(39)&amp;"!r2c"&amp;$C2000,0),variables,2,0)</f>
        <v>10976</v>
      </c>
      <c r="H2000" s="68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</v>
      </c>
    </row>
    <row r="2001" spans="1:8" x14ac:dyDescent="0.35">
      <c r="A2001" t="s">
        <v>534</v>
      </c>
      <c r="B2001">
        <f t="shared" si="4004"/>
        <v>19</v>
      </c>
      <c r="C2001">
        <f t="shared" si="4017"/>
        <v>50</v>
      </c>
      <c r="E2001">
        <f t="shared" ref="E2001" si="4100">plan_id</f>
        <v>1330</v>
      </c>
      <c r="F2001">
        <f t="shared" ca="1" si="3888"/>
        <v>2016</v>
      </c>
      <c r="G2001">
        <f t="shared" ref="G2001" ca="1" si="4101">VLOOKUP(INDIRECT(CHAR(39)&amp;$A2001&amp;CHAR(39)&amp;"!r2c"&amp;$C2001,0),variables,2,0)</f>
        <v>10977</v>
      </c>
      <c r="H2001" s="68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7.7499999999999999E-2</v>
      </c>
    </row>
    <row r="2002" spans="1:8" x14ac:dyDescent="0.35">
      <c r="A2002" t="s">
        <v>534</v>
      </c>
      <c r="B2002">
        <f t="shared" si="4004"/>
        <v>19</v>
      </c>
      <c r="C2002">
        <f t="shared" si="4017"/>
        <v>51</v>
      </c>
      <c r="E2002">
        <f t="shared" ref="E2002" si="4102">plan_id</f>
        <v>1330</v>
      </c>
      <c r="F2002">
        <f t="shared" ca="1" si="3888"/>
        <v>2016</v>
      </c>
      <c r="G2002">
        <f t="shared" ref="G2002" ca="1" si="4103">VLOOKUP(INDIRECT(CHAR(39)&amp;$A2002&amp;CHAR(39)&amp;"!r2c"&amp;$C2002,0),variables,2,0)</f>
        <v>10978</v>
      </c>
      <c r="H2002" s="68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5">
      <c r="A2003" t="s">
        <v>534</v>
      </c>
      <c r="B2003">
        <f t="shared" si="4004"/>
        <v>19</v>
      </c>
      <c r="C2003">
        <f t="shared" si="4017"/>
        <v>52</v>
      </c>
      <c r="E2003">
        <f t="shared" ref="E2003" si="4104">plan_id</f>
        <v>1330</v>
      </c>
      <c r="F2003">
        <f t="shared" ca="1" si="3888"/>
        <v>2016</v>
      </c>
      <c r="G2003">
        <f t="shared" ref="G2003" ca="1" si="4105">VLOOKUP(INDIRECT(CHAR(39)&amp;$A2003&amp;CHAR(39)&amp;"!r2c"&amp;$C2003,0),variables,2,0)</f>
        <v>10979</v>
      </c>
      <c r="H2003" s="6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7.7499999999999999E-2</v>
      </c>
    </row>
    <row r="2004" spans="1:8" x14ac:dyDescent="0.35">
      <c r="A2004" t="s">
        <v>534</v>
      </c>
      <c r="B2004">
        <f t="shared" si="4004"/>
        <v>19</v>
      </c>
      <c r="C2004">
        <f t="shared" si="4017"/>
        <v>53</v>
      </c>
      <c r="E2004">
        <f t="shared" ref="E2004" si="4106">plan_id</f>
        <v>1330</v>
      </c>
      <c r="F2004">
        <f t="shared" ca="1" si="3888"/>
        <v>2016</v>
      </c>
      <c r="G2004">
        <f t="shared" ref="G2004" ca="1" si="4107">VLOOKUP(INDIRECT(CHAR(39)&amp;$A2004&amp;CHAR(39)&amp;"!r2c"&amp;$C2004,0),variables,2,0)</f>
        <v>10980</v>
      </c>
      <c r="H2004" s="68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4 Years</v>
      </c>
    </row>
    <row r="2005" spans="1:8" x14ac:dyDescent="0.35">
      <c r="A2005" t="s">
        <v>534</v>
      </c>
      <c r="B2005">
        <f t="shared" si="4004"/>
        <v>19</v>
      </c>
      <c r="C2005">
        <f t="shared" si="4017"/>
        <v>54</v>
      </c>
      <c r="E2005">
        <f t="shared" ref="E2005" si="4108">plan_id</f>
        <v>1330</v>
      </c>
      <c r="F2005">
        <f t="shared" ca="1" si="3888"/>
        <v>2016</v>
      </c>
      <c r="G2005">
        <f t="shared" ref="G2005" ca="1" si="4109">VLOOKUP(INDIRECT(CHAR(39)&amp;$A2005&amp;CHAR(39)&amp;"!r2c"&amp;$C2005,0),variables,2,0)</f>
        <v>10981</v>
      </c>
      <c r="H2005" s="68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8.7999999999999995E-2</v>
      </c>
    </row>
    <row r="2006" spans="1:8" x14ac:dyDescent="0.35">
      <c r="A2006" t="s">
        <v>534</v>
      </c>
      <c r="B2006">
        <f t="shared" si="4004"/>
        <v>19</v>
      </c>
      <c r="C2006">
        <f t="shared" si="4017"/>
        <v>55</v>
      </c>
      <c r="E2006">
        <f t="shared" ref="E2006" si="4110">plan_id</f>
        <v>1330</v>
      </c>
      <c r="F2006">
        <f t="shared" ca="1" si="3888"/>
        <v>2016</v>
      </c>
      <c r="G2006">
        <f t="shared" ref="G2006" ca="1" si="4111">VLOOKUP(INDIRECT(CHAR(39)&amp;$A2006&amp;CHAR(39)&amp;"!r2c"&amp;$C2006,0),variables,2,0)</f>
        <v>10982</v>
      </c>
      <c r="H2006" s="68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2.1000000000000001E-2</v>
      </c>
    </row>
    <row r="2007" spans="1:8" x14ac:dyDescent="0.35">
      <c r="A2007" t="s">
        <v>534</v>
      </c>
      <c r="B2007">
        <f t="shared" si="4004"/>
        <v>19</v>
      </c>
      <c r="C2007">
        <f t="shared" si="4017"/>
        <v>56</v>
      </c>
      <c r="E2007">
        <f t="shared" ref="E2007" si="4112">plan_id</f>
        <v>1330</v>
      </c>
      <c r="F2007">
        <f t="shared" ca="1" si="3888"/>
        <v>2016</v>
      </c>
      <c r="G2007">
        <f t="shared" ref="G2007" ca="1" si="4113">VLOOKUP(INDIRECT(CHAR(39)&amp;$A2007&amp;CHAR(39)&amp;"!r2c"&amp;$C2007,0),variables,2,0)</f>
        <v>10706</v>
      </c>
      <c r="H2007" s="68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6.3410590428964115E-4</v>
      </c>
    </row>
    <row r="2008" spans="1:8" x14ac:dyDescent="0.35">
      <c r="A2008" t="s">
        <v>534</v>
      </c>
      <c r="B2008">
        <f t="shared" si="4004"/>
        <v>19</v>
      </c>
      <c r="C2008">
        <f t="shared" si="4017"/>
        <v>57</v>
      </c>
      <c r="E2008">
        <f t="shared" ref="E2008" si="4114">plan_id</f>
        <v>1330</v>
      </c>
      <c r="F2008">
        <f t="shared" ca="1" si="3888"/>
        <v>2016</v>
      </c>
      <c r="G2008">
        <f t="shared" ref="G2008" ca="1" si="4115">VLOOKUP(INDIRECT(CHAR(39)&amp;$A2008&amp;CHAR(39)&amp;"!r2c"&amp;$C2008,0),variables,2,0)</f>
        <v>10984</v>
      </c>
      <c r="H2008" s="68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5">
      <c r="A2009" t="s">
        <v>534</v>
      </c>
      <c r="B2009">
        <f t="shared" si="4004"/>
        <v>19</v>
      </c>
      <c r="C2009">
        <f t="shared" si="4017"/>
        <v>58</v>
      </c>
      <c r="E2009">
        <f t="shared" ref="E2009" si="4116">plan_id</f>
        <v>1330</v>
      </c>
      <c r="F2009">
        <f t="shared" ca="1" si="3888"/>
        <v>2016</v>
      </c>
      <c r="G2009">
        <f t="shared" ref="G2009" ca="1" si="4117">VLOOKUP(INDIRECT(CHAR(39)&amp;$A2009&amp;CHAR(39)&amp;"!r2c"&amp;$C2009,0),variables,2,0)</f>
        <v>10990</v>
      </c>
      <c r="H2009" s="68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3798944000</v>
      </c>
    </row>
    <row r="2010" spans="1:8" x14ac:dyDescent="0.35">
      <c r="A2010" t="s">
        <v>534</v>
      </c>
      <c r="B2010">
        <f t="shared" si="4004"/>
        <v>19</v>
      </c>
      <c r="C2010">
        <f t="shared" si="4017"/>
        <v>59</v>
      </c>
      <c r="E2010">
        <f t="shared" ref="E2010" si="4118">plan_id</f>
        <v>1330</v>
      </c>
      <c r="F2010">
        <f t="shared" ca="1" si="3888"/>
        <v>2016</v>
      </c>
      <c r="G2010">
        <f t="shared" ref="G2010" ca="1" si="4119">VLOOKUP(INDIRECT(CHAR(39)&amp;$A2010&amp;CHAR(39)&amp;"!r2c"&amp;$C2010,0),variables,2,0)</f>
        <v>10991</v>
      </c>
      <c r="H2010" s="68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5483674000</v>
      </c>
    </row>
    <row r="2011" spans="1:8" x14ac:dyDescent="0.35">
      <c r="A2011" t="s">
        <v>534</v>
      </c>
      <c r="B2011">
        <f t="shared" si="4004"/>
        <v>19</v>
      </c>
      <c r="C2011">
        <f t="shared" si="4017"/>
        <v>60</v>
      </c>
      <c r="E2011">
        <f t="shared" ref="E2011" si="4120">plan_id</f>
        <v>1330</v>
      </c>
      <c r="F2011">
        <f t="shared" ca="1" si="3888"/>
        <v>2016</v>
      </c>
      <c r="G2011">
        <f t="shared" ref="G2011" ca="1" si="4121">VLOOKUP(INDIRECT(CHAR(39)&amp;$A2011&amp;CHAR(39)&amp;"!r2c"&amp;$C2011,0),variables,2,0)</f>
        <v>10992</v>
      </c>
      <c r="H2011" s="68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1684730000</v>
      </c>
    </row>
    <row r="2012" spans="1:8" x14ac:dyDescent="0.35">
      <c r="A2012" t="s">
        <v>534</v>
      </c>
      <c r="B2012">
        <f t="shared" si="4004"/>
        <v>19</v>
      </c>
      <c r="C2012">
        <f t="shared" si="4017"/>
        <v>61</v>
      </c>
      <c r="E2012">
        <f t="shared" ref="E2012" si="4122">plan_id</f>
        <v>1330</v>
      </c>
      <c r="F2012">
        <f t="shared" ca="1" si="3888"/>
        <v>2016</v>
      </c>
      <c r="G2012">
        <f t="shared" ref="G2012" ca="1" si="4123">VLOOKUP(INDIRECT(CHAR(39)&amp;$A2012&amp;CHAR(39)&amp;"!r2c"&amp;$C2012,0),variables,2,0)</f>
        <v>10993</v>
      </c>
      <c r="H2012" s="6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0.69279999999999997</v>
      </c>
    </row>
    <row r="2013" spans="1:8" x14ac:dyDescent="0.35">
      <c r="A2013" t="s">
        <v>534</v>
      </c>
      <c r="B2013">
        <f t="shared" si="4004"/>
        <v>19</v>
      </c>
      <c r="C2013">
        <f t="shared" si="4017"/>
        <v>62</v>
      </c>
      <c r="E2013">
        <f t="shared" ref="E2013" si="4124">plan_id</f>
        <v>1330</v>
      </c>
      <c r="F2013">
        <f t="shared" ca="1" si="3888"/>
        <v>2016</v>
      </c>
      <c r="G2013">
        <f t="shared" ref="G2013" ca="1" si="4125">VLOOKUP(INDIRECT(CHAR(39)&amp;$A2013&amp;CHAR(39)&amp;"!r2c"&amp;$C2013,0),variables,2,0)</f>
        <v>10994</v>
      </c>
      <c r="H2013" s="6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795921000</v>
      </c>
    </row>
    <row r="2014" spans="1:8" x14ac:dyDescent="0.35">
      <c r="A2014" t="s">
        <v>534</v>
      </c>
      <c r="B2014">
        <f t="shared" si="4004"/>
        <v>19</v>
      </c>
      <c r="C2014">
        <f t="shared" si="4017"/>
        <v>63</v>
      </c>
      <c r="E2014">
        <f t="shared" ref="E2014" si="4126">plan_id</f>
        <v>1330</v>
      </c>
      <c r="F2014">
        <f t="shared" ca="1" si="3888"/>
        <v>2016</v>
      </c>
      <c r="G2014">
        <f t="shared" ref="G2014" ca="1" si="4127">VLOOKUP(INDIRECT(CHAR(39)&amp;$A2014&amp;CHAR(39)&amp;"!r2c"&amp;$C2014,0),variables,2,0)</f>
        <v>10801</v>
      </c>
      <c r="H2014" s="6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-36900000</v>
      </c>
    </row>
    <row r="2015" spans="1:8" x14ac:dyDescent="0.35">
      <c r="A2015" t="s">
        <v>534</v>
      </c>
      <c r="B2015">
        <f t="shared" si="4004"/>
        <v>19</v>
      </c>
      <c r="C2015">
        <f t="shared" si="4017"/>
        <v>64</v>
      </c>
      <c r="E2015">
        <f t="shared" ref="E2015" si="4128">plan_id</f>
        <v>1330</v>
      </c>
      <c r="F2015">
        <f t="shared" ca="1" si="3888"/>
        <v>2016</v>
      </c>
      <c r="G2015">
        <f t="shared" ref="G2015" ca="1" si="4129">VLOOKUP(INDIRECT(CHAR(39)&amp;$A2015&amp;CHAR(39)&amp;"!r2c"&amp;$C2015,0),variables,2,0)</f>
        <v>10802</v>
      </c>
      <c r="H2015" s="68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5300000</v>
      </c>
    </row>
    <row r="2016" spans="1:8" x14ac:dyDescent="0.35">
      <c r="A2016" t="s">
        <v>534</v>
      </c>
      <c r="B2016">
        <f t="shared" si="4004"/>
        <v>19</v>
      </c>
      <c r="C2016">
        <f t="shared" si="4017"/>
        <v>65</v>
      </c>
      <c r="E2016">
        <f t="shared" ref="E2016" si="4130">plan_id</f>
        <v>1330</v>
      </c>
      <c r="F2016">
        <f t="shared" ca="1" si="3888"/>
        <v>2016</v>
      </c>
      <c r="G2016">
        <f t="shared" ref="G2016" ca="1" si="4131">VLOOKUP(INDIRECT(CHAR(39)&amp;$A2016&amp;CHAR(39)&amp;"!r2c"&amp;$C2016,0),variables,2,0)</f>
        <v>10803</v>
      </c>
      <c r="H2016" s="68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5">
      <c r="A2017" t="s">
        <v>534</v>
      </c>
      <c r="B2017">
        <f t="shared" si="4004"/>
        <v>19</v>
      </c>
      <c r="C2017">
        <f t="shared" si="4017"/>
        <v>66</v>
      </c>
      <c r="E2017">
        <f t="shared" ref="E2017" si="4132">plan_id</f>
        <v>1330</v>
      </c>
      <c r="F2017">
        <f t="shared" ca="1" si="3888"/>
        <v>2016</v>
      </c>
      <c r="G2017">
        <f t="shared" ref="G2017" ca="1" si="4133">VLOOKUP(INDIRECT(CHAR(39)&amp;$A2017&amp;CHAR(39)&amp;"!r2c"&amp;$C2017,0),variables,2,0)</f>
        <v>10804</v>
      </c>
      <c r="H2017" s="68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5">
      <c r="A2018" t="s">
        <v>534</v>
      </c>
      <c r="B2018">
        <f t="shared" ref="B2018" si="4134">B1953+1</f>
        <v>19</v>
      </c>
      <c r="C2018">
        <f t="shared" si="4017"/>
        <v>67</v>
      </c>
      <c r="E2018">
        <f t="shared" ref="E2018" si="4135">plan_id</f>
        <v>1330</v>
      </c>
      <c r="F2018">
        <f t="shared" ca="1" si="3888"/>
        <v>2016</v>
      </c>
      <c r="G2018">
        <f t="shared" ref="G2018" ca="1" si="4136">VLOOKUP(INDIRECT(CHAR(39)&amp;$A2018&amp;CHAR(39)&amp;"!r2c"&amp;$C2018,0),variables,2,0)</f>
        <v>10805</v>
      </c>
      <c r="H2018" s="68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t="s">
        <v>534</v>
      </c>
      <c r="B2019">
        <f>B2018</f>
        <v>19</v>
      </c>
      <c r="C2019">
        <f t="shared" si="4017"/>
        <v>68</v>
      </c>
      <c r="E2019">
        <f t="shared" ref="E2019" si="4137">plan_id</f>
        <v>1330</v>
      </c>
      <c r="F2019">
        <f t="shared" ca="1" si="3888"/>
        <v>2016</v>
      </c>
      <c r="G2019">
        <f t="shared" ref="G2019" ca="1" si="4138">VLOOKUP(INDIRECT(CHAR(39)&amp;$A2019&amp;CHAR(39)&amp;"!r2c"&amp;$C2019,0),variables,2,0)</f>
        <v>10806</v>
      </c>
      <c r="H2019" s="6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400000</v>
      </c>
    </row>
    <row r="2020" spans="1:8" x14ac:dyDescent="0.35">
      <c r="A2020" t="s">
        <v>534</v>
      </c>
      <c r="B2020">
        <f t="shared" ref="B2020:B2044" si="4139">B2019</f>
        <v>19</v>
      </c>
      <c r="C2020">
        <f t="shared" si="4017"/>
        <v>69</v>
      </c>
      <c r="E2020">
        <f t="shared" ref="E2020" si="4140">plan_id</f>
        <v>1330</v>
      </c>
      <c r="F2020">
        <f t="shared" ca="1" si="3888"/>
        <v>2016</v>
      </c>
      <c r="G2020">
        <f t="shared" ref="G2020" ca="1" si="4141">VLOOKUP(INDIRECT(CHAR(39)&amp;$A2020&amp;CHAR(39)&amp;"!r2c"&amp;$C2020,0),variables,2,0)</f>
        <v>10807</v>
      </c>
      <c r="H2020" s="68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5">
      <c r="A2021" t="s">
        <v>534</v>
      </c>
      <c r="B2021">
        <f t="shared" si="4139"/>
        <v>19</v>
      </c>
      <c r="C2021">
        <f t="shared" si="4017"/>
        <v>70</v>
      </c>
      <c r="E2021">
        <f t="shared" ref="E2021" si="4142">plan_id</f>
        <v>1330</v>
      </c>
      <c r="F2021">
        <f t="shared" ca="1" si="3888"/>
        <v>2016</v>
      </c>
      <c r="G2021">
        <f t="shared" ref="G2021" ca="1" si="4143">VLOOKUP(INDIRECT(CHAR(39)&amp;$A2021&amp;CHAR(39)&amp;"!r2c"&amp;$C2021,0),variables,2,0)</f>
        <v>10808</v>
      </c>
      <c r="H2021" s="68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5">
      <c r="A2022" t="s">
        <v>534</v>
      </c>
      <c r="B2022">
        <f t="shared" si="4139"/>
        <v>19</v>
      </c>
      <c r="C2022">
        <f t="shared" si="4017"/>
        <v>71</v>
      </c>
      <c r="E2022">
        <f t="shared" ref="E2022" si="4144">plan_id</f>
        <v>1330</v>
      </c>
      <c r="F2022">
        <f t="shared" ca="1" si="3888"/>
        <v>2016</v>
      </c>
      <c r="G2022">
        <f t="shared" ref="G2022" ca="1" si="4145">VLOOKUP(INDIRECT(CHAR(39)&amp;$A2022&amp;CHAR(39)&amp;"!r2c"&amp;$C2022,0),variables,2,0)</f>
        <v>10809</v>
      </c>
      <c r="H2022" s="68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5">
      <c r="A2023" t="s">
        <v>534</v>
      </c>
      <c r="B2023">
        <f t="shared" si="4139"/>
        <v>19</v>
      </c>
      <c r="C2023">
        <f t="shared" si="4017"/>
        <v>72</v>
      </c>
      <c r="E2023">
        <f t="shared" ref="E2023" si="4146">plan_id</f>
        <v>1330</v>
      </c>
      <c r="F2023">
        <f t="shared" ca="1" si="3888"/>
        <v>2016</v>
      </c>
      <c r="G2023">
        <f t="shared" ref="G2023" ca="1" si="4147">VLOOKUP(INDIRECT(CHAR(39)&amp;$A2023&amp;CHAR(39)&amp;"!r2c"&amp;$C2023,0),variables,2,0)</f>
        <v>10810</v>
      </c>
      <c r="H2023" s="68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9100000</v>
      </c>
    </row>
    <row r="2024" spans="1:8" x14ac:dyDescent="0.35">
      <c r="A2024" t="s">
        <v>534</v>
      </c>
      <c r="B2024">
        <f t="shared" si="4139"/>
        <v>19</v>
      </c>
      <c r="C2024">
        <f t="shared" ref="C2024:C2087" si="4148">C1933</f>
        <v>73</v>
      </c>
      <c r="E2024">
        <f t="shared" ref="E2024" si="4149">plan_id</f>
        <v>1330</v>
      </c>
      <c r="F2024">
        <f t="shared" ca="1" si="3888"/>
        <v>2016</v>
      </c>
      <c r="G2024">
        <f t="shared" ref="G2024" ca="1" si="4150">VLOOKUP(INDIRECT(CHAR(39)&amp;$A2024&amp;CHAR(39)&amp;"!r2c"&amp;$C2024,0),variables,2,0)</f>
        <v>10811</v>
      </c>
      <c r="H2024" s="68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5">
      <c r="A2025" t="s">
        <v>534</v>
      </c>
      <c r="B2025">
        <f t="shared" si="4139"/>
        <v>19</v>
      </c>
      <c r="C2025">
        <f t="shared" si="4148"/>
        <v>74</v>
      </c>
      <c r="E2025">
        <f t="shared" ref="E2025" si="4151">plan_id</f>
        <v>1330</v>
      </c>
      <c r="F2025">
        <f t="shared" ca="1" si="3888"/>
        <v>2016</v>
      </c>
      <c r="G2025">
        <f t="shared" ref="G2025" ca="1" si="4152">VLOOKUP(INDIRECT(CHAR(39)&amp;$A2025&amp;CHAR(39)&amp;"!r2c"&amp;$C2025,0),variables,2,0)</f>
        <v>10812</v>
      </c>
      <c r="H2025" s="68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5">
      <c r="A2026" t="s">
        <v>534</v>
      </c>
      <c r="B2026">
        <f t="shared" si="4139"/>
        <v>19</v>
      </c>
      <c r="C2026">
        <f t="shared" si="4148"/>
        <v>75</v>
      </c>
      <c r="E2026">
        <f t="shared" ref="E2026" si="4153">plan_id</f>
        <v>1330</v>
      </c>
      <c r="F2026">
        <f t="shared" ca="1" si="3888"/>
        <v>2016</v>
      </c>
      <c r="G2026">
        <f t="shared" ref="G2026" ca="1" si="4154">VLOOKUP(INDIRECT(CHAR(39)&amp;$A2026&amp;CHAR(39)&amp;"!r2c"&amp;$C2026,0),variables,2,0)</f>
        <v>10813</v>
      </c>
      <c r="H2026" s="68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5">
      <c r="A2027" t="s">
        <v>534</v>
      </c>
      <c r="B2027">
        <f t="shared" si="4139"/>
        <v>19</v>
      </c>
      <c r="C2027">
        <f t="shared" si="4148"/>
        <v>76</v>
      </c>
      <c r="E2027">
        <f t="shared" ref="E2027" si="4155">plan_id</f>
        <v>1330</v>
      </c>
      <c r="F2027">
        <f t="shared" ca="1" si="3888"/>
        <v>2016</v>
      </c>
      <c r="G2027">
        <f t="shared" ref="G2027" ca="1" si="4156">VLOOKUP(INDIRECT(CHAR(39)&amp;$A2027&amp;CHAR(39)&amp;"!r2c"&amp;$C2027,0),variables,2,0)</f>
        <v>10814</v>
      </c>
      <c r="H2027" s="68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-3300000</v>
      </c>
    </row>
    <row r="2028" spans="1:8" x14ac:dyDescent="0.35">
      <c r="A2028" t="s">
        <v>534</v>
      </c>
      <c r="B2028">
        <f t="shared" si="4139"/>
        <v>19</v>
      </c>
      <c r="C2028">
        <f t="shared" si="4148"/>
        <v>77</v>
      </c>
      <c r="E2028">
        <f t="shared" ref="E2028" si="4157">plan_id</f>
        <v>1330</v>
      </c>
      <c r="F2028">
        <f t="shared" ca="1" si="3888"/>
        <v>2016</v>
      </c>
      <c r="G2028">
        <f t="shared" ref="G2028" ca="1" si="4158">VLOOKUP(INDIRECT(CHAR(39)&amp;$A2028&amp;CHAR(39)&amp;"!r2c"&amp;$C2028,0),variables,2,0)</f>
        <v>10815</v>
      </c>
      <c r="H2028" s="68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5700000</v>
      </c>
    </row>
    <row r="2029" spans="1:8" x14ac:dyDescent="0.35">
      <c r="A2029" t="s">
        <v>534</v>
      </c>
      <c r="B2029">
        <f t="shared" si="4139"/>
        <v>19</v>
      </c>
      <c r="C2029">
        <f t="shared" si="4148"/>
        <v>78</v>
      </c>
      <c r="E2029">
        <f t="shared" ref="E2029" si="4159">plan_id</f>
        <v>1330</v>
      </c>
      <c r="F2029">
        <f t="shared" ca="1" si="3888"/>
        <v>2016</v>
      </c>
      <c r="G2029">
        <f t="shared" ref="G2029" ca="1" si="4160">VLOOKUP(INDIRECT(CHAR(39)&amp;$A2029&amp;CHAR(39)&amp;"!r2c"&amp;$C2029,0),variables,2,0)</f>
        <v>10816</v>
      </c>
      <c r="H2029" s="68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5">
      <c r="A2030" t="s">
        <v>534</v>
      </c>
      <c r="B2030">
        <f t="shared" si="4139"/>
        <v>19</v>
      </c>
      <c r="C2030">
        <f t="shared" si="4148"/>
        <v>79</v>
      </c>
      <c r="E2030">
        <f t="shared" ref="E2030" si="4161">plan_id</f>
        <v>1330</v>
      </c>
      <c r="F2030">
        <f t="shared" ca="1" si="3888"/>
        <v>2016</v>
      </c>
      <c r="G2030">
        <f t="shared" ref="G2030" ca="1" si="4162">VLOOKUP(INDIRECT(CHAR(39)&amp;$A2030&amp;CHAR(39)&amp;"!r2c"&amp;$C2030,0),variables,2,0)</f>
        <v>10817</v>
      </c>
      <c r="H2030" s="68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-16100000.000000002</v>
      </c>
    </row>
    <row r="2031" spans="1:8" x14ac:dyDescent="0.35">
      <c r="A2031" t="s">
        <v>534</v>
      </c>
      <c r="B2031">
        <f t="shared" si="4139"/>
        <v>19</v>
      </c>
      <c r="C2031">
        <f t="shared" si="4148"/>
        <v>80</v>
      </c>
      <c r="E2031">
        <f t="shared" ref="E2031" si="4163">plan_id</f>
        <v>1330</v>
      </c>
      <c r="F2031">
        <f t="shared" ca="1" si="3888"/>
        <v>2016</v>
      </c>
      <c r="G2031">
        <f t="shared" ref="G2031" ca="1" si="4164">VLOOKUP(INDIRECT(CHAR(39)&amp;$A2031&amp;CHAR(39)&amp;"!r2c"&amp;$C2031,0),variables,2,0)</f>
        <v>10818</v>
      </c>
      <c r="H2031" s="68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5">
      <c r="A2032" t="s">
        <v>534</v>
      </c>
      <c r="B2032">
        <f t="shared" si="4139"/>
        <v>19</v>
      </c>
      <c r="C2032">
        <f t="shared" si="4148"/>
        <v>81</v>
      </c>
      <c r="E2032">
        <f t="shared" ref="E2032" si="4165">plan_id</f>
        <v>1330</v>
      </c>
      <c r="F2032">
        <f t="shared" ca="1" si="3888"/>
        <v>2016</v>
      </c>
      <c r="G2032">
        <f t="shared" ref="G2032" ca="1" si="4166">VLOOKUP(INDIRECT(CHAR(39)&amp;$A2032&amp;CHAR(39)&amp;"!r2c"&amp;$C2032,0),variables,2,0)</f>
        <v>10819</v>
      </c>
      <c r="H2032" s="68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5">
      <c r="A2033" t="s">
        <v>534</v>
      </c>
      <c r="B2033">
        <f t="shared" si="4139"/>
        <v>19</v>
      </c>
      <c r="C2033">
        <f t="shared" si="4148"/>
        <v>82</v>
      </c>
      <c r="E2033">
        <f t="shared" ref="E2033" si="4167">plan_id</f>
        <v>1330</v>
      </c>
      <c r="F2033">
        <f t="shared" ca="1" si="3888"/>
        <v>2016</v>
      </c>
      <c r="G2033">
        <f t="shared" ref="G2033" ca="1" si="4168">VLOOKUP(INDIRECT(CHAR(39)&amp;$A2033&amp;CHAR(39)&amp;"!r2c"&amp;$C2033,0),variables,2,0)</f>
        <v>10820</v>
      </c>
      <c r="H2033" s="68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-6800000</v>
      </c>
    </row>
    <row r="2034" spans="1:8" x14ac:dyDescent="0.35">
      <c r="A2034" t="s">
        <v>534</v>
      </c>
      <c r="B2034">
        <f t="shared" si="4139"/>
        <v>19</v>
      </c>
      <c r="C2034">
        <f t="shared" si="4148"/>
        <v>83</v>
      </c>
      <c r="E2034">
        <f t="shared" ref="E2034" si="4169">plan_id</f>
        <v>1330</v>
      </c>
      <c r="F2034">
        <f t="shared" ca="1" si="3888"/>
        <v>2016</v>
      </c>
      <c r="G2034">
        <f t="shared" ref="G2034" ca="1" si="4170">VLOOKUP(INDIRECT(CHAR(39)&amp;$A2034&amp;CHAR(39)&amp;"!r2c"&amp;$C2034,0),variables,2,0)</f>
        <v>10821</v>
      </c>
      <c r="H2034" s="68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5">
      <c r="A2035" t="s">
        <v>534</v>
      </c>
      <c r="B2035">
        <f t="shared" si="4139"/>
        <v>19</v>
      </c>
      <c r="C2035">
        <f t="shared" si="4148"/>
        <v>84</v>
      </c>
      <c r="E2035">
        <f t="shared" ref="E2035" si="4171">plan_id</f>
        <v>1330</v>
      </c>
      <c r="F2035">
        <f t="shared" ca="1" si="3888"/>
        <v>2016</v>
      </c>
      <c r="G2035">
        <f t="shared" ref="G2035" ca="1" si="4172">VLOOKUP(INDIRECT(CHAR(39)&amp;$A2035&amp;CHAR(39)&amp;"!r2c"&amp;$C2035,0),variables,2,0)</f>
        <v>10822</v>
      </c>
      <c r="H2035" s="68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5">
      <c r="A2036" t="s">
        <v>534</v>
      </c>
      <c r="B2036">
        <f t="shared" si="4139"/>
        <v>19</v>
      </c>
      <c r="C2036">
        <f t="shared" si="4148"/>
        <v>85</v>
      </c>
      <c r="E2036">
        <f t="shared" ref="E2036" si="4173">plan_id</f>
        <v>1330</v>
      </c>
      <c r="F2036">
        <f t="shared" ca="1" si="3888"/>
        <v>2016</v>
      </c>
      <c r="G2036">
        <f t="shared" ref="G2036" ca="1" si="4174">VLOOKUP(INDIRECT(CHAR(39)&amp;$A2036&amp;CHAR(39)&amp;"!r2c"&amp;$C2036,0),variables,2,0)</f>
        <v>10829</v>
      </c>
      <c r="H2036" s="68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5">
      <c r="A2037" t="s">
        <v>534</v>
      </c>
      <c r="B2037">
        <f t="shared" si="4139"/>
        <v>19</v>
      </c>
      <c r="C2037">
        <f t="shared" si="4148"/>
        <v>86</v>
      </c>
      <c r="E2037">
        <f t="shared" ref="E2037" si="4175">plan_id</f>
        <v>1330</v>
      </c>
      <c r="F2037">
        <f t="shared" ca="1" si="3888"/>
        <v>2016</v>
      </c>
      <c r="G2037">
        <f t="shared" ref="G2037" ca="1" si="4176">VLOOKUP(INDIRECT(CHAR(39)&amp;$A2037&amp;CHAR(39)&amp;"!r2c"&amp;$C2037,0),variables,2,0)</f>
        <v>10823</v>
      </c>
      <c r="H2037" s="68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-56770213</v>
      </c>
    </row>
    <row r="2038" spans="1:8" x14ac:dyDescent="0.35">
      <c r="A2038" t="s">
        <v>534</v>
      </c>
      <c r="B2038">
        <f t="shared" si="4139"/>
        <v>19</v>
      </c>
      <c r="C2038">
        <f t="shared" si="4148"/>
        <v>87</v>
      </c>
      <c r="E2038">
        <f t="shared" ref="E2038" si="4177">plan_id</f>
        <v>1330</v>
      </c>
      <c r="F2038">
        <f t="shared" ca="1" si="3888"/>
        <v>2016</v>
      </c>
      <c r="G2038">
        <f t="shared" ref="G2038" ca="1" si="4178">VLOOKUP(INDIRECT(CHAR(39)&amp;$A2038&amp;CHAR(39)&amp;"!r2c"&amp;$C2038,0),variables,2,0)</f>
        <v>10798</v>
      </c>
      <c r="H2038" s="6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5">
      <c r="A2039" t="s">
        <v>534</v>
      </c>
      <c r="B2039">
        <f t="shared" si="4139"/>
        <v>19</v>
      </c>
      <c r="C2039">
        <f t="shared" si="4148"/>
        <v>88</v>
      </c>
      <c r="E2039">
        <f t="shared" ref="E2039" si="4179">plan_id</f>
        <v>1330</v>
      </c>
      <c r="F2039">
        <f t="shared" ca="1" si="3888"/>
        <v>2016</v>
      </c>
      <c r="G2039">
        <f t="shared" ref="G2039" ca="1" si="4180">VLOOKUP(INDIRECT(CHAR(39)&amp;$A2039&amp;CHAR(39)&amp;"!r2c"&amp;$C2039,0),variables,2,0)</f>
        <v>10799</v>
      </c>
      <c r="H2039" s="68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5">
      <c r="A2040" t="s">
        <v>534</v>
      </c>
      <c r="B2040">
        <f t="shared" si="4139"/>
        <v>19</v>
      </c>
      <c r="C2040">
        <f t="shared" si="4148"/>
        <v>89</v>
      </c>
      <c r="E2040">
        <f t="shared" ref="E2040" si="4181">plan_id</f>
        <v>1330</v>
      </c>
      <c r="F2040">
        <f t="shared" ca="1" si="3888"/>
        <v>2016</v>
      </c>
      <c r="G2040">
        <f t="shared" ref="G2040" ca="1" si="4182">VLOOKUP(INDIRECT(CHAR(39)&amp;$A2040&amp;CHAR(39)&amp;"!r2c"&amp;$C2040,0),variables,2,0)</f>
        <v>10800</v>
      </c>
      <c r="H2040" s="68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5">
      <c r="A2041" t="s">
        <v>534</v>
      </c>
      <c r="B2041">
        <f t="shared" si="4139"/>
        <v>19</v>
      </c>
      <c r="C2041">
        <f t="shared" si="4148"/>
        <v>90</v>
      </c>
      <c r="E2041">
        <f t="shared" ref="E2041" si="4183">plan_id</f>
        <v>1330</v>
      </c>
      <c r="F2041">
        <f t="shared" ca="1" si="3888"/>
        <v>2016</v>
      </c>
      <c r="G2041">
        <f t="shared" ref="G2041" ca="1" si="4184">VLOOKUP(INDIRECT(CHAR(39)&amp;$A2041&amp;CHAR(39)&amp;"!r2c"&amp;$C2041,0),variables,2,0)</f>
        <v>10824</v>
      </c>
      <c r="H2041" s="68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5">
      <c r="A2042" t="s">
        <v>534</v>
      </c>
      <c r="B2042">
        <f t="shared" si="4139"/>
        <v>19</v>
      </c>
      <c r="C2042">
        <f t="shared" si="4148"/>
        <v>91</v>
      </c>
      <c r="E2042">
        <f t="shared" ref="E2042" si="4185">plan_id</f>
        <v>1330</v>
      </c>
      <c r="F2042">
        <f t="shared" ca="1" si="3888"/>
        <v>2016</v>
      </c>
      <c r="G2042">
        <f t="shared" ref="G2042" ca="1" si="4186">VLOOKUP(INDIRECT(CHAR(39)&amp;$A2042&amp;CHAR(39)&amp;"!r2c"&amp;$C2042,0),variables,2,0)</f>
        <v>10825</v>
      </c>
      <c r="H2042" s="68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-12400000</v>
      </c>
    </row>
    <row r="2043" spans="1:8" x14ac:dyDescent="0.35">
      <c r="A2043" t="s">
        <v>534</v>
      </c>
      <c r="B2043">
        <f t="shared" si="4139"/>
        <v>19</v>
      </c>
      <c r="C2043">
        <f t="shared" si="4148"/>
        <v>92</v>
      </c>
      <c r="E2043">
        <f t="shared" ref="E2043" si="4187">plan_id</f>
        <v>1330</v>
      </c>
      <c r="F2043">
        <f t="shared" ca="1" si="3888"/>
        <v>2016</v>
      </c>
      <c r="G2043">
        <f t="shared" ref="G2043" ca="1" si="4188">VLOOKUP(INDIRECT(CHAR(39)&amp;$A2043&amp;CHAR(39)&amp;"!r2c"&amp;$C2043,0),variables,2,0)</f>
        <v>10826</v>
      </c>
      <c r="H2043" s="68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5">
      <c r="A2044" t="s">
        <v>534</v>
      </c>
      <c r="B2044">
        <f t="shared" si="4139"/>
        <v>19</v>
      </c>
      <c r="C2044">
        <f t="shared" si="4148"/>
        <v>93</v>
      </c>
      <c r="E2044">
        <f t="shared" ref="E2044" si="4189">plan_id</f>
        <v>1330</v>
      </c>
      <c r="F2044">
        <f t="shared" ca="1" si="3888"/>
        <v>2016</v>
      </c>
      <c r="G2044">
        <f t="shared" ref="G2044" ca="1" si="4190">VLOOKUP(INDIRECT(CHAR(39)&amp;$A2044&amp;CHAR(39)&amp;"!r2c"&amp;$C2044,0),variables,2,0)</f>
        <v>10828</v>
      </c>
      <c r="H2044" s="68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5">
      <c r="A2045" t="s">
        <v>534</v>
      </c>
      <c r="B2045">
        <f t="shared" ref="B2045:B2108" si="4191">B1980+1</f>
        <v>20</v>
      </c>
      <c r="C2045">
        <f t="shared" si="4148"/>
        <v>3</v>
      </c>
      <c r="E2045">
        <f t="shared" ref="E2045" si="4192">plan_id</f>
        <v>1330</v>
      </c>
      <c r="F2045">
        <f t="shared" ca="1" si="3888"/>
        <v>2017</v>
      </c>
      <c r="G2045">
        <f t="shared" ref="G2045" ca="1" si="4193">VLOOKUP(INDIRECT(CHAR(39)&amp;$A2045&amp;CHAR(39)&amp;"!r2c"&amp;$C2045,0),variables,2,0)</f>
        <v>10703</v>
      </c>
      <c r="H2045" s="68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5">
      <c r="A2046" t="s">
        <v>534</v>
      </c>
      <c r="B2046">
        <f t="shared" si="4191"/>
        <v>20</v>
      </c>
      <c r="C2046">
        <f t="shared" si="4148"/>
        <v>4</v>
      </c>
      <c r="E2046">
        <f t="shared" ref="E2046" si="4194">plan_id</f>
        <v>1330</v>
      </c>
      <c r="F2046">
        <f t="shared" ca="1" si="3888"/>
        <v>2017</v>
      </c>
      <c r="G2046">
        <f t="shared" ref="G2046" ca="1" si="4195">VLOOKUP(INDIRECT(CHAR(39)&amp;$A2046&amp;CHAR(39)&amp;"!r2c"&amp;$C2046,0),variables,2,0)</f>
        <v>10845</v>
      </c>
      <c r="H2046" s="68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Cavanaugh Macdonald Consulting, LLC</v>
      </c>
    </row>
    <row r="2047" spans="1:8" x14ac:dyDescent="0.35">
      <c r="A2047" t="s">
        <v>534</v>
      </c>
      <c r="B2047">
        <f t="shared" si="4191"/>
        <v>20</v>
      </c>
      <c r="C2047">
        <f t="shared" si="4148"/>
        <v>5</v>
      </c>
      <c r="E2047">
        <f t="shared" ref="E2047" si="4196">plan_id</f>
        <v>1330</v>
      </c>
      <c r="F2047">
        <f t="shared" ca="1" si="3888"/>
        <v>2017</v>
      </c>
      <c r="G2047">
        <f t="shared" ref="G2047" ca="1" si="4197">VLOOKUP(INDIRECT(CHAR(39)&amp;$A2047&amp;CHAR(39)&amp;"!r2c"&amp;$C2047,0),variables,2,0)</f>
        <v>10924</v>
      </c>
      <c r="H2047" s="68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0.10150000000000001</v>
      </c>
    </row>
    <row r="2048" spans="1:8" x14ac:dyDescent="0.35">
      <c r="A2048" t="s">
        <v>534</v>
      </c>
      <c r="B2048">
        <f t="shared" si="4191"/>
        <v>20</v>
      </c>
      <c r="C2048">
        <f t="shared" si="4148"/>
        <v>6</v>
      </c>
      <c r="E2048">
        <f t="shared" ref="E2048" si="4198">plan_id</f>
        <v>1330</v>
      </c>
      <c r="F2048">
        <f t="shared" ca="1" si="3888"/>
        <v>2017</v>
      </c>
      <c r="G2048">
        <f t="shared" ref="G2048" ca="1" si="4199">VLOOKUP(INDIRECT(CHAR(39)&amp;$A2048&amp;CHAR(39)&amp;"!r2c"&amp;$C2048,0),variables,2,0)</f>
        <v>10925</v>
      </c>
      <c r="H2048" s="68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1.67E-2</v>
      </c>
    </row>
    <row r="2049" spans="1:8" x14ac:dyDescent="0.35">
      <c r="A2049" t="s">
        <v>534</v>
      </c>
      <c r="B2049">
        <f t="shared" si="4191"/>
        <v>20</v>
      </c>
      <c r="C2049">
        <f t="shared" si="4148"/>
        <v>7</v>
      </c>
      <c r="E2049">
        <f t="shared" ref="E2049" si="4200">plan_id</f>
        <v>1330</v>
      </c>
      <c r="F2049">
        <f t="shared" ca="1" si="3888"/>
        <v>2017</v>
      </c>
      <c r="G2049">
        <f t="shared" ref="G2049" ca="1" si="4201">VLOOKUP(INDIRECT(CHAR(39)&amp;$A2049&amp;CHAR(39)&amp;"!r2c"&amp;$C2049,0),variables,2,0)</f>
        <v>10926</v>
      </c>
      <c r="H2049" s="68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8.1500000000000003E-2</v>
      </c>
    </row>
    <row r="2050" spans="1:8" x14ac:dyDescent="0.35">
      <c r="A2050" t="s">
        <v>534</v>
      </c>
      <c r="B2050">
        <f t="shared" si="4191"/>
        <v>20</v>
      </c>
      <c r="C2050">
        <f t="shared" si="4148"/>
        <v>8</v>
      </c>
      <c r="E2050">
        <f t="shared" ref="E2050" si="4202">plan_id</f>
        <v>1330</v>
      </c>
      <c r="F2050">
        <f t="shared" ca="1" si="3888"/>
        <v>2017</v>
      </c>
      <c r="G2050">
        <f t="shared" ref="G2050" ca="1" si="4203">VLOOKUP(INDIRECT(CHAR(39)&amp;$A2050&amp;CHAR(39)&amp;"!r2c"&amp;$C2050,0),variables,2,0)</f>
        <v>10704</v>
      </c>
      <c r="H2050" s="68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5">
      <c r="A2051" t="s">
        <v>534</v>
      </c>
      <c r="B2051">
        <f t="shared" si="4191"/>
        <v>20</v>
      </c>
      <c r="C2051">
        <f t="shared" si="4148"/>
        <v>9</v>
      </c>
      <c r="E2051">
        <f t="shared" ref="E2051" si="4204">plan_id</f>
        <v>1330</v>
      </c>
      <c r="F2051">
        <f t="shared" ca="1" si="3888"/>
        <v>2017</v>
      </c>
      <c r="G2051">
        <f t="shared" ref="G2051" ca="1" si="4205">VLOOKUP(INDIRECT(CHAR(39)&amp;$A2051&amp;CHAR(39)&amp;"!r2c"&amp;$C2051,0),variables,2,0)</f>
        <v>10928</v>
      </c>
      <c r="H2051" s="68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9.3600000000000003E-2</v>
      </c>
    </row>
    <row r="2052" spans="1:8" x14ac:dyDescent="0.35">
      <c r="A2052" t="s">
        <v>534</v>
      </c>
      <c r="B2052">
        <f t="shared" si="4191"/>
        <v>20</v>
      </c>
      <c r="C2052">
        <f t="shared" si="4148"/>
        <v>10</v>
      </c>
      <c r="E2052">
        <f t="shared" ref="E2052" si="4206">plan_id</f>
        <v>1330</v>
      </c>
      <c r="F2052">
        <f t="shared" ca="1" si="3888"/>
        <v>2017</v>
      </c>
      <c r="G2052">
        <f t="shared" ref="G2052" ca="1" si="4207">VLOOKUP(INDIRECT(CHAR(39)&amp;$A2052&amp;CHAR(39)&amp;"!r2c"&amp;$C2052,0),variables,2,0)</f>
        <v>10929</v>
      </c>
      <c r="H2052" s="68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5">
      <c r="A2053" t="s">
        <v>534</v>
      </c>
      <c r="B2053">
        <f t="shared" si="4191"/>
        <v>20</v>
      </c>
      <c r="C2053">
        <f t="shared" si="4148"/>
        <v>11</v>
      </c>
      <c r="E2053">
        <f t="shared" ref="E2053" si="4208">plan_id</f>
        <v>1330</v>
      </c>
      <c r="F2053">
        <f t="shared" ca="1" si="3888"/>
        <v>2017</v>
      </c>
      <c r="G2053">
        <f t="shared" ref="G2053" ca="1" si="4209">VLOOKUP(INDIRECT(CHAR(39)&amp;$A2053&amp;CHAR(39)&amp;"!r2c"&amp;$C2053,0),variables,2,0)</f>
        <v>10930</v>
      </c>
      <c r="H2053" s="68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5">
      <c r="A2054" t="s">
        <v>534</v>
      </c>
      <c r="B2054">
        <f t="shared" si="4191"/>
        <v>20</v>
      </c>
      <c r="C2054">
        <f t="shared" si="4148"/>
        <v>12</v>
      </c>
      <c r="E2054">
        <f t="shared" ref="E2054" si="4210">plan_id</f>
        <v>1330</v>
      </c>
      <c r="F2054">
        <f t="shared" ca="1" si="3888"/>
        <v>2017</v>
      </c>
      <c r="G2054">
        <f t="shared" ref="G2054" ca="1" si="4211">VLOOKUP(INDIRECT(CHAR(39)&amp;$A2054&amp;CHAR(39)&amp;"!r2c"&amp;$C2054,0),variables,2,0)</f>
        <v>10931</v>
      </c>
      <c r="H2054" s="6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210520833</v>
      </c>
    </row>
    <row r="2055" spans="1:8" x14ac:dyDescent="0.35">
      <c r="A2055" t="s">
        <v>534</v>
      </c>
      <c r="B2055">
        <f t="shared" si="4191"/>
        <v>20</v>
      </c>
      <c r="C2055">
        <f t="shared" si="4148"/>
        <v>13</v>
      </c>
      <c r="E2055">
        <f t="shared" ref="E2055" si="4212">plan_id</f>
        <v>1330</v>
      </c>
      <c r="F2055">
        <f t="shared" ca="1" si="3888"/>
        <v>2017</v>
      </c>
      <c r="G2055">
        <f t="shared" ref="G2055" ca="1" si="4213">VLOOKUP(INDIRECT(CHAR(39)&amp;$A2055&amp;CHAR(39)&amp;"!r2c"&amp;$C2055,0),variables,2,0)</f>
        <v>10705</v>
      </c>
      <c r="H2055" s="68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74253046</v>
      </c>
    </row>
    <row r="2056" spans="1:8" x14ac:dyDescent="0.35">
      <c r="A2056" t="s">
        <v>534</v>
      </c>
      <c r="B2056">
        <f t="shared" si="4191"/>
        <v>20</v>
      </c>
      <c r="C2056">
        <f t="shared" si="4148"/>
        <v>14</v>
      </c>
      <c r="E2056">
        <f t="shared" ref="E2056" si="4214">plan_id</f>
        <v>1330</v>
      </c>
      <c r="F2056">
        <f t="shared" ca="1" si="3888"/>
        <v>2017</v>
      </c>
      <c r="G2056">
        <f t="shared" ref="G2056" ca="1" si="4215">VLOOKUP(INDIRECT(CHAR(39)&amp;$A2056&amp;CHAR(39)&amp;"!r2c"&amp;$C2056,0),variables,2,0)</f>
        <v>10842</v>
      </c>
      <c r="H2056" s="68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91853678</v>
      </c>
    </row>
    <row r="2057" spans="1:8" x14ac:dyDescent="0.35">
      <c r="A2057" t="s">
        <v>534</v>
      </c>
      <c r="B2057">
        <f t="shared" si="4191"/>
        <v>20</v>
      </c>
      <c r="C2057">
        <f t="shared" si="4148"/>
        <v>15</v>
      </c>
      <c r="E2057">
        <f t="shared" ref="E2057" si="4216">plan_id</f>
        <v>1330</v>
      </c>
      <c r="F2057">
        <f t="shared" ca="1" si="3888"/>
        <v>2017</v>
      </c>
      <c r="G2057">
        <f t="shared" ref="G2057" ca="1" si="4217">VLOOKUP(INDIRECT(CHAR(39)&amp;$A2057&amp;CHAR(39)&amp;"!r2c"&amp;$C2057,0),variables,2,0)</f>
        <v>10843</v>
      </c>
      <c r="H2057" s="68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0.11360000000000001</v>
      </c>
    </row>
    <row r="2058" spans="1:8" x14ac:dyDescent="0.35">
      <c r="A2058" t="s">
        <v>534</v>
      </c>
      <c r="B2058">
        <f t="shared" si="4191"/>
        <v>20</v>
      </c>
      <c r="C2058">
        <f t="shared" si="4148"/>
        <v>16</v>
      </c>
      <c r="E2058">
        <f t="shared" ref="E2058" si="4218">plan_id</f>
        <v>1330</v>
      </c>
      <c r="F2058">
        <f t="shared" ca="1" si="3888"/>
        <v>2017</v>
      </c>
      <c r="G2058">
        <f t="shared" ref="G2058" ca="1" si="4219">VLOOKUP(INDIRECT(CHAR(39)&amp;$A2058&amp;CHAR(39)&amp;"!r2c"&amp;$C2058,0),variables,2,0)</f>
        <v>10932</v>
      </c>
      <c r="H2058" s="68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5">
      <c r="A2059" t="s">
        <v>534</v>
      </c>
      <c r="B2059">
        <f t="shared" si="4191"/>
        <v>20</v>
      </c>
      <c r="C2059">
        <f t="shared" si="4148"/>
        <v>17</v>
      </c>
      <c r="E2059">
        <f t="shared" ref="E2059" si="4220">plan_id</f>
        <v>1330</v>
      </c>
      <c r="F2059">
        <f t="shared" ca="1" si="3888"/>
        <v>2017</v>
      </c>
      <c r="G2059">
        <f t="shared" ref="G2059" ca="1" si="4221">VLOOKUP(INDIRECT(CHAR(39)&amp;$A2059&amp;CHAR(39)&amp;"!r2c"&amp;$C2059,0),variables,2,0)</f>
        <v>10933</v>
      </c>
      <c r="H2059" s="68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5">
      <c r="A2060" t="s">
        <v>534</v>
      </c>
      <c r="B2060">
        <f t="shared" si="4191"/>
        <v>20</v>
      </c>
      <c r="C2060">
        <f t="shared" si="4148"/>
        <v>18</v>
      </c>
      <c r="E2060">
        <f t="shared" ref="E2060" si="4222">plan_id</f>
        <v>1330</v>
      </c>
      <c r="F2060">
        <f t="shared" ca="1" si="3888"/>
        <v>2017</v>
      </c>
      <c r="G2060">
        <f t="shared" ref="G2060" ca="1" si="4223">VLOOKUP(INDIRECT(CHAR(39)&amp;$A2060&amp;CHAR(39)&amp;"!r2c"&amp;$C2060,0),variables,2,0)</f>
        <v>10934</v>
      </c>
      <c r="H2060" s="68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5">
      <c r="A2061" t="s">
        <v>534</v>
      </c>
      <c r="B2061">
        <f t="shared" si="4191"/>
        <v>20</v>
      </c>
      <c r="C2061">
        <f t="shared" si="4148"/>
        <v>19</v>
      </c>
      <c r="E2061">
        <f t="shared" ref="E2061" si="4224">plan_id</f>
        <v>1330</v>
      </c>
      <c r="F2061">
        <f t="shared" ca="1" si="3888"/>
        <v>2017</v>
      </c>
      <c r="G2061">
        <f t="shared" ref="G2061" ca="1" si="4225">VLOOKUP(INDIRECT(CHAR(39)&amp;$A2061&amp;CHAR(39)&amp;"!r2c"&amp;$C2061,0),variables,2,0)</f>
        <v>10935</v>
      </c>
      <c r="H2061" s="68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8.1500000000000003E-2</v>
      </c>
    </row>
    <row r="2062" spans="1:8" x14ac:dyDescent="0.35">
      <c r="A2062" t="s">
        <v>534</v>
      </c>
      <c r="B2062">
        <f t="shared" si="4191"/>
        <v>20</v>
      </c>
      <c r="C2062">
        <f t="shared" si="4148"/>
        <v>20</v>
      </c>
      <c r="E2062">
        <f t="shared" ref="E2062" si="4226">plan_id</f>
        <v>1330</v>
      </c>
      <c r="F2062">
        <f t="shared" ca="1" si="3888"/>
        <v>2017</v>
      </c>
      <c r="G2062">
        <f t="shared" ref="G2062" ca="1" si="4227">VLOOKUP(INDIRECT(CHAR(39)&amp;$A2062&amp;CHAR(39)&amp;"!r2c"&amp;$C2062,0),variables,2,0)</f>
        <v>10936</v>
      </c>
      <c r="H2062" s="68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Single</v>
      </c>
    </row>
    <row r="2063" spans="1:8" x14ac:dyDescent="0.35">
      <c r="A2063" t="s">
        <v>534</v>
      </c>
      <c r="B2063">
        <f t="shared" si="4191"/>
        <v>20</v>
      </c>
      <c r="C2063">
        <f t="shared" si="4148"/>
        <v>21</v>
      </c>
      <c r="E2063">
        <f t="shared" ref="E2063" si="4228">plan_id</f>
        <v>1330</v>
      </c>
      <c r="F2063">
        <f t="shared" ca="1" si="3888"/>
        <v>2017</v>
      </c>
      <c r="G2063">
        <f t="shared" ref="G2063" ca="1" si="4229">VLOOKUP(INDIRECT(CHAR(39)&amp;$A2063&amp;CHAR(39)&amp;"!r2c"&amp;$C2063,0),variables,2,0)</f>
        <v>10938</v>
      </c>
      <c r="H2063" s="68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5">
      <c r="A2064" t="s">
        <v>534</v>
      </c>
      <c r="B2064">
        <f t="shared" si="4191"/>
        <v>20</v>
      </c>
      <c r="C2064">
        <f t="shared" si="4148"/>
        <v>22</v>
      </c>
      <c r="E2064">
        <f t="shared" ref="E2064" si="4230">plan_id</f>
        <v>1330</v>
      </c>
      <c r="F2064">
        <f t="shared" ca="1" si="3888"/>
        <v>2017</v>
      </c>
      <c r="G2064">
        <f t="shared" ref="G2064" ca="1" si="4231">VLOOKUP(INDIRECT(CHAR(39)&amp;$A2064&amp;CHAR(39)&amp;"!r2c"&amp;$C2064,0),variables,2,0)</f>
        <v>10939</v>
      </c>
      <c r="H2064" s="68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5">
      <c r="A2065" t="s">
        <v>534</v>
      </c>
      <c r="B2065">
        <f t="shared" si="4191"/>
        <v>20</v>
      </c>
      <c r="C2065">
        <f t="shared" si="4148"/>
        <v>23</v>
      </c>
      <c r="E2065">
        <f t="shared" ref="E2065" si="4232">plan_id</f>
        <v>1330</v>
      </c>
      <c r="F2065">
        <f t="shared" ca="1" si="3888"/>
        <v>2017</v>
      </c>
      <c r="G2065">
        <f t="shared" ref="G2065" ca="1" si="4233">VLOOKUP(INDIRECT(CHAR(39)&amp;$A2065&amp;CHAR(39)&amp;"!r2c"&amp;$C2065,0),variables,2,0)</f>
        <v>11008</v>
      </c>
      <c r="H2065" s="68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Tier One Members: 1/60 of final compensation/yr of service. &amp; Tier Two Members - 1.85% of final compensation for members aged 60 with at least 30yrs of creditable service/yr of service. Otherwise 1/60 of final compensation/yr of service.</v>
      </c>
    </row>
    <row r="2066" spans="1:8" x14ac:dyDescent="0.35">
      <c r="A2066" t="s">
        <v>534</v>
      </c>
      <c r="B2066">
        <f t="shared" si="4191"/>
        <v>20</v>
      </c>
      <c r="C2066">
        <f t="shared" si="4148"/>
        <v>24</v>
      </c>
      <c r="E2066">
        <f t="shared" ref="E2066" si="4234">plan_id</f>
        <v>1330</v>
      </c>
      <c r="F2066">
        <f t="shared" ca="1" si="3888"/>
        <v>2017</v>
      </c>
      <c r="G2066">
        <f t="shared" ref="G2066" ca="1" si="4235">VLOOKUP(INDIRECT(CHAR(39)&amp;$A2066&amp;CHAR(39)&amp;"!r2c"&amp;$C2066,0),variables,2,0)</f>
        <v>10942</v>
      </c>
      <c r="H2066" s="68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Yes</v>
      </c>
    </row>
    <row r="2067" spans="1:8" x14ac:dyDescent="0.35">
      <c r="A2067" t="s">
        <v>534</v>
      </c>
      <c r="B2067">
        <f t="shared" si="4191"/>
        <v>20</v>
      </c>
      <c r="C2067">
        <f t="shared" si="4148"/>
        <v>25</v>
      </c>
      <c r="E2067">
        <f t="shared" ref="E2067" si="4236">plan_id</f>
        <v>1330</v>
      </c>
      <c r="F2067">
        <f t="shared" ca="1" si="3888"/>
        <v>2017</v>
      </c>
      <c r="G2067">
        <f t="shared" ref="G2067" ca="1" si="4237">VLOOKUP(INDIRECT(CHAR(39)&amp;$A2067&amp;CHAR(39)&amp;"!r2c"&amp;$C2067,0),variables,2,0)</f>
        <v>10943</v>
      </c>
      <c r="H2067" s="68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5">
      <c r="A2068" t="s">
        <v>534</v>
      </c>
      <c r="B2068">
        <f t="shared" si="4191"/>
        <v>20</v>
      </c>
      <c r="C2068">
        <f t="shared" si="4148"/>
        <v>26</v>
      </c>
      <c r="E2068">
        <f t="shared" ref="E2068" si="4238">plan_id</f>
        <v>1330</v>
      </c>
      <c r="F2068">
        <f t="shared" ca="1" si="3888"/>
        <v>2017</v>
      </c>
      <c r="G2068">
        <f t="shared" ref="G2068" ca="1" si="4239">VLOOKUP(INDIRECT(CHAR(39)&amp;$A2068&amp;CHAR(39)&amp;"!r2c"&amp;$C2068,0),variables,2,0)</f>
        <v>10701</v>
      </c>
      <c r="H2068" s="68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Tier One: 1.50%; Tier Two: 0.50%</v>
      </c>
    </row>
    <row r="2069" spans="1:8" x14ac:dyDescent="0.35">
      <c r="A2069" t="s">
        <v>534</v>
      </c>
      <c r="B2069">
        <f t="shared" si="4191"/>
        <v>20</v>
      </c>
      <c r="C2069">
        <f t="shared" si="4148"/>
        <v>27</v>
      </c>
      <c r="E2069">
        <f t="shared" ref="E2069" si="4240">plan_id</f>
        <v>1330</v>
      </c>
      <c r="F2069">
        <f t="shared" ca="1" si="3888"/>
        <v>2017</v>
      </c>
      <c r="G2069">
        <f t="shared" ref="G2069" ca="1" si="4241">VLOOKUP(INDIRECT(CHAR(39)&amp;$A2069&amp;CHAR(39)&amp;"!r2c"&amp;$C2069,0),variables,2,0)</f>
        <v>10702</v>
      </c>
      <c r="H2069" s="68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5">
      <c r="A2070" t="s">
        <v>534</v>
      </c>
      <c r="B2070">
        <f t="shared" si="4191"/>
        <v>20</v>
      </c>
      <c r="C2070">
        <f t="shared" si="4148"/>
        <v>28</v>
      </c>
      <c r="E2070">
        <f t="shared" ref="E2070" si="4242">plan_id</f>
        <v>1330</v>
      </c>
      <c r="F2070">
        <f t="shared" ca="1" si="3888"/>
        <v>2017</v>
      </c>
      <c r="G2070">
        <f t="shared" ref="G2070" ca="1" si="4243">VLOOKUP(INDIRECT(CHAR(39)&amp;$A2070&amp;CHAR(39)&amp;"!r2c"&amp;$C2070,0),variables,2,0)</f>
        <v>10944</v>
      </c>
      <c r="H2070" s="68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5">
      <c r="A2071" t="s">
        <v>534</v>
      </c>
      <c r="B2071">
        <f t="shared" si="4191"/>
        <v>20</v>
      </c>
      <c r="C2071">
        <f t="shared" si="4148"/>
        <v>29</v>
      </c>
      <c r="E2071">
        <f t="shared" ref="E2071" si="4244">plan_id</f>
        <v>1330</v>
      </c>
      <c r="F2071">
        <f t="shared" ca="1" si="3888"/>
        <v>2017</v>
      </c>
      <c r="G2071">
        <f t="shared" ref="G2071" ca="1" si="4245">VLOOKUP(INDIRECT(CHAR(39)&amp;$A2071&amp;CHAR(39)&amp;"!r2c"&amp;$C2071,0),variables,2,0)</f>
        <v>10945</v>
      </c>
      <c r="H2071" s="68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5">
      <c r="A2072" t="s">
        <v>534</v>
      </c>
      <c r="B2072">
        <f t="shared" si="4191"/>
        <v>20</v>
      </c>
      <c r="C2072">
        <f t="shared" si="4148"/>
        <v>30</v>
      </c>
      <c r="E2072">
        <f t="shared" ref="E2072" si="4246">plan_id</f>
        <v>1330</v>
      </c>
      <c r="F2072">
        <f t="shared" ca="1" si="3888"/>
        <v>2017</v>
      </c>
      <c r="G2072">
        <f t="shared" ref="G2072" ca="1" si="4247">VLOOKUP(INDIRECT(CHAR(39)&amp;$A2072&amp;CHAR(39)&amp;"!r2c"&amp;$C2072,0),variables,2,0)</f>
        <v>10946</v>
      </c>
      <c r="H2072" s="68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5">
      <c r="A2073" t="s">
        <v>534</v>
      </c>
      <c r="B2073">
        <f t="shared" si="4191"/>
        <v>20</v>
      </c>
      <c r="C2073">
        <f t="shared" si="4148"/>
        <v>31</v>
      </c>
      <c r="E2073">
        <f t="shared" ref="E2073" si="4248">plan_id</f>
        <v>1330</v>
      </c>
      <c r="F2073">
        <f t="shared" ca="1" si="3888"/>
        <v>2017</v>
      </c>
      <c r="G2073">
        <f t="shared" ref="G2073" ca="1" si="4249">VLOOKUP(INDIRECT(CHAR(39)&amp;$A2073&amp;CHAR(39)&amp;"!r2c"&amp;$C2073,0),variables,2,0)</f>
        <v>10948</v>
      </c>
      <c r="H2073" s="68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5">
      <c r="A2074" t="s">
        <v>534</v>
      </c>
      <c r="B2074">
        <f t="shared" si="4191"/>
        <v>20</v>
      </c>
      <c r="C2074">
        <f t="shared" si="4148"/>
        <v>32</v>
      </c>
      <c r="E2074">
        <f t="shared" ref="E2074" si="4250">plan_id</f>
        <v>1330</v>
      </c>
      <c r="F2074">
        <f t="shared" ca="1" si="3888"/>
        <v>2017</v>
      </c>
      <c r="G2074">
        <f t="shared" ref="G2074" ca="1" si="4251">VLOOKUP(INDIRECT(CHAR(39)&amp;$A2074&amp;CHAR(39)&amp;"!r2c"&amp;$C2074,0),variables,2,0)</f>
        <v>10949</v>
      </c>
      <c r="H2074" s="68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5">
      <c r="A2075" t="s">
        <v>534</v>
      </c>
      <c r="B2075">
        <f t="shared" si="4191"/>
        <v>20</v>
      </c>
      <c r="C2075">
        <f t="shared" si="4148"/>
        <v>33</v>
      </c>
      <c r="E2075">
        <f t="shared" ref="E2075" si="4252">plan_id</f>
        <v>1330</v>
      </c>
      <c r="F2075">
        <f t="shared" ca="1" si="3888"/>
        <v>2017</v>
      </c>
      <c r="G2075">
        <f t="shared" ref="G2075" ca="1" si="4253">VLOOKUP(INDIRECT(CHAR(39)&amp;$A2075&amp;CHAR(39)&amp;"!r2c"&amp;$C2075,0),variables,2,0)</f>
        <v>10950</v>
      </c>
      <c r="H2075" s="68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5">
      <c r="A2076" t="s">
        <v>534</v>
      </c>
      <c r="B2076">
        <f t="shared" si="4191"/>
        <v>20</v>
      </c>
      <c r="C2076">
        <f t="shared" si="4148"/>
        <v>34</v>
      </c>
      <c r="E2076">
        <f t="shared" ref="E2076" si="4254">plan_id</f>
        <v>1330</v>
      </c>
      <c r="F2076">
        <f t="shared" ca="1" si="3888"/>
        <v>2017</v>
      </c>
      <c r="G2076">
        <f t="shared" ref="G2076" ca="1" si="4255">VLOOKUP(INDIRECT(CHAR(39)&amp;$A2076&amp;CHAR(39)&amp;"!r2c"&amp;$C2076,0),variables,2,0)</f>
        <v>10952</v>
      </c>
      <c r="H2076" s="68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5">
      <c r="A2077" t="s">
        <v>534</v>
      </c>
      <c r="B2077">
        <f t="shared" si="4191"/>
        <v>20</v>
      </c>
      <c r="C2077">
        <f t="shared" si="4148"/>
        <v>35</v>
      </c>
      <c r="E2077">
        <f t="shared" ref="E2077" si="4256">plan_id</f>
        <v>1330</v>
      </c>
      <c r="F2077">
        <f t="shared" ca="1" si="3888"/>
        <v>2017</v>
      </c>
      <c r="G2077">
        <f t="shared" ref="G2077" ca="1" si="4257">VLOOKUP(INDIRECT(CHAR(39)&amp;$A2077&amp;CHAR(39)&amp;"!r2c"&amp;$C2077,0),variables,2,0)</f>
        <v>10951</v>
      </c>
      <c r="H2077" s="68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5">
      <c r="A2078" t="s">
        <v>534</v>
      </c>
      <c r="B2078">
        <f t="shared" si="4191"/>
        <v>20</v>
      </c>
      <c r="C2078">
        <f t="shared" si="4148"/>
        <v>36</v>
      </c>
      <c r="E2078">
        <f t="shared" ref="E2078" si="4258">plan_id</f>
        <v>1330</v>
      </c>
      <c r="F2078">
        <f t="shared" ca="1" si="3888"/>
        <v>2017</v>
      </c>
      <c r="G2078">
        <f t="shared" ref="G2078" ca="1" si="4259">VLOOKUP(INDIRECT(CHAR(39)&amp;$A2078&amp;CHAR(39)&amp;"!r2c"&amp;$C2078,0),variables,2,0)</f>
        <v>10955</v>
      </c>
      <c r="H2078" s="6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3.2500000000000001E-2</v>
      </c>
    </row>
    <row r="2079" spans="1:8" x14ac:dyDescent="0.35">
      <c r="A2079" t="s">
        <v>534</v>
      </c>
      <c r="B2079">
        <f t="shared" si="4191"/>
        <v>20</v>
      </c>
      <c r="C2079">
        <f t="shared" si="4148"/>
        <v>37</v>
      </c>
      <c r="E2079">
        <f t="shared" ref="E2079" si="4260">plan_id</f>
        <v>1330</v>
      </c>
      <c r="F2079">
        <f t="shared" ca="1" si="3888"/>
        <v>2017</v>
      </c>
      <c r="G2079">
        <f t="shared" ref="G2079" ca="1" si="4261">VLOOKUP(INDIRECT(CHAR(39)&amp;$A2079&amp;CHAR(39)&amp;"!r2c"&amp;$C2079,0),variables,2,0)</f>
        <v>10956</v>
      </c>
      <c r="H2079" s="68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7.7499999999999999E-2</v>
      </c>
    </row>
    <row r="2080" spans="1:8" x14ac:dyDescent="0.35">
      <c r="A2080" t="s">
        <v>534</v>
      </c>
      <c r="B2080">
        <f t="shared" si="4191"/>
        <v>20</v>
      </c>
      <c r="C2080">
        <f t="shared" si="4148"/>
        <v>38</v>
      </c>
      <c r="E2080">
        <f t="shared" ref="E2080" si="4262">plan_id</f>
        <v>1330</v>
      </c>
      <c r="F2080">
        <f t="shared" ca="1" si="3888"/>
        <v>2017</v>
      </c>
      <c r="G2080">
        <f t="shared" ref="G2080" ca="1" si="4263">VLOOKUP(INDIRECT(CHAR(39)&amp;$A2080&amp;CHAR(39)&amp;"!r2c"&amp;$C2080,0),variables,2,0)</f>
        <v>10957</v>
      </c>
      <c r="H2080" s="6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0.04</v>
      </c>
    </row>
    <row r="2081" spans="1:8" x14ac:dyDescent="0.35">
      <c r="A2081" t="s">
        <v>534</v>
      </c>
      <c r="B2081">
        <f t="shared" si="4191"/>
        <v>20</v>
      </c>
      <c r="C2081">
        <f t="shared" si="4148"/>
        <v>39</v>
      </c>
      <c r="E2081">
        <f t="shared" ref="E2081" si="4264">plan_id</f>
        <v>1330</v>
      </c>
      <c r="F2081">
        <f t="shared" ca="1" si="3888"/>
        <v>2017</v>
      </c>
      <c r="G2081">
        <f t="shared" ref="G2081" ca="1" si="4265">VLOOKUP(INDIRECT(CHAR(39)&amp;$A2081&amp;CHAR(39)&amp;"!r2c"&amp;$C2081,0),variables,2,0)</f>
        <v>10960</v>
      </c>
      <c r="H2081" s="68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General Members - 4.00% - 8.51%; University Members - 5.00%</v>
      </c>
    </row>
    <row r="2082" spans="1:8" x14ac:dyDescent="0.35">
      <c r="A2082" t="s">
        <v>534</v>
      </c>
      <c r="B2082">
        <f t="shared" si="4191"/>
        <v>20</v>
      </c>
      <c r="C2082">
        <f t="shared" si="4148"/>
        <v>40</v>
      </c>
      <c r="E2082">
        <f t="shared" ref="E2082" si="4266">plan_id</f>
        <v>1330</v>
      </c>
      <c r="F2082">
        <f t="shared" ca="1" si="3888"/>
        <v>2017</v>
      </c>
      <c r="G2082">
        <f t="shared" ref="G2082" ca="1" si="4267">VLOOKUP(INDIRECT(CHAR(39)&amp;$A2082&amp;CHAR(39)&amp;"!r2c"&amp;$C2082,0),variables,2,0)</f>
        <v>10963</v>
      </c>
      <c r="H2082" s="68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 42</v>
      </c>
    </row>
    <row r="2083" spans="1:8" x14ac:dyDescent="0.35">
      <c r="A2083" t="s">
        <v>534</v>
      </c>
      <c r="B2083">
        <f t="shared" si="4191"/>
        <v>20</v>
      </c>
      <c r="C2083">
        <f t="shared" si="4148"/>
        <v>41</v>
      </c>
      <c r="E2083">
        <f t="shared" ref="E2083" si="4268">plan_id</f>
        <v>1330</v>
      </c>
      <c r="F2083">
        <f t="shared" ca="1" si="3888"/>
        <v>2017</v>
      </c>
      <c r="G2083">
        <f t="shared" ref="G2083" ca="1" si="4269">VLOOKUP(INDIRECT(CHAR(39)&amp;$A2083&amp;CHAR(39)&amp;"!r2c"&amp;$C2083,0),variables,2,0)</f>
        <v>10965</v>
      </c>
      <c r="H2083" s="68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 39</v>
      </c>
    </row>
    <row r="2084" spans="1:8" x14ac:dyDescent="0.35">
      <c r="A2084" t="s">
        <v>534</v>
      </c>
      <c r="B2084">
        <f t="shared" si="4191"/>
        <v>20</v>
      </c>
      <c r="C2084">
        <f t="shared" si="4148"/>
        <v>42</v>
      </c>
      <c r="E2084">
        <f t="shared" ref="E2084" si="4270">plan_id</f>
        <v>1330</v>
      </c>
      <c r="F2084">
        <f t="shared" ca="1" si="3888"/>
        <v>2017</v>
      </c>
      <c r="G2084">
        <f t="shared" ref="G2084" ca="1" si="4271">VLOOKUP(INDIRECT(CHAR(39)&amp;$A2084&amp;CHAR(39)&amp;"!r2c"&amp;$C2084,0),variables,2,0)</f>
        <v>10968</v>
      </c>
      <c r="H2084" s="68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 2000 Healthy Annuitant Mortality Table (ages 50 and above), RP 2000 Combined Healthy Annuitant Mortality Table (ages below 50)</v>
      </c>
    </row>
    <row r="2085" spans="1:8" x14ac:dyDescent="0.35">
      <c r="A2085" t="s">
        <v>534</v>
      </c>
      <c r="B2085">
        <f t="shared" si="4191"/>
        <v>20</v>
      </c>
      <c r="C2085">
        <f t="shared" si="4148"/>
        <v>43</v>
      </c>
      <c r="E2085">
        <f t="shared" ref="E2085" si="4272">plan_id</f>
        <v>1330</v>
      </c>
      <c r="F2085">
        <f t="shared" ca="1" si="3888"/>
        <v>2017</v>
      </c>
      <c r="G2085">
        <f t="shared" ref="G2085" ca="1" si="4273">VLOOKUP(INDIRECT(CHAR(39)&amp;$A2085&amp;CHAR(39)&amp;"!r2c"&amp;$C2085,0),variables,2,0)</f>
        <v>10969</v>
      </c>
      <c r="H2085" s="68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5">
      <c r="A2086" t="s">
        <v>534</v>
      </c>
      <c r="B2086">
        <f t="shared" si="4191"/>
        <v>20</v>
      </c>
      <c r="C2086">
        <f t="shared" si="4148"/>
        <v>44</v>
      </c>
      <c r="E2086">
        <f t="shared" ref="E2086" si="4274">plan_id</f>
        <v>1330</v>
      </c>
      <c r="F2086">
        <f t="shared" ca="1" si="3888"/>
        <v>2017</v>
      </c>
      <c r="G2086">
        <f t="shared" ref="G2086" ca="1" si="4275">VLOOKUP(INDIRECT(CHAR(39)&amp;$A2086&amp;CHAR(39)&amp;"!r2c"&amp;$C2086,0),variables,2,0)</f>
        <v>10970</v>
      </c>
      <c r="H2086" s="68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 xml:space="preserve">Scale BB to 2018 </v>
      </c>
    </row>
    <row r="2087" spans="1:8" x14ac:dyDescent="0.35">
      <c r="A2087" t="s">
        <v>534</v>
      </c>
      <c r="B2087">
        <f t="shared" si="4191"/>
        <v>20</v>
      </c>
      <c r="C2087">
        <f t="shared" si="4148"/>
        <v>45</v>
      </c>
      <c r="E2087">
        <f t="shared" ref="E2087" si="4276">plan_id</f>
        <v>1330</v>
      </c>
      <c r="F2087">
        <f t="shared" ca="1" si="3888"/>
        <v>2017</v>
      </c>
      <c r="G2087">
        <f t="shared" ref="G2087" ca="1" si="4277">VLOOKUP(INDIRECT(CHAR(39)&amp;$A2087&amp;CHAR(39)&amp;"!r2c"&amp;$C2087,0),variables,2,0)</f>
        <v>10971</v>
      </c>
      <c r="H2087" s="68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4 years for males and 2 years for females</v>
      </c>
    </row>
    <row r="2088" spans="1:8" x14ac:dyDescent="0.35">
      <c r="A2088" t="s">
        <v>534</v>
      </c>
      <c r="B2088">
        <f t="shared" si="4191"/>
        <v>20</v>
      </c>
      <c r="C2088">
        <f t="shared" ref="C2088:C2151" si="4278">C1997</f>
        <v>46</v>
      </c>
      <c r="E2088">
        <f t="shared" ref="E2088" si="4279">plan_id</f>
        <v>1330</v>
      </c>
      <c r="F2088">
        <f t="shared" ca="1" si="3888"/>
        <v>2017</v>
      </c>
      <c r="G2088">
        <f t="shared" ref="G2088" ca="1" si="4280">VLOOKUP(INDIRECT(CHAR(39)&amp;$A2088&amp;CHAR(39)&amp;"!r2c"&amp;$C2088,0),variables,2,0)</f>
        <v>10972</v>
      </c>
      <c r="H2088" s="6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5">
      <c r="A2089" t="s">
        <v>534</v>
      </c>
      <c r="B2089">
        <f t="shared" si="4191"/>
        <v>20</v>
      </c>
      <c r="C2089">
        <f t="shared" si="4278"/>
        <v>47</v>
      </c>
      <c r="E2089">
        <f t="shared" ref="E2089" si="4281">plan_id</f>
        <v>1330</v>
      </c>
      <c r="F2089">
        <f t="shared" ca="1" si="3888"/>
        <v>2017</v>
      </c>
      <c r="G2089">
        <f t="shared" ref="G2089" ca="1" si="4282">VLOOKUP(INDIRECT(CHAR(39)&amp;$A2089&amp;CHAR(39)&amp;"!r2c"&amp;$C2089,0),variables,2,0)</f>
        <v>10973</v>
      </c>
      <c r="H2089" s="68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</v>
      </c>
    </row>
    <row r="2090" spans="1:8" x14ac:dyDescent="0.35">
      <c r="A2090" t="s">
        <v>534</v>
      </c>
      <c r="B2090">
        <f t="shared" si="4191"/>
        <v>20</v>
      </c>
      <c r="C2090">
        <f t="shared" si="4278"/>
        <v>48</v>
      </c>
      <c r="E2090">
        <f t="shared" ref="E2090" si="4283">plan_id</f>
        <v>1330</v>
      </c>
      <c r="F2090">
        <f t="shared" ca="1" si="3888"/>
        <v>2017</v>
      </c>
      <c r="G2090">
        <f t="shared" ref="G2090" ca="1" si="4284">VLOOKUP(INDIRECT(CHAR(39)&amp;$A2090&amp;CHAR(39)&amp;"!r2c"&amp;$C2090,0),variables,2,0)</f>
        <v>10974</v>
      </c>
      <c r="H2090" s="68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22 Years</v>
      </c>
    </row>
    <row r="2091" spans="1:8" x14ac:dyDescent="0.35">
      <c r="A2091" t="s">
        <v>534</v>
      </c>
      <c r="B2091">
        <f t="shared" si="4191"/>
        <v>20</v>
      </c>
      <c r="C2091">
        <f t="shared" si="4278"/>
        <v>49</v>
      </c>
      <c r="E2091">
        <f t="shared" ref="E2091" si="4285">plan_id</f>
        <v>1330</v>
      </c>
      <c r="F2091">
        <f t="shared" ca="1" si="3888"/>
        <v>2017</v>
      </c>
      <c r="G2091">
        <f t="shared" ref="G2091" ca="1" si="4286">VLOOKUP(INDIRECT(CHAR(39)&amp;$A2091&amp;CHAR(39)&amp;"!r2c"&amp;$C2091,0),variables,2,0)</f>
        <v>10976</v>
      </c>
      <c r="H2091" s="68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</v>
      </c>
    </row>
    <row r="2092" spans="1:8" x14ac:dyDescent="0.35">
      <c r="A2092" t="s">
        <v>534</v>
      </c>
      <c r="B2092">
        <f t="shared" si="4191"/>
        <v>20</v>
      </c>
      <c r="C2092">
        <f t="shared" si="4278"/>
        <v>50</v>
      </c>
      <c r="E2092">
        <f t="shared" ref="E2092" si="4287">plan_id</f>
        <v>1330</v>
      </c>
      <c r="F2092">
        <f t="shared" ca="1" si="3888"/>
        <v>2017</v>
      </c>
      <c r="G2092">
        <f t="shared" ref="G2092" ca="1" si="4288">VLOOKUP(INDIRECT(CHAR(39)&amp;$A2092&amp;CHAR(39)&amp;"!r2c"&amp;$C2092,0),variables,2,0)</f>
        <v>10977</v>
      </c>
      <c r="H2092" s="68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7.7499999999999999E-2</v>
      </c>
    </row>
    <row r="2093" spans="1:8" x14ac:dyDescent="0.35">
      <c r="A2093" t="s">
        <v>534</v>
      </c>
      <c r="B2093">
        <f t="shared" si="4191"/>
        <v>20</v>
      </c>
      <c r="C2093">
        <f t="shared" si="4278"/>
        <v>51</v>
      </c>
      <c r="E2093">
        <f t="shared" ref="E2093" si="4289">plan_id</f>
        <v>1330</v>
      </c>
      <c r="F2093">
        <f t="shared" ca="1" si="3888"/>
        <v>2017</v>
      </c>
      <c r="G2093">
        <f t="shared" ref="G2093" ca="1" si="4290">VLOOKUP(INDIRECT(CHAR(39)&amp;$A2093&amp;CHAR(39)&amp;"!r2c"&amp;$C2093,0),variables,2,0)</f>
        <v>10978</v>
      </c>
      <c r="H2093" s="68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5">
      <c r="A2094" t="s">
        <v>534</v>
      </c>
      <c r="B2094">
        <f t="shared" si="4191"/>
        <v>20</v>
      </c>
      <c r="C2094">
        <f t="shared" si="4278"/>
        <v>52</v>
      </c>
      <c r="E2094">
        <f t="shared" ref="E2094" si="4291">plan_id</f>
        <v>1330</v>
      </c>
      <c r="F2094">
        <f t="shared" ca="1" si="3888"/>
        <v>2017</v>
      </c>
      <c r="G2094">
        <f t="shared" ref="G2094" ca="1" si="4292">VLOOKUP(INDIRECT(CHAR(39)&amp;$A2094&amp;CHAR(39)&amp;"!r2c"&amp;$C2094,0),variables,2,0)</f>
        <v>10979</v>
      </c>
      <c r="H2094" s="6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7.7499999999999999E-2</v>
      </c>
    </row>
    <row r="2095" spans="1:8" x14ac:dyDescent="0.35">
      <c r="A2095" t="s">
        <v>534</v>
      </c>
      <c r="B2095">
        <f t="shared" si="4191"/>
        <v>20</v>
      </c>
      <c r="C2095">
        <f t="shared" si="4278"/>
        <v>53</v>
      </c>
      <c r="E2095">
        <f t="shared" ref="E2095" si="4293">plan_id</f>
        <v>1330</v>
      </c>
      <c r="F2095">
        <f t="shared" ca="1" si="3888"/>
        <v>2017</v>
      </c>
      <c r="G2095">
        <f t="shared" ref="G2095" ca="1" si="4294">VLOOKUP(INDIRECT(CHAR(39)&amp;$A2095&amp;CHAR(39)&amp;"!r2c"&amp;$C2095,0),variables,2,0)</f>
        <v>10980</v>
      </c>
      <c r="H2095" s="68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4 Years</v>
      </c>
    </row>
    <row r="2096" spans="1:8" x14ac:dyDescent="0.35">
      <c r="A2096" t="s">
        <v>534</v>
      </c>
      <c r="B2096">
        <f t="shared" si="4191"/>
        <v>20</v>
      </c>
      <c r="C2096">
        <f t="shared" si="4278"/>
        <v>54</v>
      </c>
      <c r="E2096">
        <f t="shared" ref="E2096" si="4295">plan_id</f>
        <v>1330</v>
      </c>
      <c r="F2096">
        <f t="shared" ca="1" si="3888"/>
        <v>2017</v>
      </c>
      <c r="G2096">
        <f t="shared" ref="G2096" ca="1" si="4296">VLOOKUP(INDIRECT(CHAR(39)&amp;$A2096&amp;CHAR(39)&amp;"!r2c"&amp;$C2096,0),variables,2,0)</f>
        <v>10981</v>
      </c>
      <c r="H2096" s="68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8.2000000000000003E-2</v>
      </c>
    </row>
    <row r="2097" spans="1:8" x14ac:dyDescent="0.35">
      <c r="A2097" t="s">
        <v>534</v>
      </c>
      <c r="B2097">
        <f t="shared" si="4191"/>
        <v>20</v>
      </c>
      <c r="C2097">
        <f t="shared" si="4278"/>
        <v>55</v>
      </c>
      <c r="E2097">
        <f t="shared" ref="E2097" si="4297">plan_id</f>
        <v>1330</v>
      </c>
      <c r="F2097">
        <f t="shared" ca="1" si="3888"/>
        <v>2017</v>
      </c>
      <c r="G2097">
        <f t="shared" ref="G2097" ca="1" si="4298">VLOOKUP(INDIRECT(CHAR(39)&amp;$A2097&amp;CHAR(39)&amp;"!r2c"&amp;$C2097,0),variables,2,0)</f>
        <v>10982</v>
      </c>
      <c r="H2097" s="68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0.11899999999999999</v>
      </c>
    </row>
    <row r="2098" spans="1:8" x14ac:dyDescent="0.35">
      <c r="A2098" t="s">
        <v>534</v>
      </c>
      <c r="B2098">
        <f t="shared" si="4191"/>
        <v>20</v>
      </c>
      <c r="C2098">
        <f t="shared" si="4278"/>
        <v>56</v>
      </c>
      <c r="E2098">
        <f t="shared" ref="E2098" si="4299">plan_id</f>
        <v>1330</v>
      </c>
      <c r="F2098">
        <f t="shared" ca="1" si="3888"/>
        <v>2017</v>
      </c>
      <c r="G2098">
        <f t="shared" ref="G2098" ca="1" si="4300">VLOOKUP(INDIRECT(CHAR(39)&amp;$A2098&amp;CHAR(39)&amp;"!r2c"&amp;$C2098,0),variables,2,0)</f>
        <v>10706</v>
      </c>
      <c r="H2098" s="68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6.2253655285536981E-4</v>
      </c>
    </row>
    <row r="2099" spans="1:8" x14ac:dyDescent="0.35">
      <c r="A2099" t="s">
        <v>534</v>
      </c>
      <c r="B2099">
        <f t="shared" si="4191"/>
        <v>20</v>
      </c>
      <c r="C2099">
        <f t="shared" si="4278"/>
        <v>57</v>
      </c>
      <c r="E2099">
        <f t="shared" ref="E2099" si="4301">plan_id</f>
        <v>1330</v>
      </c>
      <c r="F2099">
        <f t="shared" ca="1" si="3888"/>
        <v>2017</v>
      </c>
      <c r="G2099">
        <f t="shared" ref="G2099" ca="1" si="4302">VLOOKUP(INDIRECT(CHAR(39)&amp;$A2099&amp;CHAR(39)&amp;"!r2c"&amp;$C2099,0),variables,2,0)</f>
        <v>10984</v>
      </c>
      <c r="H2099" s="68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5">
      <c r="A2100" t="s">
        <v>534</v>
      </c>
      <c r="B2100">
        <f t="shared" si="4191"/>
        <v>20</v>
      </c>
      <c r="C2100">
        <f t="shared" si="4278"/>
        <v>58</v>
      </c>
      <c r="E2100">
        <f t="shared" ref="E2100" si="4303">plan_id</f>
        <v>1330</v>
      </c>
      <c r="F2100">
        <f t="shared" ca="1" si="3888"/>
        <v>2017</v>
      </c>
      <c r="G2100">
        <f t="shared" ref="G2100" ca="1" si="4304">VLOOKUP(INDIRECT(CHAR(39)&amp;$A2100&amp;CHAR(39)&amp;"!r2c"&amp;$C2100,0),variables,2,0)</f>
        <v>10990</v>
      </c>
      <c r="H2100" s="68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3973519000</v>
      </c>
    </row>
    <row r="2101" spans="1:8" x14ac:dyDescent="0.35">
      <c r="A2101" t="s">
        <v>534</v>
      </c>
      <c r="B2101">
        <f t="shared" si="4191"/>
        <v>20</v>
      </c>
      <c r="C2101">
        <f t="shared" si="4278"/>
        <v>59</v>
      </c>
      <c r="E2101">
        <f t="shared" ref="E2101" si="4305">plan_id</f>
        <v>1330</v>
      </c>
      <c r="F2101">
        <f t="shared" ca="1" si="3888"/>
        <v>2017</v>
      </c>
      <c r="G2101">
        <f t="shared" ref="G2101" ca="1" si="4306">VLOOKUP(INDIRECT(CHAR(39)&amp;$A2101&amp;CHAR(39)&amp;"!r2c"&amp;$C2101,0),variables,2,0)</f>
        <v>10991</v>
      </c>
      <c r="H2101" s="68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5636842000</v>
      </c>
    </row>
    <row r="2102" spans="1:8" x14ac:dyDescent="0.35">
      <c r="A2102" t="s">
        <v>534</v>
      </c>
      <c r="B2102">
        <f t="shared" si="4191"/>
        <v>20</v>
      </c>
      <c r="C2102">
        <f t="shared" si="4278"/>
        <v>60</v>
      </c>
      <c r="E2102">
        <f t="shared" ref="E2102" si="4307">plan_id</f>
        <v>1330</v>
      </c>
      <c r="F2102">
        <f t="shared" ca="1" si="3888"/>
        <v>2017</v>
      </c>
      <c r="G2102">
        <f t="shared" ref="G2102" ca="1" si="4308">VLOOKUP(INDIRECT(CHAR(39)&amp;$A2102&amp;CHAR(39)&amp;"!r2c"&amp;$C2102,0),variables,2,0)</f>
        <v>10992</v>
      </c>
      <c r="H2102" s="68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1663323000</v>
      </c>
    </row>
    <row r="2103" spans="1:8" x14ac:dyDescent="0.35">
      <c r="A2103" t="s">
        <v>534</v>
      </c>
      <c r="B2103">
        <f t="shared" si="4191"/>
        <v>20</v>
      </c>
      <c r="C2103">
        <f t="shared" si="4278"/>
        <v>61</v>
      </c>
      <c r="E2103">
        <f t="shared" ref="E2103" si="4309">plan_id</f>
        <v>1330</v>
      </c>
      <c r="F2103">
        <f t="shared" ca="1" si="3888"/>
        <v>2017</v>
      </c>
      <c r="G2103">
        <f t="shared" ref="G2103" ca="1" si="4310">VLOOKUP(INDIRECT(CHAR(39)&amp;$A2103&amp;CHAR(39)&amp;"!r2c"&amp;$C2103,0),variables,2,0)</f>
        <v>10993</v>
      </c>
      <c r="H2103" s="6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0.70489999999999997</v>
      </c>
    </row>
    <row r="2104" spans="1:8" x14ac:dyDescent="0.35">
      <c r="A2104" t="s">
        <v>534</v>
      </c>
      <c r="B2104">
        <f t="shared" si="4191"/>
        <v>20</v>
      </c>
      <c r="C2104">
        <f t="shared" si="4278"/>
        <v>62</v>
      </c>
      <c r="E2104">
        <f t="shared" ref="E2104" si="4311">plan_id</f>
        <v>1330</v>
      </c>
      <c r="F2104">
        <f t="shared" ca="1" si="3888"/>
        <v>2017</v>
      </c>
      <c r="G2104">
        <f t="shared" ref="G2104" ca="1" si="4312">VLOOKUP(INDIRECT(CHAR(39)&amp;$A2104&amp;CHAR(39)&amp;"!r2c"&amp;$C2104,0),variables,2,0)</f>
        <v>10994</v>
      </c>
      <c r="H2104" s="6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818123000</v>
      </c>
    </row>
    <row r="2105" spans="1:8" x14ac:dyDescent="0.35">
      <c r="A2105" t="s">
        <v>534</v>
      </c>
      <c r="B2105">
        <f t="shared" si="4191"/>
        <v>20</v>
      </c>
      <c r="C2105">
        <f t="shared" si="4278"/>
        <v>63</v>
      </c>
      <c r="E2105">
        <f t="shared" ref="E2105" si="4313">plan_id</f>
        <v>1330</v>
      </c>
      <c r="F2105">
        <f t="shared" ca="1" si="3888"/>
        <v>2017</v>
      </c>
      <c r="G2105">
        <f t="shared" ref="G2105" ca="1" si="4314">VLOOKUP(INDIRECT(CHAR(39)&amp;$A2105&amp;CHAR(39)&amp;"!r2c"&amp;$C2105,0),variables,2,0)</f>
        <v>10801</v>
      </c>
      <c r="H2105" s="6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-18200000</v>
      </c>
    </row>
    <row r="2106" spans="1:8" x14ac:dyDescent="0.35">
      <c r="A2106" t="s">
        <v>534</v>
      </c>
      <c r="B2106">
        <f t="shared" si="4191"/>
        <v>20</v>
      </c>
      <c r="C2106">
        <f t="shared" si="4278"/>
        <v>64</v>
      </c>
      <c r="E2106">
        <f t="shared" ref="E2106" si="4315">plan_id</f>
        <v>1330</v>
      </c>
      <c r="F2106">
        <f t="shared" ca="1" si="3888"/>
        <v>2017</v>
      </c>
      <c r="G2106">
        <f t="shared" ref="G2106" ca="1" si="4316">VLOOKUP(INDIRECT(CHAR(39)&amp;$A2106&amp;CHAR(39)&amp;"!r2c"&amp;$C2106,0),variables,2,0)</f>
        <v>10802</v>
      </c>
      <c r="H2106" s="68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4800000</v>
      </c>
    </row>
    <row r="2107" spans="1:8" x14ac:dyDescent="0.35">
      <c r="A2107" t="s">
        <v>534</v>
      </c>
      <c r="B2107">
        <f t="shared" si="4191"/>
        <v>20</v>
      </c>
      <c r="C2107">
        <f t="shared" si="4278"/>
        <v>65</v>
      </c>
      <c r="E2107">
        <f t="shared" ref="E2107" si="4317">plan_id</f>
        <v>1330</v>
      </c>
      <c r="F2107">
        <f t="shared" ca="1" si="3888"/>
        <v>2017</v>
      </c>
      <c r="G2107">
        <f t="shared" ref="G2107" ca="1" si="4318">VLOOKUP(INDIRECT(CHAR(39)&amp;$A2107&amp;CHAR(39)&amp;"!r2c"&amp;$C2107,0),variables,2,0)</f>
        <v>10803</v>
      </c>
      <c r="H2107" s="68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5">
      <c r="A2108" t="s">
        <v>534</v>
      </c>
      <c r="B2108">
        <f t="shared" si="4191"/>
        <v>20</v>
      </c>
      <c r="C2108">
        <f t="shared" si="4278"/>
        <v>66</v>
      </c>
      <c r="E2108">
        <f t="shared" ref="E2108" si="4319">plan_id</f>
        <v>1330</v>
      </c>
      <c r="F2108">
        <f t="shared" ca="1" si="3888"/>
        <v>2017</v>
      </c>
      <c r="G2108">
        <f t="shared" ref="G2108" ca="1" si="4320">VLOOKUP(INDIRECT(CHAR(39)&amp;$A2108&amp;CHAR(39)&amp;"!r2c"&amp;$C2108,0),variables,2,0)</f>
        <v>10804</v>
      </c>
      <c r="H2108" s="68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5">
      <c r="A2109" t="s">
        <v>534</v>
      </c>
      <c r="B2109">
        <f t="shared" ref="B2109" si="4321">B2044+1</f>
        <v>20</v>
      </c>
      <c r="C2109">
        <f t="shared" si="4278"/>
        <v>67</v>
      </c>
      <c r="E2109">
        <f t="shared" ref="E2109" si="4322">plan_id</f>
        <v>1330</v>
      </c>
      <c r="F2109">
        <f t="shared" ca="1" si="3888"/>
        <v>2017</v>
      </c>
      <c r="G2109">
        <f t="shared" ref="G2109" ca="1" si="4323">VLOOKUP(INDIRECT(CHAR(39)&amp;$A2109&amp;CHAR(39)&amp;"!r2c"&amp;$C2109,0),variables,2,0)</f>
        <v>10805</v>
      </c>
      <c r="H2109" s="68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t="s">
        <v>534</v>
      </c>
      <c r="B2110">
        <f>B2109</f>
        <v>20</v>
      </c>
      <c r="C2110">
        <f t="shared" si="4278"/>
        <v>68</v>
      </c>
      <c r="E2110">
        <f t="shared" ref="E2110" si="4324">plan_id</f>
        <v>1330</v>
      </c>
      <c r="F2110">
        <f t="shared" ca="1" si="3888"/>
        <v>2017</v>
      </c>
      <c r="G2110">
        <f t="shared" ref="G2110" ca="1" si="4325">VLOOKUP(INDIRECT(CHAR(39)&amp;$A2110&amp;CHAR(39)&amp;"!r2c"&amp;$C2110,0),variables,2,0)</f>
        <v>10806</v>
      </c>
      <c r="H2110" s="6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600000</v>
      </c>
    </row>
    <row r="2111" spans="1:8" x14ac:dyDescent="0.35">
      <c r="A2111" t="s">
        <v>534</v>
      </c>
      <c r="B2111">
        <f t="shared" ref="B2111:B2135" si="4326">B2110</f>
        <v>20</v>
      </c>
      <c r="C2111">
        <f t="shared" si="4278"/>
        <v>69</v>
      </c>
      <c r="E2111">
        <f t="shared" ref="E2111" si="4327">plan_id</f>
        <v>1330</v>
      </c>
      <c r="F2111">
        <f t="shared" ca="1" si="3888"/>
        <v>2017</v>
      </c>
      <c r="G2111">
        <f t="shared" ref="G2111" ca="1" si="4328">VLOOKUP(INDIRECT(CHAR(39)&amp;$A2111&amp;CHAR(39)&amp;"!r2c"&amp;$C2111,0),variables,2,0)</f>
        <v>10807</v>
      </c>
      <c r="H2111" s="68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5">
      <c r="A2112" t="s">
        <v>534</v>
      </c>
      <c r="B2112">
        <f t="shared" si="4326"/>
        <v>20</v>
      </c>
      <c r="C2112">
        <f t="shared" si="4278"/>
        <v>70</v>
      </c>
      <c r="E2112">
        <f t="shared" ref="E2112" si="4329">plan_id</f>
        <v>1330</v>
      </c>
      <c r="F2112">
        <f t="shared" ca="1" si="3888"/>
        <v>2017</v>
      </c>
      <c r="G2112">
        <f t="shared" ref="G2112" ca="1" si="4330">VLOOKUP(INDIRECT(CHAR(39)&amp;$A2112&amp;CHAR(39)&amp;"!r2c"&amp;$C2112,0),variables,2,0)</f>
        <v>10808</v>
      </c>
      <c r="H2112" s="68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5">
      <c r="A2113" t="s">
        <v>534</v>
      </c>
      <c r="B2113">
        <f t="shared" si="4326"/>
        <v>20</v>
      </c>
      <c r="C2113">
        <f t="shared" si="4278"/>
        <v>71</v>
      </c>
      <c r="E2113">
        <f t="shared" ref="E2113" si="4331">plan_id</f>
        <v>1330</v>
      </c>
      <c r="F2113">
        <f t="shared" ca="1" si="3888"/>
        <v>2017</v>
      </c>
      <c r="G2113">
        <f t="shared" ref="G2113" ca="1" si="4332">VLOOKUP(INDIRECT(CHAR(39)&amp;$A2113&amp;CHAR(39)&amp;"!r2c"&amp;$C2113,0),variables,2,0)</f>
        <v>10809</v>
      </c>
      <c r="H2113" s="68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5">
      <c r="A2114" t="s">
        <v>534</v>
      </c>
      <c r="B2114">
        <f t="shared" si="4326"/>
        <v>20</v>
      </c>
      <c r="C2114">
        <f t="shared" si="4278"/>
        <v>72</v>
      </c>
      <c r="E2114">
        <f t="shared" ref="E2114" si="4333">plan_id</f>
        <v>1330</v>
      </c>
      <c r="F2114">
        <f t="shared" ca="1" si="3888"/>
        <v>2017</v>
      </c>
      <c r="G2114">
        <f t="shared" ref="G2114" ca="1" si="4334">VLOOKUP(INDIRECT(CHAR(39)&amp;$A2114&amp;CHAR(39)&amp;"!r2c"&amp;$C2114,0),variables,2,0)</f>
        <v>10810</v>
      </c>
      <c r="H2114" s="68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13800000</v>
      </c>
    </row>
    <row r="2115" spans="1:8" x14ac:dyDescent="0.35">
      <c r="A2115" t="s">
        <v>534</v>
      </c>
      <c r="B2115">
        <f t="shared" si="4326"/>
        <v>20</v>
      </c>
      <c r="C2115">
        <f t="shared" si="4278"/>
        <v>73</v>
      </c>
      <c r="E2115">
        <f t="shared" ref="E2115" si="4335">plan_id</f>
        <v>1330</v>
      </c>
      <c r="F2115">
        <f t="shared" ca="1" si="3888"/>
        <v>2017</v>
      </c>
      <c r="G2115">
        <f t="shared" ref="G2115" ca="1" si="4336">VLOOKUP(INDIRECT(CHAR(39)&amp;$A2115&amp;CHAR(39)&amp;"!r2c"&amp;$C2115,0),variables,2,0)</f>
        <v>10811</v>
      </c>
      <c r="H2115" s="68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5">
      <c r="A2116" t="s">
        <v>534</v>
      </c>
      <c r="B2116">
        <f t="shared" si="4326"/>
        <v>20</v>
      </c>
      <c r="C2116">
        <f t="shared" si="4278"/>
        <v>74</v>
      </c>
      <c r="E2116">
        <f t="shared" ref="E2116" si="4337">plan_id</f>
        <v>1330</v>
      </c>
      <c r="F2116">
        <f t="shared" ca="1" si="3888"/>
        <v>2017</v>
      </c>
      <c r="G2116">
        <f t="shared" ref="G2116" ca="1" si="4338">VLOOKUP(INDIRECT(CHAR(39)&amp;$A2116&amp;CHAR(39)&amp;"!r2c"&amp;$C2116,0),variables,2,0)</f>
        <v>10812</v>
      </c>
      <c r="H2116" s="68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5">
      <c r="A2117" t="s">
        <v>534</v>
      </c>
      <c r="B2117">
        <f t="shared" si="4326"/>
        <v>20</v>
      </c>
      <c r="C2117">
        <f t="shared" si="4278"/>
        <v>75</v>
      </c>
      <c r="E2117">
        <f t="shared" ref="E2117" si="4339">plan_id</f>
        <v>1330</v>
      </c>
      <c r="F2117">
        <f t="shared" ca="1" si="3888"/>
        <v>2017</v>
      </c>
      <c r="G2117">
        <f t="shared" ref="G2117" ca="1" si="4340">VLOOKUP(INDIRECT(CHAR(39)&amp;$A2117&amp;CHAR(39)&amp;"!r2c"&amp;$C2117,0),variables,2,0)</f>
        <v>10813</v>
      </c>
      <c r="H2117" s="68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5">
      <c r="A2118" t="s">
        <v>534</v>
      </c>
      <c r="B2118">
        <f t="shared" si="4326"/>
        <v>20</v>
      </c>
      <c r="C2118">
        <f t="shared" si="4278"/>
        <v>76</v>
      </c>
      <c r="E2118">
        <f t="shared" ref="E2118" si="4341">plan_id</f>
        <v>1330</v>
      </c>
      <c r="F2118">
        <f t="shared" ca="1" si="3888"/>
        <v>2017</v>
      </c>
      <c r="G2118">
        <f t="shared" ref="G2118" ca="1" si="4342">VLOOKUP(INDIRECT(CHAR(39)&amp;$A2118&amp;CHAR(39)&amp;"!r2c"&amp;$C2118,0),variables,2,0)</f>
        <v>10814</v>
      </c>
      <c r="H2118" s="68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-3900000</v>
      </c>
    </row>
    <row r="2119" spans="1:8" x14ac:dyDescent="0.35">
      <c r="A2119" t="s">
        <v>534</v>
      </c>
      <c r="B2119">
        <f t="shared" si="4326"/>
        <v>20</v>
      </c>
      <c r="C2119">
        <f t="shared" si="4278"/>
        <v>77</v>
      </c>
      <c r="E2119">
        <f t="shared" ref="E2119" si="4343">plan_id</f>
        <v>1330</v>
      </c>
      <c r="F2119">
        <f t="shared" ca="1" si="3888"/>
        <v>2017</v>
      </c>
      <c r="G2119">
        <f t="shared" ref="G2119" ca="1" si="4344">VLOOKUP(INDIRECT(CHAR(39)&amp;$A2119&amp;CHAR(39)&amp;"!r2c"&amp;$C2119,0),variables,2,0)</f>
        <v>10815</v>
      </c>
      <c r="H2119" s="68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6500000</v>
      </c>
    </row>
    <row r="2120" spans="1:8" x14ac:dyDescent="0.35">
      <c r="A2120" t="s">
        <v>534</v>
      </c>
      <c r="B2120">
        <f t="shared" si="4326"/>
        <v>20</v>
      </c>
      <c r="C2120">
        <f t="shared" si="4278"/>
        <v>78</v>
      </c>
      <c r="E2120">
        <f t="shared" ref="E2120" si="4345">plan_id</f>
        <v>1330</v>
      </c>
      <c r="F2120">
        <f t="shared" ca="1" si="3888"/>
        <v>2017</v>
      </c>
      <c r="G2120">
        <f t="shared" ref="G2120" ca="1" si="4346">VLOOKUP(INDIRECT(CHAR(39)&amp;$A2120&amp;CHAR(39)&amp;"!r2c"&amp;$C2120,0),variables,2,0)</f>
        <v>10816</v>
      </c>
      <c r="H2120" s="68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5">
      <c r="A2121" t="s">
        <v>534</v>
      </c>
      <c r="B2121">
        <f t="shared" si="4326"/>
        <v>20</v>
      </c>
      <c r="C2121">
        <f t="shared" si="4278"/>
        <v>79</v>
      </c>
      <c r="E2121">
        <f t="shared" ref="E2121" si="4347">plan_id</f>
        <v>1330</v>
      </c>
      <c r="F2121">
        <f t="shared" ca="1" si="3888"/>
        <v>2017</v>
      </c>
      <c r="G2121">
        <f t="shared" ref="G2121" ca="1" si="4348">VLOOKUP(INDIRECT(CHAR(39)&amp;$A2121&amp;CHAR(39)&amp;"!r2c"&amp;$C2121,0),variables,2,0)</f>
        <v>10817</v>
      </c>
      <c r="H2121" s="68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-14600000</v>
      </c>
    </row>
    <row r="2122" spans="1:8" x14ac:dyDescent="0.35">
      <c r="A2122" t="s">
        <v>534</v>
      </c>
      <c r="B2122">
        <f t="shared" si="4326"/>
        <v>20</v>
      </c>
      <c r="C2122">
        <f t="shared" si="4278"/>
        <v>80</v>
      </c>
      <c r="E2122">
        <f t="shared" ref="E2122" si="4349">plan_id</f>
        <v>1330</v>
      </c>
      <c r="F2122">
        <f t="shared" ca="1" si="3888"/>
        <v>2017</v>
      </c>
      <c r="G2122">
        <f t="shared" ref="G2122" ca="1" si="4350">VLOOKUP(INDIRECT(CHAR(39)&amp;$A2122&amp;CHAR(39)&amp;"!r2c"&amp;$C2122,0),variables,2,0)</f>
        <v>10818</v>
      </c>
      <c r="H2122" s="68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5">
      <c r="A2123" t="s">
        <v>534</v>
      </c>
      <c r="B2123">
        <f t="shared" si="4326"/>
        <v>20</v>
      </c>
      <c r="C2123">
        <f t="shared" si="4278"/>
        <v>81</v>
      </c>
      <c r="E2123">
        <f t="shared" ref="E2123" si="4351">plan_id</f>
        <v>1330</v>
      </c>
      <c r="F2123">
        <f t="shared" ca="1" si="3888"/>
        <v>2017</v>
      </c>
      <c r="G2123">
        <f t="shared" ref="G2123" ca="1" si="4352">VLOOKUP(INDIRECT(CHAR(39)&amp;$A2123&amp;CHAR(39)&amp;"!r2c"&amp;$C2123,0),variables,2,0)</f>
        <v>10819</v>
      </c>
      <c r="H2123" s="68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5">
      <c r="A2124" t="s">
        <v>534</v>
      </c>
      <c r="B2124">
        <f t="shared" si="4326"/>
        <v>20</v>
      </c>
      <c r="C2124">
        <f t="shared" si="4278"/>
        <v>82</v>
      </c>
      <c r="E2124">
        <f t="shared" ref="E2124" si="4353">plan_id</f>
        <v>1330</v>
      </c>
      <c r="F2124">
        <f t="shared" ca="1" si="3888"/>
        <v>2017</v>
      </c>
      <c r="G2124">
        <f t="shared" ref="G2124" ca="1" si="4354">VLOOKUP(INDIRECT(CHAR(39)&amp;$A2124&amp;CHAR(39)&amp;"!r2c"&amp;$C2124,0),variables,2,0)</f>
        <v>10820</v>
      </c>
      <c r="H2124" s="68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-2200000</v>
      </c>
    </row>
    <row r="2125" spans="1:8" x14ac:dyDescent="0.35">
      <c r="A2125" t="s">
        <v>534</v>
      </c>
      <c r="B2125">
        <f t="shared" si="4326"/>
        <v>20</v>
      </c>
      <c r="C2125">
        <f t="shared" si="4278"/>
        <v>83</v>
      </c>
      <c r="E2125">
        <f t="shared" ref="E2125" si="4355">plan_id</f>
        <v>1330</v>
      </c>
      <c r="F2125">
        <f t="shared" ca="1" si="3888"/>
        <v>2017</v>
      </c>
      <c r="G2125">
        <f t="shared" ref="G2125" ca="1" si="4356">VLOOKUP(INDIRECT(CHAR(39)&amp;$A2125&amp;CHAR(39)&amp;"!r2c"&amp;$C2125,0),variables,2,0)</f>
        <v>10821</v>
      </c>
      <c r="H2125" s="68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5">
      <c r="A2126" t="s">
        <v>534</v>
      </c>
      <c r="B2126">
        <f t="shared" si="4326"/>
        <v>20</v>
      </c>
      <c r="C2126">
        <f t="shared" si="4278"/>
        <v>84</v>
      </c>
      <c r="E2126">
        <f t="shared" ref="E2126" si="4357">plan_id</f>
        <v>1330</v>
      </c>
      <c r="F2126">
        <f t="shared" ca="1" si="3888"/>
        <v>2017</v>
      </c>
      <c r="G2126">
        <f t="shared" ref="G2126" ca="1" si="4358">VLOOKUP(INDIRECT(CHAR(39)&amp;$A2126&amp;CHAR(39)&amp;"!r2c"&amp;$C2126,0),variables,2,0)</f>
        <v>10822</v>
      </c>
      <c r="H2126" s="68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5">
      <c r="A2127" t="s">
        <v>534</v>
      </c>
      <c r="B2127">
        <f t="shared" si="4326"/>
        <v>20</v>
      </c>
      <c r="C2127">
        <f t="shared" si="4278"/>
        <v>85</v>
      </c>
      <c r="E2127">
        <f t="shared" ref="E2127" si="4359">plan_id</f>
        <v>1330</v>
      </c>
      <c r="F2127">
        <f t="shared" ca="1" si="3888"/>
        <v>2017</v>
      </c>
      <c r="G2127">
        <f t="shared" ref="G2127" ca="1" si="4360">VLOOKUP(INDIRECT(CHAR(39)&amp;$A2127&amp;CHAR(39)&amp;"!r2c"&amp;$C2127,0),variables,2,0)</f>
        <v>10829</v>
      </c>
      <c r="H2127" s="68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74145350</v>
      </c>
    </row>
    <row r="2128" spans="1:8" x14ac:dyDescent="0.35">
      <c r="A2128" t="s">
        <v>534</v>
      </c>
      <c r="B2128">
        <f t="shared" si="4326"/>
        <v>20</v>
      </c>
      <c r="C2128">
        <f t="shared" si="4278"/>
        <v>86</v>
      </c>
      <c r="E2128">
        <f t="shared" ref="E2128" si="4361">plan_id</f>
        <v>1330</v>
      </c>
      <c r="F2128">
        <f t="shared" ca="1" si="3888"/>
        <v>2017</v>
      </c>
      <c r="G2128">
        <f t="shared" ref="G2128" ca="1" si="4362">VLOOKUP(INDIRECT(CHAR(39)&amp;$A2128&amp;CHAR(39)&amp;"!r2c"&amp;$C2128,0),variables,2,0)</f>
        <v>10823</v>
      </c>
      <c r="H2128" s="68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-21407070</v>
      </c>
    </row>
    <row r="2129" spans="1:8" x14ac:dyDescent="0.35">
      <c r="A2129" t="s">
        <v>534</v>
      </c>
      <c r="B2129">
        <f t="shared" si="4326"/>
        <v>20</v>
      </c>
      <c r="C2129">
        <f t="shared" si="4278"/>
        <v>87</v>
      </c>
      <c r="E2129">
        <f t="shared" ref="E2129" si="4363">plan_id</f>
        <v>1330</v>
      </c>
      <c r="F2129">
        <f t="shared" ca="1" si="3888"/>
        <v>2017</v>
      </c>
      <c r="G2129">
        <f t="shared" ref="G2129" ca="1" si="4364">VLOOKUP(INDIRECT(CHAR(39)&amp;$A2129&amp;CHAR(39)&amp;"!r2c"&amp;$C2129,0),variables,2,0)</f>
        <v>10798</v>
      </c>
      <c r="H2129" s="68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5">
      <c r="A2130" t="s">
        <v>534</v>
      </c>
      <c r="B2130">
        <f t="shared" si="4326"/>
        <v>20</v>
      </c>
      <c r="C2130">
        <f t="shared" si="4278"/>
        <v>88</v>
      </c>
      <c r="E2130">
        <f t="shared" ref="E2130" si="4365">plan_id</f>
        <v>1330</v>
      </c>
      <c r="F2130">
        <f t="shared" ca="1" si="3888"/>
        <v>2017</v>
      </c>
      <c r="G2130">
        <f t="shared" ref="G2130" ca="1" si="4366">VLOOKUP(INDIRECT(CHAR(39)&amp;$A2130&amp;CHAR(39)&amp;"!r2c"&amp;$C2130,0),variables,2,0)</f>
        <v>10799</v>
      </c>
      <c r="H2130" s="68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5">
      <c r="A2131" t="s">
        <v>534</v>
      </c>
      <c r="B2131">
        <f t="shared" si="4326"/>
        <v>20</v>
      </c>
      <c r="C2131">
        <f t="shared" si="4278"/>
        <v>89</v>
      </c>
      <c r="E2131">
        <f t="shared" ref="E2131" si="4367">plan_id</f>
        <v>1330</v>
      </c>
      <c r="F2131">
        <f t="shared" ca="1" si="3888"/>
        <v>2017</v>
      </c>
      <c r="G2131">
        <f t="shared" ref="G2131" ca="1" si="4368">VLOOKUP(INDIRECT(CHAR(39)&amp;$A2131&amp;CHAR(39)&amp;"!r2c"&amp;$C2131,0),variables,2,0)</f>
        <v>10800</v>
      </c>
      <c r="H2131" s="68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5">
      <c r="A2132" t="s">
        <v>534</v>
      </c>
      <c r="B2132">
        <f t="shared" si="4326"/>
        <v>20</v>
      </c>
      <c r="C2132">
        <f t="shared" si="4278"/>
        <v>90</v>
      </c>
      <c r="E2132">
        <f t="shared" ref="E2132" si="4369">plan_id</f>
        <v>1330</v>
      </c>
      <c r="F2132">
        <f t="shared" ca="1" si="3888"/>
        <v>2017</v>
      </c>
      <c r="G2132">
        <f t="shared" ref="G2132" ca="1" si="4370">VLOOKUP(INDIRECT(CHAR(39)&amp;$A2132&amp;CHAR(39)&amp;"!r2c"&amp;$C2132,0),variables,2,0)</f>
        <v>10824</v>
      </c>
      <c r="H2132" s="68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5">
      <c r="A2133" t="s">
        <v>534</v>
      </c>
      <c r="B2133">
        <f t="shared" si="4326"/>
        <v>20</v>
      </c>
      <c r="C2133">
        <f t="shared" si="4278"/>
        <v>91</v>
      </c>
      <c r="E2133">
        <f t="shared" ref="E2133" si="4371">plan_id</f>
        <v>1330</v>
      </c>
      <c r="F2133">
        <f t="shared" ca="1" si="3888"/>
        <v>2017</v>
      </c>
      <c r="G2133">
        <f t="shared" ref="G2133" ca="1" si="4372">VLOOKUP(INDIRECT(CHAR(39)&amp;$A2133&amp;CHAR(39)&amp;"!r2c"&amp;$C2133,0),variables,2,0)</f>
        <v>10825</v>
      </c>
      <c r="H2133" s="68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5">
      <c r="A2134" t="s">
        <v>534</v>
      </c>
      <c r="B2134">
        <f t="shared" si="4326"/>
        <v>20</v>
      </c>
      <c r="C2134">
        <f t="shared" si="4278"/>
        <v>92</v>
      </c>
      <c r="E2134">
        <f t="shared" ref="E2134" si="4373">plan_id</f>
        <v>1330</v>
      </c>
      <c r="F2134">
        <f t="shared" ca="1" si="3888"/>
        <v>2017</v>
      </c>
      <c r="G2134">
        <f t="shared" ref="G2134" ca="1" si="4374">VLOOKUP(INDIRECT(CHAR(39)&amp;$A2134&amp;CHAR(39)&amp;"!r2c"&amp;$C2134,0),variables,2,0)</f>
        <v>10826</v>
      </c>
      <c r="H2134" s="68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136312823</v>
      </c>
    </row>
    <row r="2135" spans="1:8" x14ac:dyDescent="0.35">
      <c r="A2135" t="s">
        <v>534</v>
      </c>
      <c r="B2135">
        <f t="shared" si="4326"/>
        <v>20</v>
      </c>
      <c r="C2135">
        <f t="shared" si="4278"/>
        <v>93</v>
      </c>
      <c r="E2135">
        <f t="shared" ref="E2135" si="4375">plan_id</f>
        <v>1330</v>
      </c>
      <c r="F2135">
        <f t="shared" ca="1" si="3888"/>
        <v>2017</v>
      </c>
      <c r="G2135">
        <f t="shared" ref="G2135" ca="1" si="4376">VLOOKUP(INDIRECT(CHAR(39)&amp;$A2135&amp;CHAR(39)&amp;"!r2c"&amp;$C2135,0),variables,2,0)</f>
        <v>10828</v>
      </c>
      <c r="H2135" s="68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-8157682</v>
      </c>
    </row>
    <row r="2136" spans="1:8" x14ac:dyDescent="0.35">
      <c r="A2136" t="s">
        <v>534</v>
      </c>
      <c r="B2136">
        <f t="shared" ref="B2136:B2199" si="4377">B2071+1</f>
        <v>21</v>
      </c>
      <c r="C2136">
        <f t="shared" si="4278"/>
        <v>3</v>
      </c>
      <c r="E2136">
        <f t="shared" ref="E2136" si="4378">plan_id</f>
        <v>1330</v>
      </c>
      <c r="F2136">
        <f t="shared" ca="1" si="3888"/>
        <v>2018</v>
      </c>
      <c r="G2136">
        <f t="shared" ref="G2136" ca="1" si="4379">VLOOKUP(INDIRECT(CHAR(39)&amp;$A2136&amp;CHAR(39)&amp;"!r2c"&amp;$C2136,0),variables,2,0)</f>
        <v>10703</v>
      </c>
      <c r="H2136" s="68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5">
      <c r="A2137" t="s">
        <v>534</v>
      </c>
      <c r="B2137">
        <f t="shared" si="4377"/>
        <v>21</v>
      </c>
      <c r="C2137">
        <f t="shared" si="4278"/>
        <v>4</v>
      </c>
      <c r="E2137">
        <f t="shared" ref="E2137" si="4380">plan_id</f>
        <v>1330</v>
      </c>
      <c r="F2137">
        <f t="shared" ca="1" si="3888"/>
        <v>2018</v>
      </c>
      <c r="G2137">
        <f t="shared" ref="G2137" ca="1" si="4381">VLOOKUP(INDIRECT(CHAR(39)&amp;$A2137&amp;CHAR(39)&amp;"!r2c"&amp;$C2137,0),variables,2,0)</f>
        <v>10845</v>
      </c>
      <c r="H2137" s="68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Cavanaugh Macdonald Consulting, LLC</v>
      </c>
    </row>
    <row r="2138" spans="1:8" x14ac:dyDescent="0.35">
      <c r="A2138" t="s">
        <v>534</v>
      </c>
      <c r="B2138">
        <f t="shared" si="4377"/>
        <v>21</v>
      </c>
      <c r="C2138">
        <f t="shared" si="4278"/>
        <v>5</v>
      </c>
      <c r="E2138">
        <f t="shared" ref="E2138" si="4382">plan_id</f>
        <v>1330</v>
      </c>
      <c r="F2138">
        <f t="shared" ca="1" si="3888"/>
        <v>2018</v>
      </c>
      <c r="G2138">
        <f t="shared" ref="G2138" ca="1" si="4383">VLOOKUP(INDIRECT(CHAR(39)&amp;$A2138&amp;CHAR(39)&amp;"!r2c"&amp;$C2138,0),variables,2,0)</f>
        <v>10924</v>
      </c>
      <c r="H2138" s="68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0.1032</v>
      </c>
    </row>
    <row r="2139" spans="1:8" x14ac:dyDescent="0.35">
      <c r="A2139" t="s">
        <v>534</v>
      </c>
      <c r="B2139">
        <f t="shared" si="4377"/>
        <v>21</v>
      </c>
      <c r="C2139">
        <f t="shared" si="4278"/>
        <v>6</v>
      </c>
      <c r="E2139">
        <f t="shared" ref="E2139" si="4384">plan_id</f>
        <v>1330</v>
      </c>
      <c r="F2139">
        <f t="shared" ca="1" si="3888"/>
        <v>2018</v>
      </c>
      <c r="G2139">
        <f t="shared" ref="G2139" ca="1" si="4385">VLOOKUP(INDIRECT(CHAR(39)&amp;$A2139&amp;CHAR(39)&amp;"!r2c"&amp;$C2139,0),variables,2,0)</f>
        <v>10925</v>
      </c>
      <c r="H2139" s="68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1.8100000000000002E-2</v>
      </c>
    </row>
    <row r="2140" spans="1:8" x14ac:dyDescent="0.35">
      <c r="A2140" t="s">
        <v>534</v>
      </c>
      <c r="B2140">
        <f t="shared" si="4377"/>
        <v>21</v>
      </c>
      <c r="C2140">
        <f t="shared" si="4278"/>
        <v>7</v>
      </c>
      <c r="E2140">
        <f t="shared" ref="E2140" si="4386">plan_id</f>
        <v>1330</v>
      </c>
      <c r="F2140">
        <f t="shared" ca="1" si="3888"/>
        <v>2018</v>
      </c>
      <c r="G2140">
        <f t="shared" ref="G2140" ca="1" si="4387">VLOOKUP(INDIRECT(CHAR(39)&amp;$A2140&amp;CHAR(39)&amp;"!r2c"&amp;$C2140,0),variables,2,0)</f>
        <v>10926</v>
      </c>
      <c r="H2140" s="68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8.1500000000000003E-2</v>
      </c>
    </row>
    <row r="2141" spans="1:8" x14ac:dyDescent="0.35">
      <c r="A2141" t="s">
        <v>534</v>
      </c>
      <c r="B2141">
        <f t="shared" si="4377"/>
        <v>21</v>
      </c>
      <c r="C2141">
        <f t="shared" si="4278"/>
        <v>8</v>
      </c>
      <c r="E2141">
        <f t="shared" ref="E2141" si="4388">plan_id</f>
        <v>1330</v>
      </c>
      <c r="F2141">
        <f t="shared" ca="1" si="3888"/>
        <v>2018</v>
      </c>
      <c r="G2141">
        <f t="shared" ref="G2141" ca="1" si="4389">VLOOKUP(INDIRECT(CHAR(39)&amp;$A2141&amp;CHAR(39)&amp;"!r2c"&amp;$C2141,0),variables,2,0)</f>
        <v>10704</v>
      </c>
      <c r="H2141" s="68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5">
      <c r="A2142" t="s">
        <v>534</v>
      </c>
      <c r="B2142">
        <f t="shared" si="4377"/>
        <v>21</v>
      </c>
      <c r="C2142">
        <f t="shared" si="4278"/>
        <v>9</v>
      </c>
      <c r="E2142">
        <f t="shared" ref="E2142" si="4390">plan_id</f>
        <v>1330</v>
      </c>
      <c r="F2142">
        <f t="shared" ca="1" si="3888"/>
        <v>2018</v>
      </c>
      <c r="G2142">
        <f t="shared" ref="G2142" ca="1" si="4391">VLOOKUP(INDIRECT(CHAR(39)&amp;$A2142&amp;CHAR(39)&amp;"!r2c"&amp;$C2142,0),variables,2,0)</f>
        <v>10928</v>
      </c>
      <c r="H2142" s="68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9.2899999999999996E-2</v>
      </c>
    </row>
    <row r="2143" spans="1:8" x14ac:dyDescent="0.35">
      <c r="A2143" t="s">
        <v>534</v>
      </c>
      <c r="B2143">
        <f t="shared" si="4377"/>
        <v>21</v>
      </c>
      <c r="C2143">
        <f t="shared" si="4278"/>
        <v>10</v>
      </c>
      <c r="E2143">
        <f t="shared" ref="E2143" si="4392">plan_id</f>
        <v>1330</v>
      </c>
      <c r="F2143">
        <f t="shared" ca="1" si="3888"/>
        <v>2018</v>
      </c>
      <c r="G2143">
        <f t="shared" ref="G2143" ca="1" si="4393">VLOOKUP(INDIRECT(CHAR(39)&amp;$A2143&amp;CHAR(39)&amp;"!r2c"&amp;$C2143,0),variables,2,0)</f>
        <v>10929</v>
      </c>
      <c r="H2143" s="6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5">
      <c r="A2144" t="s">
        <v>534</v>
      </c>
      <c r="B2144">
        <f t="shared" si="4377"/>
        <v>21</v>
      </c>
      <c r="C2144">
        <f t="shared" si="4278"/>
        <v>11</v>
      </c>
      <c r="E2144">
        <f t="shared" ref="E2144" si="4394">plan_id</f>
        <v>1330</v>
      </c>
      <c r="F2144">
        <f t="shared" ca="1" si="3888"/>
        <v>2018</v>
      </c>
      <c r="G2144">
        <f t="shared" ref="G2144" ca="1" si="4395">VLOOKUP(INDIRECT(CHAR(39)&amp;$A2144&amp;CHAR(39)&amp;"!r2c"&amp;$C2144,0),variables,2,0)</f>
        <v>10930</v>
      </c>
      <c r="H2144" s="68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5">
      <c r="A2145" t="s">
        <v>534</v>
      </c>
      <c r="B2145">
        <f t="shared" si="4377"/>
        <v>21</v>
      </c>
      <c r="C2145">
        <f t="shared" si="4278"/>
        <v>12</v>
      </c>
      <c r="E2145">
        <f t="shared" ref="E2145" si="4396">plan_id</f>
        <v>1330</v>
      </c>
      <c r="F2145">
        <f t="shared" ca="1" si="3888"/>
        <v>2018</v>
      </c>
      <c r="G2145">
        <f t="shared" ref="G2145" ca="1" si="4397">VLOOKUP(INDIRECT(CHAR(39)&amp;$A2145&amp;CHAR(39)&amp;"!r2c"&amp;$C2145,0),variables,2,0)</f>
        <v>10931</v>
      </c>
      <c r="H2145" s="6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214833474</v>
      </c>
    </row>
    <row r="2146" spans="1:8" x14ac:dyDescent="0.35">
      <c r="A2146" t="s">
        <v>534</v>
      </c>
      <c r="B2146">
        <f t="shared" si="4377"/>
        <v>21</v>
      </c>
      <c r="C2146">
        <f t="shared" si="4278"/>
        <v>13</v>
      </c>
      <c r="E2146">
        <f t="shared" ref="E2146" si="4398">plan_id</f>
        <v>1330</v>
      </c>
      <c r="F2146">
        <f t="shared" ca="1" si="3888"/>
        <v>2018</v>
      </c>
      <c r="G2146">
        <f t="shared" ref="G2146" ca="1" si="4399">VLOOKUP(INDIRECT(CHAR(39)&amp;$A2146&amp;CHAR(39)&amp;"!r2c"&amp;$C2146,0),variables,2,0)</f>
        <v>10705</v>
      </c>
      <c r="H2146" s="68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75594333</v>
      </c>
    </row>
    <row r="2147" spans="1:8" x14ac:dyDescent="0.35">
      <c r="A2147" t="s">
        <v>534</v>
      </c>
      <c r="B2147">
        <f t="shared" si="4377"/>
        <v>21</v>
      </c>
      <c r="C2147">
        <f t="shared" si="4278"/>
        <v>14</v>
      </c>
      <c r="E2147">
        <f t="shared" ref="E2147" si="4400">plan_id</f>
        <v>1330</v>
      </c>
      <c r="F2147">
        <f t="shared" ca="1" si="3888"/>
        <v>2018</v>
      </c>
      <c r="G2147">
        <f t="shared" ref="G2147" ca="1" si="4401">VLOOKUP(INDIRECT(CHAR(39)&amp;$A2147&amp;CHAR(39)&amp;"!r2c"&amp;$C2147,0),variables,2,0)</f>
        <v>10842</v>
      </c>
      <c r="H2147" s="68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94233469</v>
      </c>
    </row>
    <row r="2148" spans="1:8" x14ac:dyDescent="0.35">
      <c r="A2148" t="s">
        <v>534</v>
      </c>
      <c r="B2148">
        <f t="shared" si="4377"/>
        <v>21</v>
      </c>
      <c r="C2148">
        <f t="shared" si="4278"/>
        <v>15</v>
      </c>
      <c r="E2148">
        <f t="shared" ref="E2148" si="4402">plan_id</f>
        <v>1330</v>
      </c>
      <c r="F2148">
        <f t="shared" ca="1" si="3888"/>
        <v>2018</v>
      </c>
      <c r="G2148">
        <f t="shared" ref="G2148" ca="1" si="4403">VLOOKUP(INDIRECT(CHAR(39)&amp;$A2148&amp;CHAR(39)&amp;"!r2c"&amp;$C2148,0),variables,2,0)</f>
        <v>10843</v>
      </c>
      <c r="H2148" s="68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0.11459999999999999</v>
      </c>
    </row>
    <row r="2149" spans="1:8" x14ac:dyDescent="0.35">
      <c r="A2149" t="s">
        <v>534</v>
      </c>
      <c r="B2149">
        <f t="shared" si="4377"/>
        <v>21</v>
      </c>
      <c r="C2149">
        <f t="shared" si="4278"/>
        <v>16</v>
      </c>
      <c r="E2149">
        <f t="shared" ref="E2149" si="4404">plan_id</f>
        <v>1330</v>
      </c>
      <c r="F2149">
        <f t="shared" ca="1" si="3888"/>
        <v>2018</v>
      </c>
      <c r="G2149">
        <f t="shared" ref="G2149" ca="1" si="4405">VLOOKUP(INDIRECT(CHAR(39)&amp;$A2149&amp;CHAR(39)&amp;"!r2c"&amp;$C2149,0),variables,2,0)</f>
        <v>10932</v>
      </c>
      <c r="H2149" s="68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5">
      <c r="A2150" t="s">
        <v>534</v>
      </c>
      <c r="B2150">
        <f t="shared" si="4377"/>
        <v>21</v>
      </c>
      <c r="C2150">
        <f t="shared" si="4278"/>
        <v>17</v>
      </c>
      <c r="E2150">
        <f t="shared" ref="E2150" si="4406">plan_id</f>
        <v>1330</v>
      </c>
      <c r="F2150">
        <f t="shared" ca="1" si="3888"/>
        <v>2018</v>
      </c>
      <c r="G2150">
        <f t="shared" ref="G2150" ca="1" si="4407">VLOOKUP(INDIRECT(CHAR(39)&amp;$A2150&amp;CHAR(39)&amp;"!r2c"&amp;$C2150,0),variables,2,0)</f>
        <v>10933</v>
      </c>
      <c r="H2150" s="68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5">
      <c r="A2151" t="s">
        <v>534</v>
      </c>
      <c r="B2151">
        <f t="shared" si="4377"/>
        <v>21</v>
      </c>
      <c r="C2151">
        <f t="shared" si="4278"/>
        <v>18</v>
      </c>
      <c r="E2151">
        <f t="shared" ref="E2151" si="4408">plan_id</f>
        <v>1330</v>
      </c>
      <c r="F2151">
        <f t="shared" ca="1" si="3888"/>
        <v>2018</v>
      </c>
      <c r="G2151">
        <f t="shared" ref="G2151" ca="1" si="4409">VLOOKUP(INDIRECT(CHAR(39)&amp;$A2151&amp;CHAR(39)&amp;"!r2c"&amp;$C2151,0),variables,2,0)</f>
        <v>10934</v>
      </c>
      <c r="H2151" s="68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5">
      <c r="A2152" t="s">
        <v>534</v>
      </c>
      <c r="B2152">
        <f t="shared" si="4377"/>
        <v>21</v>
      </c>
      <c r="C2152">
        <f t="shared" ref="C2152:C2215" si="4410">C2061</f>
        <v>19</v>
      </c>
      <c r="E2152">
        <f t="shared" ref="E2152" si="4411">plan_id</f>
        <v>1330</v>
      </c>
      <c r="F2152">
        <f t="shared" ref="F2152:F2215" ca="1" si="4412">INDIRECT(CHAR(39)&amp;$A2152&amp;CHAR(39)&amp;"!r"&amp;$B2152&amp;"c2",0)</f>
        <v>2018</v>
      </c>
      <c r="G2152">
        <f t="shared" ref="G2152" ca="1" si="4413">VLOOKUP(INDIRECT(CHAR(39)&amp;$A2152&amp;CHAR(39)&amp;"!r2c"&amp;$C2152,0),variables,2,0)</f>
        <v>10935</v>
      </c>
      <c r="H2152" s="68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8.1500000000000003E-2</v>
      </c>
    </row>
    <row r="2153" spans="1:8" x14ac:dyDescent="0.35">
      <c r="A2153" t="s">
        <v>534</v>
      </c>
      <c r="B2153">
        <f t="shared" si="4377"/>
        <v>21</v>
      </c>
      <c r="C2153">
        <f t="shared" si="4410"/>
        <v>20</v>
      </c>
      <c r="E2153">
        <f t="shared" ref="E2153" si="4414">plan_id</f>
        <v>1330</v>
      </c>
      <c r="F2153">
        <f t="shared" ca="1" si="4412"/>
        <v>2018</v>
      </c>
      <c r="G2153">
        <f t="shared" ref="G2153" ca="1" si="4415">VLOOKUP(INDIRECT(CHAR(39)&amp;$A2153&amp;CHAR(39)&amp;"!r2c"&amp;$C2153,0),variables,2,0)</f>
        <v>10936</v>
      </c>
      <c r="H2153" s="68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Single</v>
      </c>
    </row>
    <row r="2154" spans="1:8" x14ac:dyDescent="0.35">
      <c r="A2154" t="s">
        <v>534</v>
      </c>
      <c r="B2154">
        <f t="shared" si="4377"/>
        <v>21</v>
      </c>
      <c r="C2154">
        <f t="shared" si="4410"/>
        <v>21</v>
      </c>
      <c r="E2154">
        <f t="shared" ref="E2154" si="4416">plan_id</f>
        <v>1330</v>
      </c>
      <c r="F2154">
        <f t="shared" ca="1" si="4412"/>
        <v>2018</v>
      </c>
      <c r="G2154">
        <f t="shared" ref="G2154" ca="1" si="4417">VLOOKUP(INDIRECT(CHAR(39)&amp;$A2154&amp;CHAR(39)&amp;"!r2c"&amp;$C2154,0),variables,2,0)</f>
        <v>10938</v>
      </c>
      <c r="H2154" s="68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5">
      <c r="A2155" t="s">
        <v>534</v>
      </c>
      <c r="B2155">
        <f t="shared" si="4377"/>
        <v>21</v>
      </c>
      <c r="C2155">
        <f t="shared" si="4410"/>
        <v>22</v>
      </c>
      <c r="E2155">
        <f t="shared" ref="E2155" si="4418">plan_id</f>
        <v>1330</v>
      </c>
      <c r="F2155">
        <f t="shared" ca="1" si="4412"/>
        <v>2018</v>
      </c>
      <c r="G2155">
        <f t="shared" ref="G2155" ca="1" si="4419">VLOOKUP(INDIRECT(CHAR(39)&amp;$A2155&amp;CHAR(39)&amp;"!r2c"&amp;$C2155,0),variables,2,0)</f>
        <v>10939</v>
      </c>
      <c r="H2155" s="68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5">
      <c r="A2156" t="s">
        <v>534</v>
      </c>
      <c r="B2156">
        <f t="shared" si="4377"/>
        <v>21</v>
      </c>
      <c r="C2156">
        <f t="shared" si="4410"/>
        <v>23</v>
      </c>
      <c r="E2156">
        <f t="shared" ref="E2156" si="4420">plan_id</f>
        <v>1330</v>
      </c>
      <c r="F2156">
        <f t="shared" ca="1" si="4412"/>
        <v>2018</v>
      </c>
      <c r="G2156">
        <f t="shared" ref="G2156" ca="1" si="4421">VLOOKUP(INDIRECT(CHAR(39)&amp;$A2156&amp;CHAR(39)&amp;"!r2c"&amp;$C2156,0),variables,2,0)</f>
        <v>11008</v>
      </c>
      <c r="H2156" s="68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Tier One Members: 1/60 of final compensation/yr of service. &amp; Tier Two Members - 1.85% of final compensation for members aged 60 with at least 30yrs of creditable service/yr of service. Otherwise 1/60 of final compensation/yr of service.</v>
      </c>
    </row>
    <row r="2157" spans="1:8" x14ac:dyDescent="0.35">
      <c r="A2157" t="s">
        <v>534</v>
      </c>
      <c r="B2157">
        <f t="shared" si="4377"/>
        <v>21</v>
      </c>
      <c r="C2157">
        <f t="shared" si="4410"/>
        <v>24</v>
      </c>
      <c r="E2157">
        <f t="shared" ref="E2157" si="4422">plan_id</f>
        <v>1330</v>
      </c>
      <c r="F2157">
        <f t="shared" ca="1" si="4412"/>
        <v>2018</v>
      </c>
      <c r="G2157">
        <f t="shared" ref="G2157" ca="1" si="4423">VLOOKUP(INDIRECT(CHAR(39)&amp;$A2157&amp;CHAR(39)&amp;"!r2c"&amp;$C2157,0),variables,2,0)</f>
        <v>10942</v>
      </c>
      <c r="H2157" s="68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Yes</v>
      </c>
    </row>
    <row r="2158" spans="1:8" x14ac:dyDescent="0.35">
      <c r="A2158" t="s">
        <v>534</v>
      </c>
      <c r="B2158">
        <f t="shared" si="4377"/>
        <v>21</v>
      </c>
      <c r="C2158">
        <f t="shared" si="4410"/>
        <v>25</v>
      </c>
      <c r="E2158">
        <f t="shared" ref="E2158" si="4424">plan_id</f>
        <v>1330</v>
      </c>
      <c r="F2158">
        <f t="shared" ca="1" si="4412"/>
        <v>2018</v>
      </c>
      <c r="G2158">
        <f t="shared" ref="G2158" ca="1" si="4425">VLOOKUP(INDIRECT(CHAR(39)&amp;$A2158&amp;CHAR(39)&amp;"!r2c"&amp;$C2158,0),variables,2,0)</f>
        <v>10943</v>
      </c>
      <c r="H2158" s="68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5">
      <c r="A2159" t="s">
        <v>534</v>
      </c>
      <c r="B2159">
        <f t="shared" si="4377"/>
        <v>21</v>
      </c>
      <c r="C2159">
        <f t="shared" si="4410"/>
        <v>26</v>
      </c>
      <c r="E2159">
        <f t="shared" ref="E2159" si="4426">plan_id</f>
        <v>1330</v>
      </c>
      <c r="F2159">
        <f t="shared" ca="1" si="4412"/>
        <v>2018</v>
      </c>
      <c r="G2159">
        <f t="shared" ref="G2159" ca="1" si="4427">VLOOKUP(INDIRECT(CHAR(39)&amp;$A2159&amp;CHAR(39)&amp;"!r2c"&amp;$C2159,0),variables,2,0)</f>
        <v>10701</v>
      </c>
      <c r="H2159" s="68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Tier One &amp; Two: 1.50%</v>
      </c>
    </row>
    <row r="2160" spans="1:8" x14ac:dyDescent="0.35">
      <c r="A2160" t="s">
        <v>534</v>
      </c>
      <c r="B2160">
        <f t="shared" si="4377"/>
        <v>21</v>
      </c>
      <c r="C2160">
        <f t="shared" si="4410"/>
        <v>27</v>
      </c>
      <c r="E2160">
        <f t="shared" ref="E2160" si="4428">plan_id</f>
        <v>1330</v>
      </c>
      <c r="F2160">
        <f t="shared" ca="1" si="4412"/>
        <v>2018</v>
      </c>
      <c r="G2160">
        <f t="shared" ref="G2160" ca="1" si="4429">VLOOKUP(INDIRECT(CHAR(39)&amp;$A2160&amp;CHAR(39)&amp;"!r2c"&amp;$C2160,0),variables,2,0)</f>
        <v>10702</v>
      </c>
      <c r="H2160" s="68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5">
      <c r="A2161" t="s">
        <v>534</v>
      </c>
      <c r="B2161">
        <f t="shared" si="4377"/>
        <v>21</v>
      </c>
      <c r="C2161">
        <f t="shared" si="4410"/>
        <v>28</v>
      </c>
      <c r="E2161">
        <f t="shared" ref="E2161" si="4430">plan_id</f>
        <v>1330</v>
      </c>
      <c r="F2161">
        <f t="shared" ca="1" si="4412"/>
        <v>2018</v>
      </c>
      <c r="G2161">
        <f t="shared" ref="G2161" ca="1" si="4431">VLOOKUP(INDIRECT(CHAR(39)&amp;$A2161&amp;CHAR(39)&amp;"!r2c"&amp;$C2161,0),variables,2,0)</f>
        <v>10944</v>
      </c>
      <c r="H2161" s="68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5">
      <c r="A2162" t="s">
        <v>534</v>
      </c>
      <c r="B2162">
        <f t="shared" si="4377"/>
        <v>21</v>
      </c>
      <c r="C2162">
        <f t="shared" si="4410"/>
        <v>29</v>
      </c>
      <c r="E2162">
        <f t="shared" ref="E2162" si="4432">plan_id</f>
        <v>1330</v>
      </c>
      <c r="F2162">
        <f t="shared" ca="1" si="4412"/>
        <v>2018</v>
      </c>
      <c r="G2162">
        <f t="shared" ref="G2162" ca="1" si="4433">VLOOKUP(INDIRECT(CHAR(39)&amp;$A2162&amp;CHAR(39)&amp;"!r2c"&amp;$C2162,0),variables,2,0)</f>
        <v>10945</v>
      </c>
      <c r="H2162" s="68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5">
      <c r="A2163" t="s">
        <v>534</v>
      </c>
      <c r="B2163">
        <f t="shared" si="4377"/>
        <v>21</v>
      </c>
      <c r="C2163">
        <f t="shared" si="4410"/>
        <v>30</v>
      </c>
      <c r="E2163">
        <f t="shared" ref="E2163" si="4434">plan_id</f>
        <v>1330</v>
      </c>
      <c r="F2163">
        <f t="shared" ca="1" si="4412"/>
        <v>2018</v>
      </c>
      <c r="G2163">
        <f t="shared" ref="G2163" ca="1" si="4435">VLOOKUP(INDIRECT(CHAR(39)&amp;$A2163&amp;CHAR(39)&amp;"!r2c"&amp;$C2163,0),variables,2,0)</f>
        <v>10946</v>
      </c>
      <c r="H2163" s="68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5">
      <c r="A2164" t="s">
        <v>534</v>
      </c>
      <c r="B2164">
        <f t="shared" si="4377"/>
        <v>21</v>
      </c>
      <c r="C2164">
        <f t="shared" si="4410"/>
        <v>31</v>
      </c>
      <c r="E2164">
        <f t="shared" ref="E2164" si="4436">plan_id</f>
        <v>1330</v>
      </c>
      <c r="F2164">
        <f t="shared" ca="1" si="4412"/>
        <v>2018</v>
      </c>
      <c r="G2164">
        <f t="shared" ref="G2164" ca="1" si="4437">VLOOKUP(INDIRECT(CHAR(39)&amp;$A2164&amp;CHAR(39)&amp;"!r2c"&amp;$C2164,0),variables,2,0)</f>
        <v>10948</v>
      </c>
      <c r="H2164" s="68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5">
      <c r="A2165" t="s">
        <v>534</v>
      </c>
      <c r="B2165">
        <f t="shared" si="4377"/>
        <v>21</v>
      </c>
      <c r="C2165">
        <f t="shared" si="4410"/>
        <v>32</v>
      </c>
      <c r="E2165">
        <f t="shared" ref="E2165" si="4438">plan_id</f>
        <v>1330</v>
      </c>
      <c r="F2165">
        <f t="shared" ca="1" si="4412"/>
        <v>2018</v>
      </c>
      <c r="G2165">
        <f t="shared" ref="G2165" ca="1" si="4439">VLOOKUP(INDIRECT(CHAR(39)&amp;$A2165&amp;CHAR(39)&amp;"!r2c"&amp;$C2165,0),variables,2,0)</f>
        <v>10949</v>
      </c>
      <c r="H2165" s="68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5">
      <c r="A2166" t="s">
        <v>534</v>
      </c>
      <c r="B2166">
        <f t="shared" si="4377"/>
        <v>21</v>
      </c>
      <c r="C2166">
        <f t="shared" si="4410"/>
        <v>33</v>
      </c>
      <c r="E2166">
        <f t="shared" ref="E2166" si="4440">plan_id</f>
        <v>1330</v>
      </c>
      <c r="F2166">
        <f t="shared" ca="1" si="4412"/>
        <v>2018</v>
      </c>
      <c r="G2166">
        <f t="shared" ref="G2166" ca="1" si="4441">VLOOKUP(INDIRECT(CHAR(39)&amp;$A2166&amp;CHAR(39)&amp;"!r2c"&amp;$C2166,0),variables,2,0)</f>
        <v>10950</v>
      </c>
      <c r="H2166" s="68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5">
      <c r="A2167" t="s">
        <v>534</v>
      </c>
      <c r="B2167">
        <f t="shared" si="4377"/>
        <v>21</v>
      </c>
      <c r="C2167">
        <f t="shared" si="4410"/>
        <v>34</v>
      </c>
      <c r="E2167">
        <f t="shared" ref="E2167" si="4442">plan_id</f>
        <v>1330</v>
      </c>
      <c r="F2167">
        <f t="shared" ca="1" si="4412"/>
        <v>2018</v>
      </c>
      <c r="G2167">
        <f t="shared" ref="G2167" ca="1" si="4443">VLOOKUP(INDIRECT(CHAR(39)&amp;$A2167&amp;CHAR(39)&amp;"!r2c"&amp;$C2167,0),variables,2,0)</f>
        <v>10952</v>
      </c>
      <c r="H2167" s="68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5">
      <c r="A2168" t="s">
        <v>534</v>
      </c>
      <c r="B2168">
        <f t="shared" si="4377"/>
        <v>21</v>
      </c>
      <c r="C2168">
        <f t="shared" si="4410"/>
        <v>35</v>
      </c>
      <c r="E2168">
        <f t="shared" ref="E2168" si="4444">plan_id</f>
        <v>1330</v>
      </c>
      <c r="F2168">
        <f t="shared" ca="1" si="4412"/>
        <v>2018</v>
      </c>
      <c r="G2168">
        <f t="shared" ref="G2168" ca="1" si="4445">VLOOKUP(INDIRECT(CHAR(39)&amp;$A2168&amp;CHAR(39)&amp;"!r2c"&amp;$C2168,0),variables,2,0)</f>
        <v>10951</v>
      </c>
      <c r="H2168" s="68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5">
      <c r="A2169" t="s">
        <v>534</v>
      </c>
      <c r="B2169">
        <f t="shared" si="4377"/>
        <v>21</v>
      </c>
      <c r="C2169">
        <f t="shared" si="4410"/>
        <v>36</v>
      </c>
      <c r="E2169">
        <f t="shared" ref="E2169" si="4446">plan_id</f>
        <v>1330</v>
      </c>
      <c r="F2169">
        <f t="shared" ca="1" si="4412"/>
        <v>2018</v>
      </c>
      <c r="G2169">
        <f t="shared" ref="G2169" ca="1" si="4447">VLOOKUP(INDIRECT(CHAR(39)&amp;$A2169&amp;CHAR(39)&amp;"!r2c"&amp;$C2169,0),variables,2,0)</f>
        <v>10955</v>
      </c>
      <c r="H2169" s="6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5">
      <c r="A2170" t="s">
        <v>534</v>
      </c>
      <c r="B2170">
        <f t="shared" si="4377"/>
        <v>21</v>
      </c>
      <c r="C2170">
        <f t="shared" si="4410"/>
        <v>37</v>
      </c>
      <c r="E2170">
        <f t="shared" ref="E2170" si="4448">plan_id</f>
        <v>1330</v>
      </c>
      <c r="F2170">
        <f t="shared" ca="1" si="4412"/>
        <v>2018</v>
      </c>
      <c r="G2170">
        <f t="shared" ref="G2170" ca="1" si="4449">VLOOKUP(INDIRECT(CHAR(39)&amp;$A2170&amp;CHAR(39)&amp;"!r2c"&amp;$C2170,0),variables,2,0)</f>
        <v>10956</v>
      </c>
      <c r="H2170" s="6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7.4999999999999997E-2</v>
      </c>
    </row>
    <row r="2171" spans="1:8" x14ac:dyDescent="0.35">
      <c r="A2171" t="s">
        <v>534</v>
      </c>
      <c r="B2171">
        <f t="shared" si="4377"/>
        <v>21</v>
      </c>
      <c r="C2171">
        <f t="shared" si="4410"/>
        <v>38</v>
      </c>
      <c r="E2171">
        <f t="shared" ref="E2171" si="4450">plan_id</f>
        <v>1330</v>
      </c>
      <c r="F2171">
        <f t="shared" ca="1" si="4412"/>
        <v>2018</v>
      </c>
      <c r="G2171">
        <f t="shared" ref="G2171" ca="1" si="4451">VLOOKUP(INDIRECT(CHAR(39)&amp;$A2171&amp;CHAR(39)&amp;"!r2c"&amp;$C2171,0),variables,2,0)</f>
        <v>10957</v>
      </c>
      <c r="H2171" s="6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3.2500000000000001E-2</v>
      </c>
    </row>
    <row r="2172" spans="1:8" x14ac:dyDescent="0.35">
      <c r="A2172" t="s">
        <v>534</v>
      </c>
      <c r="B2172">
        <f t="shared" si="4377"/>
        <v>21</v>
      </c>
      <c r="C2172">
        <f t="shared" si="4410"/>
        <v>39</v>
      </c>
      <c r="E2172">
        <f t="shared" ref="E2172" si="4452">plan_id</f>
        <v>1330</v>
      </c>
      <c r="F2172">
        <f t="shared" ca="1" si="4412"/>
        <v>2018</v>
      </c>
      <c r="G2172">
        <f t="shared" ref="G2172" ca="1" si="4453">VLOOKUP(INDIRECT(CHAR(39)&amp;$A2172&amp;CHAR(39)&amp;"!r2c"&amp;$C2172,0),variables,2,0)</f>
        <v>10960</v>
      </c>
      <c r="H2172" s="68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General Members - 3.25% - 7.76%; University Members - 4.25%</v>
      </c>
    </row>
    <row r="2173" spans="1:8" x14ac:dyDescent="0.35">
      <c r="A2173" t="s">
        <v>534</v>
      </c>
      <c r="B2173">
        <f t="shared" si="4377"/>
        <v>21</v>
      </c>
      <c r="C2173">
        <f t="shared" si="4410"/>
        <v>40</v>
      </c>
      <c r="E2173">
        <f t="shared" ref="E2173" si="4454">plan_id</f>
        <v>1330</v>
      </c>
      <c r="F2173">
        <f t="shared" ca="1" si="4412"/>
        <v>2018</v>
      </c>
      <c r="G2173">
        <f t="shared" ref="G2173" ca="1" si="4455">VLOOKUP(INDIRECT(CHAR(39)&amp;$A2173&amp;CHAR(39)&amp;"!r2c"&amp;$C2173,0),variables,2,0)</f>
        <v>10963</v>
      </c>
      <c r="H2173" s="68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 44</v>
      </c>
    </row>
    <row r="2174" spans="1:8" x14ac:dyDescent="0.35">
      <c r="A2174" t="s">
        <v>534</v>
      </c>
      <c r="B2174">
        <f t="shared" si="4377"/>
        <v>21</v>
      </c>
      <c r="C2174">
        <f t="shared" si="4410"/>
        <v>41</v>
      </c>
      <c r="E2174">
        <f t="shared" ref="E2174" si="4456">plan_id</f>
        <v>1330</v>
      </c>
      <c r="F2174">
        <f t="shared" ca="1" si="4412"/>
        <v>2018</v>
      </c>
      <c r="G2174">
        <f t="shared" ref="G2174" ca="1" si="4457">VLOOKUP(INDIRECT(CHAR(39)&amp;$A2174&amp;CHAR(39)&amp;"!r2c"&amp;$C2174,0),variables,2,0)</f>
        <v>10965</v>
      </c>
      <c r="H2174" s="68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 41</v>
      </c>
    </row>
    <row r="2175" spans="1:8" x14ac:dyDescent="0.35">
      <c r="A2175" t="s">
        <v>534</v>
      </c>
      <c r="B2175">
        <f t="shared" si="4377"/>
        <v>21</v>
      </c>
      <c r="C2175">
        <f t="shared" si="4410"/>
        <v>42</v>
      </c>
      <c r="E2175">
        <f t="shared" ref="E2175" si="4458">plan_id</f>
        <v>1330</v>
      </c>
      <c r="F2175">
        <f t="shared" ca="1" si="4412"/>
        <v>2018</v>
      </c>
      <c r="G2175">
        <f t="shared" ref="G2175" ca="1" si="4459">VLOOKUP(INDIRECT(CHAR(39)&amp;$A2175&amp;CHAR(39)&amp;"!r2c"&amp;$C2175,0),variables,2,0)</f>
        <v>10968</v>
      </c>
      <c r="H2175" s="68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RP-2000 Healthy Combined Mortality  Table</v>
      </c>
    </row>
    <row r="2176" spans="1:8" x14ac:dyDescent="0.35">
      <c r="A2176" t="s">
        <v>534</v>
      </c>
      <c r="B2176">
        <f t="shared" si="4377"/>
        <v>21</v>
      </c>
      <c r="C2176">
        <f t="shared" si="4410"/>
        <v>43</v>
      </c>
      <c r="E2176">
        <f t="shared" ref="E2176" si="4460">plan_id</f>
        <v>1330</v>
      </c>
      <c r="F2176">
        <f t="shared" ca="1" si="4412"/>
        <v>2018</v>
      </c>
      <c r="G2176">
        <f t="shared" ref="G2176" ca="1" si="4461">VLOOKUP(INDIRECT(CHAR(39)&amp;$A2176&amp;CHAR(39)&amp;"!r2c"&amp;$C2176,0),variables,2,0)</f>
        <v>10969</v>
      </c>
      <c r="H2176" s="6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2000</v>
      </c>
    </row>
    <row r="2177" spans="1:8" x14ac:dyDescent="0.35">
      <c r="A2177" t="s">
        <v>534</v>
      </c>
      <c r="B2177">
        <f t="shared" si="4377"/>
        <v>21</v>
      </c>
      <c r="C2177">
        <f t="shared" si="4410"/>
        <v>44</v>
      </c>
      <c r="E2177">
        <f t="shared" ref="E2177" si="4462">plan_id</f>
        <v>1330</v>
      </c>
      <c r="F2177">
        <f t="shared" ca="1" si="4412"/>
        <v>2018</v>
      </c>
      <c r="G2177">
        <f t="shared" ref="G2177" ca="1" si="4463">VLOOKUP(INDIRECT(CHAR(39)&amp;$A2177&amp;CHAR(39)&amp;"!r2c"&amp;$C2177,0),variables,2,0)</f>
        <v>10970</v>
      </c>
      <c r="H2177" s="68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5">
      <c r="A2178" t="s">
        <v>534</v>
      </c>
      <c r="B2178">
        <f t="shared" si="4377"/>
        <v>21</v>
      </c>
      <c r="C2178">
        <f t="shared" si="4410"/>
        <v>45</v>
      </c>
      <c r="E2178">
        <f t="shared" ref="E2178" si="4464">plan_id</f>
        <v>1330</v>
      </c>
      <c r="F2178">
        <f t="shared" ca="1" si="4412"/>
        <v>2018</v>
      </c>
      <c r="G2178">
        <f t="shared" ref="G2178" ca="1" si="4465">VLOOKUP(INDIRECT(CHAR(39)&amp;$A2178&amp;CHAR(39)&amp;"!r2c"&amp;$C2178,0),variables,2,0)</f>
        <v>10971</v>
      </c>
      <c r="H2178" s="68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2 years for males and females</v>
      </c>
    </row>
    <row r="2179" spans="1:8" x14ac:dyDescent="0.35">
      <c r="A2179" t="s">
        <v>534</v>
      </c>
      <c r="B2179">
        <f t="shared" si="4377"/>
        <v>21</v>
      </c>
      <c r="C2179">
        <f t="shared" si="4410"/>
        <v>46</v>
      </c>
      <c r="E2179">
        <f t="shared" ref="E2179" si="4466">plan_id</f>
        <v>1330</v>
      </c>
      <c r="F2179">
        <f t="shared" ca="1" si="4412"/>
        <v>2018</v>
      </c>
      <c r="G2179">
        <f t="shared" ref="G2179" ca="1" si="4467">VLOOKUP(INDIRECT(CHAR(39)&amp;$A2179&amp;CHAR(39)&amp;"!r2c"&amp;$C2179,0),variables,2,0)</f>
        <v>10972</v>
      </c>
      <c r="H2179" s="6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5">
      <c r="A2180" t="s">
        <v>534</v>
      </c>
      <c r="B2180">
        <f t="shared" si="4377"/>
        <v>21</v>
      </c>
      <c r="C2180">
        <f t="shared" si="4410"/>
        <v>47</v>
      </c>
      <c r="E2180">
        <f t="shared" ref="E2180" si="4468">plan_id</f>
        <v>1330</v>
      </c>
      <c r="F2180">
        <f t="shared" ca="1" si="4412"/>
        <v>2018</v>
      </c>
      <c r="G2180">
        <f t="shared" ref="G2180" ca="1" si="4469">VLOOKUP(INDIRECT(CHAR(39)&amp;$A2180&amp;CHAR(39)&amp;"!r2c"&amp;$C2180,0),variables,2,0)</f>
        <v>10973</v>
      </c>
      <c r="H2180" s="68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</v>
      </c>
    </row>
    <row r="2181" spans="1:8" x14ac:dyDescent="0.35">
      <c r="A2181" t="s">
        <v>534</v>
      </c>
      <c r="B2181">
        <f t="shared" si="4377"/>
        <v>21</v>
      </c>
      <c r="C2181">
        <f t="shared" si="4410"/>
        <v>48</v>
      </c>
      <c r="E2181">
        <f t="shared" ref="E2181" si="4470">plan_id</f>
        <v>1330</v>
      </c>
      <c r="F2181">
        <f t="shared" ca="1" si="4412"/>
        <v>2018</v>
      </c>
      <c r="G2181">
        <f t="shared" ref="G2181" ca="1" si="4471">VLOOKUP(INDIRECT(CHAR(39)&amp;$A2181&amp;CHAR(39)&amp;"!r2c"&amp;$C2181,0),variables,2,0)</f>
        <v>10974</v>
      </c>
      <c r="H2181" s="68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31 Years</v>
      </c>
    </row>
    <row r="2182" spans="1:8" x14ac:dyDescent="0.35">
      <c r="A2182" t="s">
        <v>534</v>
      </c>
      <c r="B2182">
        <f t="shared" si="4377"/>
        <v>21</v>
      </c>
      <c r="C2182">
        <f t="shared" si="4410"/>
        <v>49</v>
      </c>
      <c r="E2182">
        <f t="shared" ref="E2182" si="4472">plan_id</f>
        <v>1330</v>
      </c>
      <c r="F2182">
        <f t="shared" ca="1" si="4412"/>
        <v>2018</v>
      </c>
      <c r="G2182">
        <f t="shared" ref="G2182" ca="1" si="4473">VLOOKUP(INDIRECT(CHAR(39)&amp;$A2182&amp;CHAR(39)&amp;"!r2c"&amp;$C2182,0),variables,2,0)</f>
        <v>10976</v>
      </c>
      <c r="H2182" s="68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</v>
      </c>
    </row>
    <row r="2183" spans="1:8" x14ac:dyDescent="0.35">
      <c r="A2183" t="s">
        <v>534</v>
      </c>
      <c r="B2183">
        <f t="shared" si="4377"/>
        <v>21</v>
      </c>
      <c r="C2183">
        <f t="shared" si="4410"/>
        <v>50</v>
      </c>
      <c r="E2183">
        <f t="shared" ref="E2183" si="4474">plan_id</f>
        <v>1330</v>
      </c>
      <c r="F2183">
        <f t="shared" ca="1" si="4412"/>
        <v>2018</v>
      </c>
      <c r="G2183">
        <f t="shared" ref="G2183" ca="1" si="4475">VLOOKUP(INDIRECT(CHAR(39)&amp;$A2183&amp;CHAR(39)&amp;"!r2c"&amp;$C2183,0),variables,2,0)</f>
        <v>10977</v>
      </c>
      <c r="H2183" s="68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7.4999999999999997E-2</v>
      </c>
    </row>
    <row r="2184" spans="1:8" x14ac:dyDescent="0.35">
      <c r="A2184" t="s">
        <v>534</v>
      </c>
      <c r="B2184">
        <f t="shared" si="4377"/>
        <v>21</v>
      </c>
      <c r="C2184">
        <f t="shared" si="4410"/>
        <v>51</v>
      </c>
      <c r="E2184">
        <f t="shared" ref="E2184" si="4476">plan_id</f>
        <v>1330</v>
      </c>
      <c r="F2184">
        <f t="shared" ca="1" si="4412"/>
        <v>2018</v>
      </c>
      <c r="G2184">
        <f t="shared" ref="G2184" ca="1" si="4477">VLOOKUP(INDIRECT(CHAR(39)&amp;$A2184&amp;CHAR(39)&amp;"!r2c"&amp;$C2184,0),variables,2,0)</f>
        <v>10978</v>
      </c>
      <c r="H2184" s="68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5">
      <c r="A2185" t="s">
        <v>534</v>
      </c>
      <c r="B2185">
        <f t="shared" si="4377"/>
        <v>21</v>
      </c>
      <c r="C2185">
        <f t="shared" si="4410"/>
        <v>52</v>
      </c>
      <c r="E2185">
        <f t="shared" ref="E2185" si="4478">plan_id</f>
        <v>1330</v>
      </c>
      <c r="F2185">
        <f t="shared" ca="1" si="4412"/>
        <v>2018</v>
      </c>
      <c r="G2185">
        <f t="shared" ref="G2185" ca="1" si="4479">VLOOKUP(INDIRECT(CHAR(39)&amp;$A2185&amp;CHAR(39)&amp;"!r2c"&amp;$C2185,0),variables,2,0)</f>
        <v>10979</v>
      </c>
      <c r="H2185" s="68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7.4999999999999997E-2</v>
      </c>
    </row>
    <row r="2186" spans="1:8" x14ac:dyDescent="0.35">
      <c r="A2186" t="s">
        <v>534</v>
      </c>
      <c r="B2186">
        <f t="shared" si="4377"/>
        <v>21</v>
      </c>
      <c r="C2186">
        <f t="shared" si="4410"/>
        <v>53</v>
      </c>
      <c r="E2186">
        <f t="shared" ref="E2186" si="4480">plan_id</f>
        <v>1330</v>
      </c>
      <c r="F2186">
        <f t="shared" ca="1" si="4412"/>
        <v>2018</v>
      </c>
      <c r="G2186">
        <f t="shared" ref="G2186" ca="1" si="4481">VLOOKUP(INDIRECT(CHAR(39)&amp;$A2186&amp;CHAR(39)&amp;"!r2c"&amp;$C2186,0),variables,2,0)</f>
        <v>10980</v>
      </c>
      <c r="H2186" s="68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4 Years</v>
      </c>
    </row>
    <row r="2187" spans="1:8" x14ac:dyDescent="0.35">
      <c r="A2187" t="s">
        <v>534</v>
      </c>
      <c r="B2187">
        <f t="shared" si="4377"/>
        <v>21</v>
      </c>
      <c r="C2187">
        <f t="shared" si="4410"/>
        <v>54</v>
      </c>
      <c r="E2187">
        <f t="shared" ref="E2187" si="4482">plan_id</f>
        <v>1330</v>
      </c>
      <c r="F2187">
        <f t="shared" ca="1" si="4412"/>
        <v>2018</v>
      </c>
      <c r="G2187">
        <f t="shared" ref="G2187" ca="1" si="4483">VLOOKUP(INDIRECT(CHAR(39)&amp;$A2187&amp;CHAR(39)&amp;"!r2c"&amp;$C2187,0),variables,2,0)</f>
        <v>10981</v>
      </c>
      <c r="H2187" s="68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6.9000000000000006E-2</v>
      </c>
    </row>
    <row r="2188" spans="1:8" x14ac:dyDescent="0.35">
      <c r="A2188" t="s">
        <v>534</v>
      </c>
      <c r="B2188">
        <f t="shared" si="4377"/>
        <v>21</v>
      </c>
      <c r="C2188">
        <f t="shared" si="4410"/>
        <v>55</v>
      </c>
      <c r="E2188">
        <f t="shared" ref="E2188" si="4484">plan_id</f>
        <v>1330</v>
      </c>
      <c r="F2188">
        <f t="shared" ca="1" si="4412"/>
        <v>2018</v>
      </c>
      <c r="G2188">
        <f t="shared" ref="G2188" ca="1" si="4485">VLOOKUP(INDIRECT(CHAR(39)&amp;$A2188&amp;CHAR(39)&amp;"!r2c"&amp;$C2188,0),variables,2,0)</f>
        <v>10982</v>
      </c>
      <c r="H2188" s="68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8.8000000000000009E-2</v>
      </c>
    </row>
    <row r="2189" spans="1:8" x14ac:dyDescent="0.35">
      <c r="A2189" t="s">
        <v>534</v>
      </c>
      <c r="B2189">
        <f t="shared" si="4377"/>
        <v>21</v>
      </c>
      <c r="C2189">
        <f t="shared" si="4410"/>
        <v>56</v>
      </c>
      <c r="E2189">
        <f t="shared" ref="E2189" si="4486">plan_id</f>
        <v>1330</v>
      </c>
      <c r="F2189">
        <f t="shared" ca="1" si="4412"/>
        <v>2018</v>
      </c>
      <c r="G2189">
        <f t="shared" ref="G2189" ca="1" si="4487">VLOOKUP(INDIRECT(CHAR(39)&amp;$A2189&amp;CHAR(39)&amp;"!r2c"&amp;$C2189,0),variables,2,0)</f>
        <v>10706</v>
      </c>
      <c r="H2189" s="68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6.8691039043634482E-4</v>
      </c>
    </row>
    <row r="2190" spans="1:8" x14ac:dyDescent="0.35">
      <c r="A2190" t="s">
        <v>534</v>
      </c>
      <c r="B2190">
        <f t="shared" si="4377"/>
        <v>21</v>
      </c>
      <c r="C2190">
        <f t="shared" si="4410"/>
        <v>57</v>
      </c>
      <c r="E2190">
        <f t="shared" ref="E2190" si="4488">plan_id</f>
        <v>1330</v>
      </c>
      <c r="F2190">
        <f t="shared" ca="1" si="4412"/>
        <v>2018</v>
      </c>
      <c r="G2190">
        <f t="shared" ref="G2190" ca="1" si="4489">VLOOKUP(INDIRECT(CHAR(39)&amp;$A2190&amp;CHAR(39)&amp;"!r2c"&amp;$C2190,0),variables,2,0)</f>
        <v>10984</v>
      </c>
      <c r="H2190" s="68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5">
      <c r="A2191" t="s">
        <v>534</v>
      </c>
      <c r="B2191">
        <f t="shared" si="4377"/>
        <v>21</v>
      </c>
      <c r="C2191">
        <f t="shared" si="4410"/>
        <v>58</v>
      </c>
      <c r="E2191">
        <f t="shared" ref="E2191" si="4490">plan_id</f>
        <v>1330</v>
      </c>
      <c r="F2191">
        <f t="shared" ca="1" si="4412"/>
        <v>2018</v>
      </c>
      <c r="G2191">
        <f t="shared" ref="G2191" ca="1" si="4491">VLOOKUP(INDIRECT(CHAR(39)&amp;$A2191&amp;CHAR(39)&amp;"!r2c"&amp;$C2191,0),variables,2,0)</f>
        <v>10990</v>
      </c>
      <c r="H2191" s="68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4094393000</v>
      </c>
    </row>
    <row r="2192" spans="1:8" x14ac:dyDescent="0.35">
      <c r="A2192" t="s">
        <v>534</v>
      </c>
      <c r="B2192">
        <f t="shared" si="4377"/>
        <v>21</v>
      </c>
      <c r="C2192">
        <f t="shared" si="4410"/>
        <v>59</v>
      </c>
      <c r="E2192">
        <f t="shared" ref="E2192" si="4492">plan_id</f>
        <v>1330</v>
      </c>
      <c r="F2192">
        <f t="shared" ca="1" si="4412"/>
        <v>2018</v>
      </c>
      <c r="G2192">
        <f t="shared" ref="G2192" ca="1" si="4493">VLOOKUP(INDIRECT(CHAR(39)&amp;$A2192&amp;CHAR(39)&amp;"!r2c"&amp;$C2192,0),variables,2,0)</f>
        <v>10991</v>
      </c>
      <c r="H2192" s="68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6004434000</v>
      </c>
    </row>
    <row r="2193" spans="1:8" x14ac:dyDescent="0.35">
      <c r="A2193" t="s">
        <v>534</v>
      </c>
      <c r="B2193">
        <f t="shared" si="4377"/>
        <v>21</v>
      </c>
      <c r="C2193">
        <f t="shared" si="4410"/>
        <v>60</v>
      </c>
      <c r="E2193">
        <f t="shared" ref="E2193" si="4494">plan_id</f>
        <v>1330</v>
      </c>
      <c r="F2193">
        <f t="shared" ca="1" si="4412"/>
        <v>2018</v>
      </c>
      <c r="G2193">
        <f t="shared" ref="G2193" ca="1" si="4495">VLOOKUP(INDIRECT(CHAR(39)&amp;$A2193&amp;CHAR(39)&amp;"!r2c"&amp;$C2193,0),variables,2,0)</f>
        <v>10992</v>
      </c>
      <c r="H2193" s="68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1910042000</v>
      </c>
    </row>
    <row r="2194" spans="1:8" x14ac:dyDescent="0.35">
      <c r="A2194" t="s">
        <v>534</v>
      </c>
      <c r="B2194">
        <f t="shared" si="4377"/>
        <v>21</v>
      </c>
      <c r="C2194">
        <f t="shared" si="4410"/>
        <v>61</v>
      </c>
      <c r="E2194">
        <f t="shared" ref="E2194" si="4496">plan_id</f>
        <v>1330</v>
      </c>
      <c r="F2194">
        <f t="shared" ca="1" si="4412"/>
        <v>2018</v>
      </c>
      <c r="G2194">
        <f t="shared" ref="G2194" ca="1" si="4497">VLOOKUP(INDIRECT(CHAR(39)&amp;$A2194&amp;CHAR(39)&amp;"!r2c"&amp;$C2194,0),variables,2,0)</f>
        <v>10993</v>
      </c>
      <c r="H2194" s="6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0.68189999999999995</v>
      </c>
    </row>
    <row r="2195" spans="1:8" x14ac:dyDescent="0.35">
      <c r="A2195" t="s">
        <v>534</v>
      </c>
      <c r="B2195">
        <f t="shared" si="4377"/>
        <v>21</v>
      </c>
      <c r="C2195">
        <f t="shared" si="4410"/>
        <v>62</v>
      </c>
      <c r="E2195">
        <f t="shared" ref="E2195" si="4498">plan_id</f>
        <v>1330</v>
      </c>
      <c r="F2195">
        <f t="shared" ca="1" si="4412"/>
        <v>2018</v>
      </c>
      <c r="G2195">
        <f t="shared" ref="G2195" ca="1" si="4499">VLOOKUP(INDIRECT(CHAR(39)&amp;$A2195&amp;CHAR(39)&amp;"!r2c"&amp;$C2195,0),variables,2,0)</f>
        <v>10994</v>
      </c>
      <c r="H2195" s="6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829709000</v>
      </c>
    </row>
    <row r="2196" spans="1:8" x14ac:dyDescent="0.35">
      <c r="A2196" t="s">
        <v>534</v>
      </c>
      <c r="B2196">
        <f t="shared" si="4377"/>
        <v>21</v>
      </c>
      <c r="C2196">
        <f t="shared" si="4410"/>
        <v>63</v>
      </c>
      <c r="E2196">
        <f t="shared" ref="E2196" si="4500">plan_id</f>
        <v>1330</v>
      </c>
      <c r="F2196">
        <f t="shared" ca="1" si="4412"/>
        <v>2018</v>
      </c>
      <c r="G2196">
        <f t="shared" ref="G2196" ca="1" si="4501">VLOOKUP(INDIRECT(CHAR(39)&amp;$A2196&amp;CHAR(39)&amp;"!r2c"&amp;$C2196,0),variables,2,0)</f>
        <v>10801</v>
      </c>
      <c r="H2196" s="6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35100000</v>
      </c>
    </row>
    <row r="2197" spans="1:8" x14ac:dyDescent="0.35">
      <c r="A2197" t="s">
        <v>534</v>
      </c>
      <c r="B2197">
        <f t="shared" si="4377"/>
        <v>21</v>
      </c>
      <c r="C2197">
        <f t="shared" si="4410"/>
        <v>64</v>
      </c>
      <c r="E2197">
        <f t="shared" ref="E2197" si="4502">plan_id</f>
        <v>1330</v>
      </c>
      <c r="F2197">
        <f t="shared" ca="1" si="4412"/>
        <v>2018</v>
      </c>
      <c r="G2197">
        <f t="shared" ref="G2197" ca="1" si="4503">VLOOKUP(INDIRECT(CHAR(39)&amp;$A2197&amp;CHAR(39)&amp;"!r2c"&amp;$C2197,0),variables,2,0)</f>
        <v>10802</v>
      </c>
      <c r="H2197" s="68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22400000</v>
      </c>
    </row>
    <row r="2198" spans="1:8" x14ac:dyDescent="0.35">
      <c r="A2198" t="s">
        <v>534</v>
      </c>
      <c r="B2198">
        <f t="shared" si="4377"/>
        <v>21</v>
      </c>
      <c r="C2198">
        <f t="shared" si="4410"/>
        <v>65</v>
      </c>
      <c r="E2198">
        <f t="shared" ref="E2198" si="4504">plan_id</f>
        <v>1330</v>
      </c>
      <c r="F2198">
        <f t="shared" ca="1" si="4412"/>
        <v>2018</v>
      </c>
      <c r="G2198">
        <f t="shared" ref="G2198" ca="1" si="4505">VLOOKUP(INDIRECT(CHAR(39)&amp;$A2198&amp;CHAR(39)&amp;"!r2c"&amp;$C2198,0),variables,2,0)</f>
        <v>10803</v>
      </c>
      <c r="H2198" s="68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5">
      <c r="A2199" t="s">
        <v>534</v>
      </c>
      <c r="B2199">
        <f t="shared" si="4377"/>
        <v>21</v>
      </c>
      <c r="C2199">
        <f t="shared" si="4410"/>
        <v>66</v>
      </c>
      <c r="E2199">
        <f t="shared" ref="E2199" si="4506">plan_id</f>
        <v>1330</v>
      </c>
      <c r="F2199">
        <f t="shared" ca="1" si="4412"/>
        <v>2018</v>
      </c>
      <c r="G2199">
        <f t="shared" ref="G2199" ca="1" si="4507">VLOOKUP(INDIRECT(CHAR(39)&amp;$A2199&amp;CHAR(39)&amp;"!r2c"&amp;$C2199,0),variables,2,0)</f>
        <v>10804</v>
      </c>
      <c r="H2199" s="68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5">
      <c r="A2200" t="s">
        <v>534</v>
      </c>
      <c r="B2200">
        <f t="shared" ref="B2200" si="4508">B2135+1</f>
        <v>21</v>
      </c>
      <c r="C2200">
        <f t="shared" si="4410"/>
        <v>67</v>
      </c>
      <c r="E2200">
        <f t="shared" ref="E2200" si="4509">plan_id</f>
        <v>1330</v>
      </c>
      <c r="F2200">
        <f t="shared" ca="1" si="4412"/>
        <v>2018</v>
      </c>
      <c r="G2200">
        <f t="shared" ref="G2200" ca="1" si="4510">VLOOKUP(INDIRECT(CHAR(39)&amp;$A2200&amp;CHAR(39)&amp;"!r2c"&amp;$C2200,0),variables,2,0)</f>
        <v>10805</v>
      </c>
      <c r="H2200" s="68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5">
      <c r="A2201" t="s">
        <v>534</v>
      </c>
      <c r="B2201">
        <f>B2200</f>
        <v>21</v>
      </c>
      <c r="C2201">
        <f t="shared" si="4410"/>
        <v>68</v>
      </c>
      <c r="E2201">
        <f t="shared" ref="E2201" si="4511">plan_id</f>
        <v>1330</v>
      </c>
      <c r="F2201">
        <f t="shared" ca="1" si="4412"/>
        <v>2018</v>
      </c>
      <c r="G2201">
        <f t="shared" ref="G2201" ca="1" si="4512">VLOOKUP(INDIRECT(CHAR(39)&amp;$A2201&amp;CHAR(39)&amp;"!r2c"&amp;$C2201,0),variables,2,0)</f>
        <v>10806</v>
      </c>
      <c r="H2201" s="6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300000</v>
      </c>
    </row>
    <row r="2202" spans="1:8" x14ac:dyDescent="0.35">
      <c r="A2202" t="s">
        <v>534</v>
      </c>
      <c r="B2202">
        <f t="shared" ref="B2202:B2226" si="4513">B2201</f>
        <v>21</v>
      </c>
      <c r="C2202">
        <f t="shared" si="4410"/>
        <v>69</v>
      </c>
      <c r="E2202">
        <f t="shared" ref="E2202" si="4514">plan_id</f>
        <v>1330</v>
      </c>
      <c r="F2202">
        <f t="shared" ca="1" si="4412"/>
        <v>2018</v>
      </c>
      <c r="G2202">
        <f t="shared" ref="G2202" ca="1" si="4515">VLOOKUP(INDIRECT(CHAR(39)&amp;$A2202&amp;CHAR(39)&amp;"!r2c"&amp;$C2202,0),variables,2,0)</f>
        <v>10807</v>
      </c>
      <c r="H2202" s="68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5">
      <c r="A2203" t="s">
        <v>534</v>
      </c>
      <c r="B2203">
        <f t="shared" si="4513"/>
        <v>21</v>
      </c>
      <c r="C2203">
        <f t="shared" si="4410"/>
        <v>70</v>
      </c>
      <c r="E2203">
        <f t="shared" ref="E2203" si="4516">plan_id</f>
        <v>1330</v>
      </c>
      <c r="F2203">
        <f t="shared" ca="1" si="4412"/>
        <v>2018</v>
      </c>
      <c r="G2203">
        <f t="shared" ref="G2203" ca="1" si="4517">VLOOKUP(INDIRECT(CHAR(39)&amp;$A2203&amp;CHAR(39)&amp;"!r2c"&amp;$C2203,0),variables,2,0)</f>
        <v>10808</v>
      </c>
      <c r="H2203" s="68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5">
      <c r="A2204" t="s">
        <v>534</v>
      </c>
      <c r="B2204">
        <f t="shared" si="4513"/>
        <v>21</v>
      </c>
      <c r="C2204">
        <f t="shared" si="4410"/>
        <v>71</v>
      </c>
      <c r="E2204">
        <f t="shared" ref="E2204" si="4518">plan_id</f>
        <v>1330</v>
      </c>
      <c r="F2204">
        <f t="shared" ca="1" si="4412"/>
        <v>2018</v>
      </c>
      <c r="G2204">
        <f t="shared" ref="G2204" ca="1" si="4519">VLOOKUP(INDIRECT(CHAR(39)&amp;$A2204&amp;CHAR(39)&amp;"!r2c"&amp;$C2204,0),variables,2,0)</f>
        <v>10809</v>
      </c>
      <c r="H2204" s="68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5">
      <c r="A2205" t="s">
        <v>534</v>
      </c>
      <c r="B2205">
        <f t="shared" si="4513"/>
        <v>21</v>
      </c>
      <c r="C2205">
        <f t="shared" si="4410"/>
        <v>72</v>
      </c>
      <c r="E2205">
        <f t="shared" ref="E2205" si="4520">plan_id</f>
        <v>1330</v>
      </c>
      <c r="F2205">
        <f t="shared" ca="1" si="4412"/>
        <v>2018</v>
      </c>
      <c r="G2205">
        <f t="shared" ref="G2205" ca="1" si="4521">VLOOKUP(INDIRECT(CHAR(39)&amp;$A2205&amp;CHAR(39)&amp;"!r2c"&amp;$C2205,0),variables,2,0)</f>
        <v>10810</v>
      </c>
      <c r="H2205" s="68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12600000</v>
      </c>
    </row>
    <row r="2206" spans="1:8" x14ac:dyDescent="0.35">
      <c r="A2206" t="s">
        <v>534</v>
      </c>
      <c r="B2206">
        <f t="shared" si="4513"/>
        <v>21</v>
      </c>
      <c r="C2206">
        <f t="shared" si="4410"/>
        <v>73</v>
      </c>
      <c r="E2206">
        <f t="shared" ref="E2206" si="4522">plan_id</f>
        <v>1330</v>
      </c>
      <c r="F2206">
        <f t="shared" ca="1" si="4412"/>
        <v>2018</v>
      </c>
      <c r="G2206">
        <f t="shared" ref="G2206" ca="1" si="4523">VLOOKUP(INDIRECT(CHAR(39)&amp;$A2206&amp;CHAR(39)&amp;"!r2c"&amp;$C2206,0),variables,2,0)</f>
        <v>10811</v>
      </c>
      <c r="H2206" s="68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5">
      <c r="A2207" t="s">
        <v>534</v>
      </c>
      <c r="B2207">
        <f t="shared" si="4513"/>
        <v>21</v>
      </c>
      <c r="C2207">
        <f t="shared" si="4410"/>
        <v>74</v>
      </c>
      <c r="E2207">
        <f t="shared" ref="E2207" si="4524">plan_id</f>
        <v>1330</v>
      </c>
      <c r="F2207">
        <f t="shared" ca="1" si="4412"/>
        <v>2018</v>
      </c>
      <c r="G2207">
        <f t="shared" ref="G2207" ca="1" si="4525">VLOOKUP(INDIRECT(CHAR(39)&amp;$A2207&amp;CHAR(39)&amp;"!r2c"&amp;$C2207,0),variables,2,0)</f>
        <v>10812</v>
      </c>
      <c r="H2207" s="68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5">
      <c r="A2208" t="s">
        <v>534</v>
      </c>
      <c r="B2208">
        <f t="shared" si="4513"/>
        <v>21</v>
      </c>
      <c r="C2208">
        <f t="shared" si="4410"/>
        <v>75</v>
      </c>
      <c r="E2208">
        <f t="shared" ref="E2208" si="4526">plan_id</f>
        <v>1330</v>
      </c>
      <c r="F2208">
        <f t="shared" ca="1" si="4412"/>
        <v>2018</v>
      </c>
      <c r="G2208">
        <f t="shared" ref="G2208" ca="1" si="4527">VLOOKUP(INDIRECT(CHAR(39)&amp;$A2208&amp;CHAR(39)&amp;"!r2c"&amp;$C2208,0),variables,2,0)</f>
        <v>10813</v>
      </c>
      <c r="H2208" s="68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5">
      <c r="A2209" t="s">
        <v>534</v>
      </c>
      <c r="B2209">
        <f t="shared" si="4513"/>
        <v>21</v>
      </c>
      <c r="C2209">
        <f t="shared" si="4410"/>
        <v>76</v>
      </c>
      <c r="E2209">
        <f t="shared" ref="E2209" si="4528">plan_id</f>
        <v>1330</v>
      </c>
      <c r="F2209">
        <f t="shared" ca="1" si="4412"/>
        <v>2018</v>
      </c>
      <c r="G2209">
        <f t="shared" ref="G2209" ca="1" si="4529">VLOOKUP(INDIRECT(CHAR(39)&amp;$A2209&amp;CHAR(39)&amp;"!r2c"&amp;$C2209,0),variables,2,0)</f>
        <v>10814</v>
      </c>
      <c r="H2209" s="68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-2600000</v>
      </c>
    </row>
    <row r="2210" spans="1:8" x14ac:dyDescent="0.35">
      <c r="A2210" t="s">
        <v>534</v>
      </c>
      <c r="B2210">
        <f t="shared" si="4513"/>
        <v>21</v>
      </c>
      <c r="C2210">
        <f t="shared" si="4410"/>
        <v>77</v>
      </c>
      <c r="E2210">
        <f t="shared" ref="E2210" si="4530">plan_id</f>
        <v>1330</v>
      </c>
      <c r="F2210">
        <f t="shared" ca="1" si="4412"/>
        <v>2018</v>
      </c>
      <c r="G2210">
        <f t="shared" ref="G2210" ca="1" si="4531">VLOOKUP(INDIRECT(CHAR(39)&amp;$A2210&amp;CHAR(39)&amp;"!r2c"&amp;$C2210,0),variables,2,0)</f>
        <v>10815</v>
      </c>
      <c r="H2210" s="68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8000000</v>
      </c>
    </row>
    <row r="2211" spans="1:8" x14ac:dyDescent="0.35">
      <c r="A2211" t="s">
        <v>534</v>
      </c>
      <c r="B2211">
        <f t="shared" si="4513"/>
        <v>21</v>
      </c>
      <c r="C2211">
        <f t="shared" si="4410"/>
        <v>78</v>
      </c>
      <c r="E2211">
        <f t="shared" ref="E2211" si="4532">plan_id</f>
        <v>1330</v>
      </c>
      <c r="F2211">
        <f t="shared" ca="1" si="4412"/>
        <v>2018</v>
      </c>
      <c r="G2211">
        <f t="shared" ref="G2211" ca="1" si="4533">VLOOKUP(INDIRECT(CHAR(39)&amp;$A2211&amp;CHAR(39)&amp;"!r2c"&amp;$C2211,0),variables,2,0)</f>
        <v>10816</v>
      </c>
      <c r="H2211" s="68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5">
      <c r="A2212" t="s">
        <v>534</v>
      </c>
      <c r="B2212">
        <f t="shared" si="4513"/>
        <v>21</v>
      </c>
      <c r="C2212">
        <f t="shared" si="4410"/>
        <v>79</v>
      </c>
      <c r="E2212">
        <f t="shared" ref="E2212" si="4534">plan_id</f>
        <v>1330</v>
      </c>
      <c r="F2212">
        <f t="shared" ca="1" si="4412"/>
        <v>2018</v>
      </c>
      <c r="G2212">
        <f t="shared" ref="G2212" ca="1" si="4535">VLOOKUP(INDIRECT(CHAR(39)&amp;$A2212&amp;CHAR(39)&amp;"!r2c"&amp;$C2212,0),variables,2,0)</f>
        <v>10817</v>
      </c>
      <c r="H2212" s="68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-24200000</v>
      </c>
    </row>
    <row r="2213" spans="1:8" x14ac:dyDescent="0.35">
      <c r="A2213" t="s">
        <v>534</v>
      </c>
      <c r="B2213">
        <f t="shared" si="4513"/>
        <v>21</v>
      </c>
      <c r="C2213">
        <f t="shared" si="4410"/>
        <v>80</v>
      </c>
      <c r="E2213">
        <f t="shared" ref="E2213" si="4536">plan_id</f>
        <v>1330</v>
      </c>
      <c r="F2213">
        <f t="shared" ca="1" si="4412"/>
        <v>2018</v>
      </c>
      <c r="G2213">
        <f t="shared" ref="G2213" ca="1" si="4537">VLOOKUP(INDIRECT(CHAR(39)&amp;$A2213&amp;CHAR(39)&amp;"!r2c"&amp;$C2213,0),variables,2,0)</f>
        <v>10818</v>
      </c>
      <c r="H2213" s="68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5">
      <c r="A2214" t="s">
        <v>534</v>
      </c>
      <c r="B2214">
        <f t="shared" si="4513"/>
        <v>21</v>
      </c>
      <c r="C2214">
        <f t="shared" si="4410"/>
        <v>81</v>
      </c>
      <c r="E2214">
        <f t="shared" ref="E2214" si="4538">plan_id</f>
        <v>1330</v>
      </c>
      <c r="F2214">
        <f t="shared" ca="1" si="4412"/>
        <v>2018</v>
      </c>
      <c r="G2214">
        <f t="shared" ref="G2214" ca="1" si="4539">VLOOKUP(INDIRECT(CHAR(39)&amp;$A2214&amp;CHAR(39)&amp;"!r2c"&amp;$C2214,0),variables,2,0)</f>
        <v>10819</v>
      </c>
      <c r="H2214" s="68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5">
      <c r="A2215" t="s">
        <v>534</v>
      </c>
      <c r="B2215">
        <f t="shared" si="4513"/>
        <v>21</v>
      </c>
      <c r="C2215">
        <f t="shared" si="4410"/>
        <v>82</v>
      </c>
      <c r="E2215">
        <f t="shared" ref="E2215" si="4540">plan_id</f>
        <v>1330</v>
      </c>
      <c r="F2215">
        <f t="shared" ca="1" si="4412"/>
        <v>2018</v>
      </c>
      <c r="G2215">
        <f t="shared" ref="G2215" ca="1" si="4541">VLOOKUP(INDIRECT(CHAR(39)&amp;$A2215&amp;CHAR(39)&amp;"!r2c"&amp;$C2215,0),variables,2,0)</f>
        <v>10820</v>
      </c>
      <c r="H2215" s="68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1100000</v>
      </c>
    </row>
    <row r="2216" spans="1:8" x14ac:dyDescent="0.35">
      <c r="A2216" t="s">
        <v>534</v>
      </c>
      <c r="B2216">
        <f t="shared" si="4513"/>
        <v>21</v>
      </c>
      <c r="C2216">
        <f t="shared" ref="C2216:C2279" si="4542">C2125</f>
        <v>83</v>
      </c>
      <c r="E2216">
        <f t="shared" ref="E2216" si="4543">plan_id</f>
        <v>1330</v>
      </c>
      <c r="F2216">
        <f t="shared" ref="F2216:F2279" ca="1" si="4544">INDIRECT(CHAR(39)&amp;$A2216&amp;CHAR(39)&amp;"!r"&amp;$B2216&amp;"c2",0)</f>
        <v>2018</v>
      </c>
      <c r="G2216">
        <f t="shared" ref="G2216" ca="1" si="4545">VLOOKUP(INDIRECT(CHAR(39)&amp;$A2216&amp;CHAR(39)&amp;"!r2c"&amp;$C2216,0),variables,2,0)</f>
        <v>10821</v>
      </c>
      <c r="H2216" s="68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5">
      <c r="A2217" t="s">
        <v>534</v>
      </c>
      <c r="B2217">
        <f t="shared" si="4513"/>
        <v>21</v>
      </c>
      <c r="C2217">
        <f t="shared" si="4542"/>
        <v>84</v>
      </c>
      <c r="E2217">
        <f t="shared" ref="E2217" si="4546">plan_id</f>
        <v>1330</v>
      </c>
      <c r="F2217">
        <f t="shared" ca="1" si="4544"/>
        <v>2018</v>
      </c>
      <c r="G2217">
        <f t="shared" ref="G2217" ca="1" si="4547">VLOOKUP(INDIRECT(CHAR(39)&amp;$A2217&amp;CHAR(39)&amp;"!r2c"&amp;$C2217,0),variables,2,0)</f>
        <v>10822</v>
      </c>
      <c r="H2217" s="68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5">
      <c r="A2218" t="s">
        <v>534</v>
      </c>
      <c r="B2218">
        <f t="shared" si="4513"/>
        <v>21</v>
      </c>
      <c r="C2218">
        <f t="shared" si="4542"/>
        <v>85</v>
      </c>
      <c r="E2218">
        <f t="shared" ref="E2218" si="4548">plan_id</f>
        <v>1330</v>
      </c>
      <c r="F2218">
        <f t="shared" ca="1" si="4544"/>
        <v>2018</v>
      </c>
      <c r="G2218">
        <f t="shared" ref="G2218" ca="1" si="4549">VLOOKUP(INDIRECT(CHAR(39)&amp;$A2218&amp;CHAR(39)&amp;"!r2c"&amp;$C2218,0),variables,2,0)</f>
        <v>10829</v>
      </c>
      <c r="H2218" s="68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76009950</v>
      </c>
    </row>
    <row r="2219" spans="1:8" x14ac:dyDescent="0.35">
      <c r="A2219" t="s">
        <v>534</v>
      </c>
      <c r="B2219">
        <f t="shared" si="4513"/>
        <v>21</v>
      </c>
      <c r="C2219">
        <f t="shared" si="4542"/>
        <v>86</v>
      </c>
      <c r="E2219">
        <f t="shared" ref="E2219" si="4550">plan_id</f>
        <v>1330</v>
      </c>
      <c r="F2219">
        <f t="shared" ca="1" si="4544"/>
        <v>2018</v>
      </c>
      <c r="G2219">
        <f t="shared" ref="G2219" ca="1" si="4551">VLOOKUP(INDIRECT(CHAR(39)&amp;$A2219&amp;CHAR(39)&amp;"!r2c"&amp;$C2219,0),variables,2,0)</f>
        <v>10823</v>
      </c>
      <c r="H2219" s="68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246718865</v>
      </c>
    </row>
    <row r="2220" spans="1:8" x14ac:dyDescent="0.35">
      <c r="A2220" t="s">
        <v>534</v>
      </c>
      <c r="B2220">
        <f t="shared" si="4513"/>
        <v>21</v>
      </c>
      <c r="C2220">
        <f t="shared" si="4542"/>
        <v>87</v>
      </c>
      <c r="E2220">
        <f t="shared" ref="E2220" si="4552">plan_id</f>
        <v>1330</v>
      </c>
      <c r="F2220">
        <f t="shared" ca="1" si="4544"/>
        <v>2018</v>
      </c>
      <c r="G2220">
        <f t="shared" ref="G2220" ca="1" si="4553">VLOOKUP(INDIRECT(CHAR(39)&amp;$A2220&amp;CHAR(39)&amp;"!r2c"&amp;$C2220,0),variables,2,0)</f>
        <v>10798</v>
      </c>
      <c r="H2220" s="68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5">
      <c r="A2221" t="s">
        <v>534</v>
      </c>
      <c r="B2221">
        <f t="shared" si="4513"/>
        <v>21</v>
      </c>
      <c r="C2221">
        <f t="shared" si="4542"/>
        <v>88</v>
      </c>
      <c r="E2221">
        <f t="shared" ref="E2221" si="4554">plan_id</f>
        <v>1330</v>
      </c>
      <c r="F2221">
        <f t="shared" ca="1" si="4544"/>
        <v>2018</v>
      </c>
      <c r="G2221">
        <f t="shared" ref="G2221" ca="1" si="4555">VLOOKUP(INDIRECT(CHAR(39)&amp;$A2221&amp;CHAR(39)&amp;"!r2c"&amp;$C2221,0),variables,2,0)</f>
        <v>10799</v>
      </c>
      <c r="H2221" s="68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5">
      <c r="A2222" t="s">
        <v>534</v>
      </c>
      <c r="B2222">
        <f t="shared" si="4513"/>
        <v>21</v>
      </c>
      <c r="C2222">
        <f t="shared" si="4542"/>
        <v>89</v>
      </c>
      <c r="E2222">
        <f t="shared" ref="E2222" si="4556">plan_id</f>
        <v>1330</v>
      </c>
      <c r="F2222">
        <f t="shared" ca="1" si="4544"/>
        <v>2018</v>
      </c>
      <c r="G2222">
        <f t="shared" ref="G2222" ca="1" si="4557">VLOOKUP(INDIRECT(CHAR(39)&amp;$A2222&amp;CHAR(39)&amp;"!r2c"&amp;$C2222,0),variables,2,0)</f>
        <v>10800</v>
      </c>
      <c r="H2222" s="68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5">
      <c r="A2223" t="s">
        <v>534</v>
      </c>
      <c r="B2223">
        <f t="shared" si="4513"/>
        <v>21</v>
      </c>
      <c r="C2223">
        <f t="shared" si="4542"/>
        <v>90</v>
      </c>
      <c r="E2223">
        <f t="shared" ref="E2223" si="4558">plan_id</f>
        <v>1330</v>
      </c>
      <c r="F2223">
        <f t="shared" ca="1" si="4544"/>
        <v>2018</v>
      </c>
      <c r="G2223">
        <f t="shared" ref="G2223" ca="1" si="4559">VLOOKUP(INDIRECT(CHAR(39)&amp;$A2223&amp;CHAR(39)&amp;"!r2c"&amp;$C2223,0),variables,2,0)</f>
        <v>10824</v>
      </c>
      <c r="H2223" s="68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5">
      <c r="A2224" t="s">
        <v>534</v>
      </c>
      <c r="B2224">
        <f t="shared" si="4513"/>
        <v>21</v>
      </c>
      <c r="C2224">
        <f t="shared" si="4542"/>
        <v>91</v>
      </c>
      <c r="E2224">
        <f t="shared" ref="E2224" si="4560">plan_id</f>
        <v>1330</v>
      </c>
      <c r="F2224">
        <f t="shared" ca="1" si="4544"/>
        <v>2018</v>
      </c>
      <c r="G2224">
        <f t="shared" ref="G2224" ca="1" si="4561">VLOOKUP(INDIRECT(CHAR(39)&amp;$A2224&amp;CHAR(39)&amp;"!r2c"&amp;$C2224,0),variables,2,0)</f>
        <v>10825</v>
      </c>
      <c r="H2224" s="68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206300000</v>
      </c>
    </row>
    <row r="2225" spans="1:8" x14ac:dyDescent="0.35">
      <c r="A2225" t="s">
        <v>534</v>
      </c>
      <c r="B2225">
        <f t="shared" si="4513"/>
        <v>21</v>
      </c>
      <c r="C2225">
        <f t="shared" si="4542"/>
        <v>92</v>
      </c>
      <c r="E2225">
        <f t="shared" ref="E2225" si="4562">plan_id</f>
        <v>1330</v>
      </c>
      <c r="F2225">
        <f t="shared" ca="1" si="4544"/>
        <v>2018</v>
      </c>
      <c r="G2225">
        <f t="shared" ref="G2225" ca="1" si="4563">VLOOKUP(INDIRECT(CHAR(39)&amp;$A2225&amp;CHAR(39)&amp;"!r2c"&amp;$C2225,0),variables,2,0)</f>
        <v>10826</v>
      </c>
      <c r="H2225" s="68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126473484</v>
      </c>
    </row>
    <row r="2226" spans="1:8" x14ac:dyDescent="0.35">
      <c r="A2226" t="s">
        <v>534</v>
      </c>
      <c r="B2226">
        <f t="shared" si="4513"/>
        <v>21</v>
      </c>
      <c r="C2226">
        <f t="shared" si="4542"/>
        <v>93</v>
      </c>
      <c r="E2226">
        <f t="shared" ref="E2226" si="4564">plan_id</f>
        <v>1330</v>
      </c>
      <c r="F2226">
        <f t="shared" ca="1" si="4544"/>
        <v>2018</v>
      </c>
      <c r="G2226">
        <f t="shared" ref="G2226" ca="1" si="4565">VLOOKUP(INDIRECT(CHAR(39)&amp;$A2226&amp;CHAR(39)&amp;"!r2c"&amp;$C2226,0),variables,2,0)</f>
        <v>10828</v>
      </c>
      <c r="H2226" s="68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5">
      <c r="A2227" t="s">
        <v>534</v>
      </c>
      <c r="B2227">
        <f t="shared" ref="B2227:B2290" si="4566">B2162+1</f>
        <v>22</v>
      </c>
      <c r="C2227">
        <f t="shared" si="4542"/>
        <v>3</v>
      </c>
      <c r="E2227">
        <f t="shared" ref="E2227" si="4567">plan_id</f>
        <v>1330</v>
      </c>
      <c r="F2227">
        <f t="shared" ca="1" si="4544"/>
        <v>2019</v>
      </c>
      <c r="G2227">
        <f t="shared" ref="G2227" ca="1" si="4568">VLOOKUP(INDIRECT(CHAR(39)&amp;$A2227&amp;CHAR(39)&amp;"!r2c"&amp;$C2227,0),variables,2,0)</f>
        <v>10703</v>
      </c>
      <c r="H2227" s="68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5">
      <c r="A2228" t="s">
        <v>534</v>
      </c>
      <c r="B2228">
        <f t="shared" si="4566"/>
        <v>22</v>
      </c>
      <c r="C2228">
        <f t="shared" si="4542"/>
        <v>4</v>
      </c>
      <c r="E2228">
        <f t="shared" ref="E2228" si="4569">plan_id</f>
        <v>1330</v>
      </c>
      <c r="F2228">
        <f t="shared" ca="1" si="4544"/>
        <v>2019</v>
      </c>
      <c r="G2228">
        <f t="shared" ref="G2228" ca="1" si="4570">VLOOKUP(INDIRECT(CHAR(39)&amp;$A2228&amp;CHAR(39)&amp;"!r2c"&amp;$C2228,0),variables,2,0)</f>
        <v>10845</v>
      </c>
      <c r="H2228" s="68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Cavanaugh Macdonald Consulting, LLC</v>
      </c>
    </row>
    <row r="2229" spans="1:8" x14ac:dyDescent="0.35">
      <c r="A2229" t="s">
        <v>534</v>
      </c>
      <c r="B2229">
        <f t="shared" si="4566"/>
        <v>22</v>
      </c>
      <c r="C2229">
        <f t="shared" si="4542"/>
        <v>5</v>
      </c>
      <c r="E2229">
        <f t="shared" ref="E2229" si="4571">plan_id</f>
        <v>1330</v>
      </c>
      <c r="F2229">
        <f t="shared" ca="1" si="4544"/>
        <v>2019</v>
      </c>
      <c r="G2229">
        <f t="shared" ref="G2229" ca="1" si="4572">VLOOKUP(INDIRECT(CHAR(39)&amp;$A2229&amp;CHAR(39)&amp;"!r2c"&amp;$C2229,0),variables,2,0)</f>
        <v>10924</v>
      </c>
      <c r="H2229" s="68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0.1014</v>
      </c>
    </row>
    <row r="2230" spans="1:8" x14ac:dyDescent="0.35">
      <c r="A2230" t="s">
        <v>534</v>
      </c>
      <c r="B2230">
        <f t="shared" si="4566"/>
        <v>22</v>
      </c>
      <c r="C2230">
        <f t="shared" si="4542"/>
        <v>6</v>
      </c>
      <c r="E2230">
        <f t="shared" ref="E2230" si="4573">plan_id</f>
        <v>1330</v>
      </c>
      <c r="F2230">
        <f t="shared" ca="1" si="4544"/>
        <v>2019</v>
      </c>
      <c r="G2230">
        <f t="shared" ref="G2230" ca="1" si="4574">VLOOKUP(INDIRECT(CHAR(39)&amp;$A2230&amp;CHAR(39)&amp;"!r2c"&amp;$C2230,0),variables,2,0)</f>
        <v>10925</v>
      </c>
      <c r="H2230" s="68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1.6299999999999999E-2</v>
      </c>
    </row>
    <row r="2231" spans="1:8" x14ac:dyDescent="0.35">
      <c r="A2231" t="s">
        <v>534</v>
      </c>
      <c r="B2231">
        <f t="shared" si="4566"/>
        <v>22</v>
      </c>
      <c r="C2231">
        <f t="shared" si="4542"/>
        <v>7</v>
      </c>
      <c r="E2231">
        <f t="shared" ref="E2231" si="4575">plan_id</f>
        <v>1330</v>
      </c>
      <c r="F2231">
        <f t="shared" ca="1" si="4544"/>
        <v>2019</v>
      </c>
      <c r="G2231">
        <f t="shared" ref="G2231" ca="1" si="4576">VLOOKUP(INDIRECT(CHAR(39)&amp;$A2231&amp;CHAR(39)&amp;"!r2c"&amp;$C2231,0),variables,2,0)</f>
        <v>10926</v>
      </c>
      <c r="H2231" s="68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8.1500000000000003E-2</v>
      </c>
    </row>
    <row r="2232" spans="1:8" x14ac:dyDescent="0.35">
      <c r="A2232" t="s">
        <v>534</v>
      </c>
      <c r="B2232">
        <f t="shared" si="4566"/>
        <v>22</v>
      </c>
      <c r="C2232">
        <f t="shared" si="4542"/>
        <v>8</v>
      </c>
      <c r="E2232">
        <f t="shared" ref="E2232" si="4577">plan_id</f>
        <v>1330</v>
      </c>
      <c r="F2232">
        <f t="shared" ca="1" si="4544"/>
        <v>2019</v>
      </c>
      <c r="G2232">
        <f t="shared" ref="G2232" ca="1" si="4578">VLOOKUP(INDIRECT(CHAR(39)&amp;$A2232&amp;CHAR(39)&amp;"!r2c"&amp;$C2232,0),variables,2,0)</f>
        <v>10704</v>
      </c>
      <c r="H2232" s="68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5">
      <c r="A2233" t="s">
        <v>534</v>
      </c>
      <c r="B2233">
        <f t="shared" si="4566"/>
        <v>22</v>
      </c>
      <c r="C2233">
        <f t="shared" si="4542"/>
        <v>9</v>
      </c>
      <c r="E2233">
        <f t="shared" ref="E2233" si="4579">plan_id</f>
        <v>1330</v>
      </c>
      <c r="F2233">
        <f t="shared" ca="1" si="4544"/>
        <v>2019</v>
      </c>
      <c r="G2233">
        <f t="shared" ref="G2233" ca="1" si="4580">VLOOKUP(INDIRECT(CHAR(39)&amp;$A2233&amp;CHAR(39)&amp;"!r2c"&amp;$C2233,0),variables,2,0)</f>
        <v>10928</v>
      </c>
      <c r="H2233" s="68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9.5699999999999993E-2</v>
      </c>
    </row>
    <row r="2234" spans="1:8" x14ac:dyDescent="0.35">
      <c r="A2234" t="s">
        <v>534</v>
      </c>
      <c r="B2234">
        <f t="shared" si="4566"/>
        <v>22</v>
      </c>
      <c r="C2234">
        <f t="shared" si="4542"/>
        <v>10</v>
      </c>
      <c r="E2234">
        <f t="shared" ref="E2234" si="4581">plan_id</f>
        <v>1330</v>
      </c>
      <c r="F2234">
        <f t="shared" ca="1" si="4544"/>
        <v>2019</v>
      </c>
      <c r="G2234">
        <f t="shared" ref="G2234" ca="1" si="4582">VLOOKUP(INDIRECT(CHAR(39)&amp;$A2234&amp;CHAR(39)&amp;"!r2c"&amp;$C2234,0),variables,2,0)</f>
        <v>10929</v>
      </c>
      <c r="H2234" s="6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5">
      <c r="A2235" t="s">
        <v>534</v>
      </c>
      <c r="B2235">
        <f t="shared" si="4566"/>
        <v>22</v>
      </c>
      <c r="C2235">
        <f t="shared" si="4542"/>
        <v>11</v>
      </c>
      <c r="E2235">
        <f t="shared" ref="E2235" si="4583">plan_id</f>
        <v>1330</v>
      </c>
      <c r="F2235">
        <f t="shared" ca="1" si="4544"/>
        <v>2019</v>
      </c>
      <c r="G2235">
        <f t="shared" ref="G2235" ca="1" si="4584">VLOOKUP(INDIRECT(CHAR(39)&amp;$A2235&amp;CHAR(39)&amp;"!r2c"&amp;$C2235,0),variables,2,0)</f>
        <v>10930</v>
      </c>
      <c r="H2235" s="68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5">
      <c r="A2236" t="s">
        <v>534</v>
      </c>
      <c r="B2236">
        <f t="shared" si="4566"/>
        <v>22</v>
      </c>
      <c r="C2236">
        <f t="shared" si="4542"/>
        <v>12</v>
      </c>
      <c r="E2236">
        <f t="shared" ref="E2236" si="4585">plan_id</f>
        <v>1330</v>
      </c>
      <c r="F2236">
        <f t="shared" ca="1" si="4544"/>
        <v>2019</v>
      </c>
      <c r="G2236">
        <f t="shared" ref="G2236" ca="1" si="4586">VLOOKUP(INDIRECT(CHAR(39)&amp;$A2236&amp;CHAR(39)&amp;"!r2c"&amp;$C2236,0),variables,2,0)</f>
        <v>10931</v>
      </c>
      <c r="H2236" s="6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220949305</v>
      </c>
    </row>
    <row r="2237" spans="1:8" x14ac:dyDescent="0.35">
      <c r="A2237" t="s">
        <v>534</v>
      </c>
      <c r="B2237">
        <f t="shared" si="4566"/>
        <v>22</v>
      </c>
      <c r="C2237">
        <f t="shared" si="4542"/>
        <v>13</v>
      </c>
      <c r="E2237">
        <f t="shared" ref="E2237" si="4587">plan_id</f>
        <v>1330</v>
      </c>
      <c r="F2237">
        <f t="shared" ca="1" si="4544"/>
        <v>2019</v>
      </c>
      <c r="G2237">
        <f t="shared" ref="G2237" ca="1" si="4588">VLOOKUP(INDIRECT(CHAR(39)&amp;$A2237&amp;CHAR(39)&amp;"!r2c"&amp;$C2237,0),variables,2,0)</f>
        <v>10705</v>
      </c>
      <c r="H2237" s="68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78150923</v>
      </c>
    </row>
    <row r="2238" spans="1:8" x14ac:dyDescent="0.35">
      <c r="A2238" t="s">
        <v>534</v>
      </c>
      <c r="B2238">
        <f t="shared" si="4566"/>
        <v>22</v>
      </c>
      <c r="C2238">
        <f t="shared" si="4542"/>
        <v>14</v>
      </c>
      <c r="E2238">
        <f t="shared" ref="E2238" si="4589">plan_id</f>
        <v>1330</v>
      </c>
      <c r="F2238">
        <f t="shared" ca="1" si="4544"/>
        <v>2019</v>
      </c>
      <c r="G2238">
        <f t="shared" ref="G2238" ca="1" si="4590">VLOOKUP(INDIRECT(CHAR(39)&amp;$A2238&amp;CHAR(39)&amp;"!r2c"&amp;$C2238,0),variables,2,0)</f>
        <v>10842</v>
      </c>
      <c r="H2238" s="68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97303048</v>
      </c>
    </row>
    <row r="2239" spans="1:8" x14ac:dyDescent="0.35">
      <c r="A2239" t="s">
        <v>534</v>
      </c>
      <c r="B2239">
        <f t="shared" si="4566"/>
        <v>22</v>
      </c>
      <c r="C2239">
        <f t="shared" si="4542"/>
        <v>15</v>
      </c>
      <c r="E2239">
        <f t="shared" ref="E2239" si="4591">plan_id</f>
        <v>1330</v>
      </c>
      <c r="F2239">
        <f t="shared" ca="1" si="4544"/>
        <v>2019</v>
      </c>
      <c r="G2239">
        <f t="shared" ref="G2239" ca="1" si="4592">VLOOKUP(INDIRECT(CHAR(39)&amp;$A2239&amp;CHAR(39)&amp;"!r2c"&amp;$C2239,0),variables,2,0)</f>
        <v>10843</v>
      </c>
      <c r="H2239" s="68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0.11559999999999999</v>
      </c>
    </row>
    <row r="2240" spans="1:8" x14ac:dyDescent="0.35">
      <c r="A2240" t="s">
        <v>534</v>
      </c>
      <c r="B2240">
        <f t="shared" si="4566"/>
        <v>22</v>
      </c>
      <c r="C2240">
        <f t="shared" si="4542"/>
        <v>16</v>
      </c>
      <c r="E2240">
        <f t="shared" ref="E2240" si="4593">plan_id</f>
        <v>1330</v>
      </c>
      <c r="F2240">
        <f t="shared" ca="1" si="4544"/>
        <v>2019</v>
      </c>
      <c r="G2240">
        <f t="shared" ref="G2240" ca="1" si="4594">VLOOKUP(INDIRECT(CHAR(39)&amp;$A2240&amp;CHAR(39)&amp;"!r2c"&amp;$C2240,0),variables,2,0)</f>
        <v>10932</v>
      </c>
      <c r="H2240" s="68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5">
      <c r="A2241" t="s">
        <v>534</v>
      </c>
      <c r="B2241">
        <f t="shared" si="4566"/>
        <v>22</v>
      </c>
      <c r="C2241">
        <f t="shared" si="4542"/>
        <v>17</v>
      </c>
      <c r="E2241">
        <f t="shared" ref="E2241" si="4595">plan_id</f>
        <v>1330</v>
      </c>
      <c r="F2241">
        <f t="shared" ca="1" si="4544"/>
        <v>2019</v>
      </c>
      <c r="G2241">
        <f t="shared" ref="G2241" ca="1" si="4596">VLOOKUP(INDIRECT(CHAR(39)&amp;$A2241&amp;CHAR(39)&amp;"!r2c"&amp;$C2241,0),variables,2,0)</f>
        <v>10933</v>
      </c>
      <c r="H2241" s="68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5">
      <c r="A2242" t="s">
        <v>534</v>
      </c>
      <c r="B2242">
        <f t="shared" si="4566"/>
        <v>22</v>
      </c>
      <c r="C2242">
        <f t="shared" si="4542"/>
        <v>18</v>
      </c>
      <c r="E2242">
        <f t="shared" ref="E2242" si="4597">plan_id</f>
        <v>1330</v>
      </c>
      <c r="F2242">
        <f t="shared" ca="1" si="4544"/>
        <v>2019</v>
      </c>
      <c r="G2242">
        <f t="shared" ref="G2242" ca="1" si="4598">VLOOKUP(INDIRECT(CHAR(39)&amp;$A2242&amp;CHAR(39)&amp;"!r2c"&amp;$C2242,0),variables,2,0)</f>
        <v>10934</v>
      </c>
      <c r="H2242" s="68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5">
      <c r="A2243" t="s">
        <v>534</v>
      </c>
      <c r="B2243">
        <f t="shared" si="4566"/>
        <v>22</v>
      </c>
      <c r="C2243">
        <f t="shared" si="4542"/>
        <v>19</v>
      </c>
      <c r="E2243">
        <f t="shared" ref="E2243" si="4599">plan_id</f>
        <v>1330</v>
      </c>
      <c r="F2243">
        <f t="shared" ca="1" si="4544"/>
        <v>2019</v>
      </c>
      <c r="G2243">
        <f t="shared" ref="G2243" ca="1" si="4600">VLOOKUP(INDIRECT(CHAR(39)&amp;$A2243&amp;CHAR(39)&amp;"!r2c"&amp;$C2243,0),variables,2,0)</f>
        <v>10935</v>
      </c>
      <c r="H2243" s="68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8.1500000000000003E-2</v>
      </c>
    </row>
    <row r="2244" spans="1:8" x14ac:dyDescent="0.35">
      <c r="A2244" t="s">
        <v>534</v>
      </c>
      <c r="B2244">
        <f t="shared" si="4566"/>
        <v>22</v>
      </c>
      <c r="C2244">
        <f t="shared" si="4542"/>
        <v>20</v>
      </c>
      <c r="E2244">
        <f t="shared" ref="E2244" si="4601">plan_id</f>
        <v>1330</v>
      </c>
      <c r="F2244">
        <f t="shared" ca="1" si="4544"/>
        <v>2019</v>
      </c>
      <c r="G2244">
        <f t="shared" ref="G2244" ca="1" si="4602">VLOOKUP(INDIRECT(CHAR(39)&amp;$A2244&amp;CHAR(39)&amp;"!r2c"&amp;$C2244,0),variables,2,0)</f>
        <v>10936</v>
      </c>
      <c r="H2244" s="68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Single</v>
      </c>
    </row>
    <row r="2245" spans="1:8" x14ac:dyDescent="0.35">
      <c r="A2245" t="s">
        <v>534</v>
      </c>
      <c r="B2245">
        <f t="shared" si="4566"/>
        <v>22</v>
      </c>
      <c r="C2245">
        <f t="shared" si="4542"/>
        <v>21</v>
      </c>
      <c r="E2245">
        <f t="shared" ref="E2245" si="4603">plan_id</f>
        <v>1330</v>
      </c>
      <c r="F2245">
        <f t="shared" ca="1" si="4544"/>
        <v>2019</v>
      </c>
      <c r="G2245">
        <f t="shared" ref="G2245" ca="1" si="4604">VLOOKUP(INDIRECT(CHAR(39)&amp;$A2245&amp;CHAR(39)&amp;"!r2c"&amp;$C2245,0),variables,2,0)</f>
        <v>10938</v>
      </c>
      <c r="H2245" s="68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5">
      <c r="A2246" t="s">
        <v>534</v>
      </c>
      <c r="B2246">
        <f t="shared" si="4566"/>
        <v>22</v>
      </c>
      <c r="C2246">
        <f t="shared" si="4542"/>
        <v>22</v>
      </c>
      <c r="E2246">
        <f t="shared" ref="E2246" si="4605">plan_id</f>
        <v>1330</v>
      </c>
      <c r="F2246">
        <f t="shared" ca="1" si="4544"/>
        <v>2019</v>
      </c>
      <c r="G2246">
        <f t="shared" ref="G2246" ca="1" si="4606">VLOOKUP(INDIRECT(CHAR(39)&amp;$A2246&amp;CHAR(39)&amp;"!r2c"&amp;$C2246,0),variables,2,0)</f>
        <v>10939</v>
      </c>
      <c r="H2246" s="68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5">
      <c r="A2247" t="s">
        <v>534</v>
      </c>
      <c r="B2247">
        <f t="shared" si="4566"/>
        <v>22</v>
      </c>
      <c r="C2247">
        <f t="shared" si="4542"/>
        <v>23</v>
      </c>
      <c r="E2247">
        <f t="shared" ref="E2247" si="4607">plan_id</f>
        <v>1330</v>
      </c>
      <c r="F2247">
        <f t="shared" ca="1" si="4544"/>
        <v>2019</v>
      </c>
      <c r="G2247">
        <f t="shared" ref="G2247" ca="1" si="4608">VLOOKUP(INDIRECT(CHAR(39)&amp;$A2247&amp;CHAR(39)&amp;"!r2c"&amp;$C2247,0),variables,2,0)</f>
        <v>11008</v>
      </c>
      <c r="H2247" s="68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Tier One Members: 1/60 of final compensation/yr of service. &amp; Tier Two Members - 1.85% of final compensation for members aged 60 with at least 30yrs of creditable service/yr of service. Otherwise 1/60 of final compensation/yr of service.</v>
      </c>
    </row>
    <row r="2248" spans="1:8" x14ac:dyDescent="0.35">
      <c r="A2248" t="s">
        <v>534</v>
      </c>
      <c r="B2248">
        <f t="shared" si="4566"/>
        <v>22</v>
      </c>
      <c r="C2248">
        <f t="shared" si="4542"/>
        <v>24</v>
      </c>
      <c r="E2248">
        <f t="shared" ref="E2248" si="4609">plan_id</f>
        <v>1330</v>
      </c>
      <c r="F2248">
        <f t="shared" ca="1" si="4544"/>
        <v>2019</v>
      </c>
      <c r="G2248">
        <f t="shared" ref="G2248" ca="1" si="4610">VLOOKUP(INDIRECT(CHAR(39)&amp;$A2248&amp;CHAR(39)&amp;"!r2c"&amp;$C2248,0),variables,2,0)</f>
        <v>10942</v>
      </c>
      <c r="H2248" s="68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Yes</v>
      </c>
    </row>
    <row r="2249" spans="1:8" x14ac:dyDescent="0.35">
      <c r="A2249" t="s">
        <v>534</v>
      </c>
      <c r="B2249">
        <f t="shared" si="4566"/>
        <v>22</v>
      </c>
      <c r="C2249">
        <f t="shared" si="4542"/>
        <v>25</v>
      </c>
      <c r="E2249">
        <f t="shared" ref="E2249" si="4611">plan_id</f>
        <v>1330</v>
      </c>
      <c r="F2249">
        <f t="shared" ca="1" si="4544"/>
        <v>2019</v>
      </c>
      <c r="G2249">
        <f t="shared" ref="G2249" ca="1" si="4612">VLOOKUP(INDIRECT(CHAR(39)&amp;$A2249&amp;CHAR(39)&amp;"!r2c"&amp;$C2249,0),variables,2,0)</f>
        <v>10943</v>
      </c>
      <c r="H2249" s="68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5">
      <c r="A2250" t="s">
        <v>534</v>
      </c>
      <c r="B2250">
        <f t="shared" si="4566"/>
        <v>22</v>
      </c>
      <c r="C2250">
        <f t="shared" si="4542"/>
        <v>26</v>
      </c>
      <c r="E2250">
        <f t="shared" ref="E2250" si="4613">plan_id</f>
        <v>1330</v>
      </c>
      <c r="F2250">
        <f t="shared" ca="1" si="4544"/>
        <v>2019</v>
      </c>
      <c r="G2250">
        <f t="shared" ref="G2250" ca="1" si="4614">VLOOKUP(INDIRECT(CHAR(39)&amp;$A2250&amp;CHAR(39)&amp;"!r2c"&amp;$C2250,0),variables,2,0)</f>
        <v>10701</v>
      </c>
      <c r="H2250" s="68" t="str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Tier One: 1.50%; Tier Two: 0.50%</v>
      </c>
    </row>
    <row r="2251" spans="1:8" x14ac:dyDescent="0.35">
      <c r="A2251" t="s">
        <v>534</v>
      </c>
      <c r="B2251">
        <f t="shared" si="4566"/>
        <v>22</v>
      </c>
      <c r="C2251">
        <f t="shared" si="4542"/>
        <v>27</v>
      </c>
      <c r="E2251">
        <f t="shared" ref="E2251" si="4615">plan_id</f>
        <v>1330</v>
      </c>
      <c r="F2251">
        <f t="shared" ca="1" si="4544"/>
        <v>2019</v>
      </c>
      <c r="G2251">
        <f t="shared" ref="G2251" ca="1" si="4616">VLOOKUP(INDIRECT(CHAR(39)&amp;$A2251&amp;CHAR(39)&amp;"!r2c"&amp;$C2251,0),variables,2,0)</f>
        <v>10702</v>
      </c>
      <c r="H2251" s="68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5">
      <c r="A2252" t="s">
        <v>534</v>
      </c>
      <c r="B2252">
        <f t="shared" si="4566"/>
        <v>22</v>
      </c>
      <c r="C2252">
        <f t="shared" si="4542"/>
        <v>28</v>
      </c>
      <c r="E2252">
        <f t="shared" ref="E2252" si="4617">plan_id</f>
        <v>1330</v>
      </c>
      <c r="F2252">
        <f t="shared" ca="1" si="4544"/>
        <v>2019</v>
      </c>
      <c r="G2252">
        <f t="shared" ref="G2252" ca="1" si="4618">VLOOKUP(INDIRECT(CHAR(39)&amp;$A2252&amp;CHAR(39)&amp;"!r2c"&amp;$C2252,0),variables,2,0)</f>
        <v>10944</v>
      </c>
      <c r="H2252" s="6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5">
      <c r="A2253" t="s">
        <v>534</v>
      </c>
      <c r="B2253">
        <f t="shared" si="4566"/>
        <v>22</v>
      </c>
      <c r="C2253">
        <f t="shared" si="4542"/>
        <v>29</v>
      </c>
      <c r="E2253">
        <f t="shared" ref="E2253" si="4619">plan_id</f>
        <v>1330</v>
      </c>
      <c r="F2253">
        <f t="shared" ca="1" si="4544"/>
        <v>2019</v>
      </c>
      <c r="G2253">
        <f t="shared" ref="G2253" ca="1" si="4620">VLOOKUP(INDIRECT(CHAR(39)&amp;$A2253&amp;CHAR(39)&amp;"!r2c"&amp;$C2253,0),variables,2,0)</f>
        <v>10945</v>
      </c>
      <c r="H2253" s="68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5">
      <c r="A2254" t="s">
        <v>534</v>
      </c>
      <c r="B2254">
        <f t="shared" si="4566"/>
        <v>22</v>
      </c>
      <c r="C2254">
        <f t="shared" si="4542"/>
        <v>30</v>
      </c>
      <c r="E2254">
        <f t="shared" ref="E2254" si="4621">plan_id</f>
        <v>1330</v>
      </c>
      <c r="F2254">
        <f t="shared" ca="1" si="4544"/>
        <v>2019</v>
      </c>
      <c r="G2254">
        <f t="shared" ref="G2254" ca="1" si="4622">VLOOKUP(INDIRECT(CHAR(39)&amp;$A2254&amp;CHAR(39)&amp;"!r2c"&amp;$C2254,0),variables,2,0)</f>
        <v>10946</v>
      </c>
      <c r="H2254" s="68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5">
      <c r="A2255" t="s">
        <v>534</v>
      </c>
      <c r="B2255">
        <f t="shared" si="4566"/>
        <v>22</v>
      </c>
      <c r="C2255">
        <f t="shared" si="4542"/>
        <v>31</v>
      </c>
      <c r="E2255">
        <f t="shared" ref="E2255" si="4623">plan_id</f>
        <v>1330</v>
      </c>
      <c r="F2255">
        <f t="shared" ca="1" si="4544"/>
        <v>2019</v>
      </c>
      <c r="G2255">
        <f t="shared" ref="G2255" ca="1" si="4624">VLOOKUP(INDIRECT(CHAR(39)&amp;$A2255&amp;CHAR(39)&amp;"!r2c"&amp;$C2255,0),variables,2,0)</f>
        <v>10948</v>
      </c>
      <c r="H2255" s="68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5">
      <c r="A2256" t="s">
        <v>534</v>
      </c>
      <c r="B2256">
        <f t="shared" si="4566"/>
        <v>22</v>
      </c>
      <c r="C2256">
        <f t="shared" si="4542"/>
        <v>32</v>
      </c>
      <c r="E2256">
        <f t="shared" ref="E2256" si="4625">plan_id</f>
        <v>1330</v>
      </c>
      <c r="F2256">
        <f t="shared" ca="1" si="4544"/>
        <v>2019</v>
      </c>
      <c r="G2256">
        <f t="shared" ref="G2256" ca="1" si="4626">VLOOKUP(INDIRECT(CHAR(39)&amp;$A2256&amp;CHAR(39)&amp;"!r2c"&amp;$C2256,0),variables,2,0)</f>
        <v>10949</v>
      </c>
      <c r="H2256" s="68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5">
      <c r="A2257" t="s">
        <v>534</v>
      </c>
      <c r="B2257">
        <f t="shared" si="4566"/>
        <v>22</v>
      </c>
      <c r="C2257">
        <f t="shared" si="4542"/>
        <v>33</v>
      </c>
      <c r="E2257">
        <f t="shared" ref="E2257" si="4627">plan_id</f>
        <v>1330</v>
      </c>
      <c r="F2257">
        <f t="shared" ca="1" si="4544"/>
        <v>2019</v>
      </c>
      <c r="G2257">
        <f t="shared" ref="G2257" ca="1" si="4628">VLOOKUP(INDIRECT(CHAR(39)&amp;$A2257&amp;CHAR(39)&amp;"!r2c"&amp;$C2257,0),variables,2,0)</f>
        <v>10950</v>
      </c>
      <c r="H2257" s="68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5">
      <c r="A2258" t="s">
        <v>534</v>
      </c>
      <c r="B2258">
        <f t="shared" si="4566"/>
        <v>22</v>
      </c>
      <c r="C2258">
        <f t="shared" si="4542"/>
        <v>34</v>
      </c>
      <c r="E2258">
        <f t="shared" ref="E2258" si="4629">plan_id</f>
        <v>1330</v>
      </c>
      <c r="F2258">
        <f t="shared" ca="1" si="4544"/>
        <v>2019</v>
      </c>
      <c r="G2258">
        <f t="shared" ref="G2258" ca="1" si="4630">VLOOKUP(INDIRECT(CHAR(39)&amp;$A2258&amp;CHAR(39)&amp;"!r2c"&amp;$C2258,0),variables,2,0)</f>
        <v>10952</v>
      </c>
      <c r="H2258" s="68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5">
      <c r="A2259" t="s">
        <v>534</v>
      </c>
      <c r="B2259">
        <f t="shared" si="4566"/>
        <v>22</v>
      </c>
      <c r="C2259">
        <f t="shared" si="4542"/>
        <v>35</v>
      </c>
      <c r="E2259">
        <f t="shared" ref="E2259" si="4631">plan_id</f>
        <v>1330</v>
      </c>
      <c r="F2259">
        <f t="shared" ca="1" si="4544"/>
        <v>2019</v>
      </c>
      <c r="G2259">
        <f t="shared" ref="G2259" ca="1" si="4632">VLOOKUP(INDIRECT(CHAR(39)&amp;$A2259&amp;CHAR(39)&amp;"!r2c"&amp;$C2259,0),variables,2,0)</f>
        <v>10951</v>
      </c>
      <c r="H2259" s="68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5">
      <c r="A2260" t="s">
        <v>534</v>
      </c>
      <c r="B2260">
        <f t="shared" si="4566"/>
        <v>22</v>
      </c>
      <c r="C2260">
        <f t="shared" si="4542"/>
        <v>36</v>
      </c>
      <c r="E2260">
        <f t="shared" ref="E2260" si="4633">plan_id</f>
        <v>1330</v>
      </c>
      <c r="F2260">
        <f t="shared" ca="1" si="4544"/>
        <v>2019</v>
      </c>
      <c r="G2260">
        <f t="shared" ref="G2260" ca="1" si="4634">VLOOKUP(INDIRECT(CHAR(39)&amp;$A2260&amp;CHAR(39)&amp;"!r2c"&amp;$C2260,0),variables,2,0)</f>
        <v>10955</v>
      </c>
      <c r="H2260" s="6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5">
      <c r="A2261" t="s">
        <v>534</v>
      </c>
      <c r="B2261">
        <f t="shared" si="4566"/>
        <v>22</v>
      </c>
      <c r="C2261">
        <f t="shared" si="4542"/>
        <v>37</v>
      </c>
      <c r="E2261">
        <f t="shared" ref="E2261" si="4635">plan_id</f>
        <v>1330</v>
      </c>
      <c r="F2261">
        <f t="shared" ca="1" si="4544"/>
        <v>2019</v>
      </c>
      <c r="G2261">
        <f t="shared" ref="G2261" ca="1" si="4636">VLOOKUP(INDIRECT(CHAR(39)&amp;$A2261&amp;CHAR(39)&amp;"!r2c"&amp;$C2261,0),variables,2,0)</f>
        <v>10956</v>
      </c>
      <c r="H2261" s="6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7.4999999999999997E-2</v>
      </c>
    </row>
    <row r="2262" spans="1:8" x14ac:dyDescent="0.35">
      <c r="A2262" t="s">
        <v>534</v>
      </c>
      <c r="B2262">
        <f t="shared" si="4566"/>
        <v>22</v>
      </c>
      <c r="C2262">
        <f t="shared" si="4542"/>
        <v>38</v>
      </c>
      <c r="E2262">
        <f t="shared" ref="E2262" si="4637">plan_id</f>
        <v>1330</v>
      </c>
      <c r="F2262">
        <f t="shared" ca="1" si="4544"/>
        <v>2019</v>
      </c>
      <c r="G2262">
        <f t="shared" ref="G2262" ca="1" si="4638">VLOOKUP(INDIRECT(CHAR(39)&amp;$A2262&amp;CHAR(39)&amp;"!r2c"&amp;$C2262,0),variables,2,0)</f>
        <v>10957</v>
      </c>
      <c r="H2262" s="68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3.2500000000000001E-2</v>
      </c>
    </row>
    <row r="2263" spans="1:8" x14ac:dyDescent="0.35">
      <c r="A2263" t="s">
        <v>534</v>
      </c>
      <c r="B2263">
        <f t="shared" si="4566"/>
        <v>22</v>
      </c>
      <c r="C2263">
        <f t="shared" si="4542"/>
        <v>39</v>
      </c>
      <c r="E2263">
        <f t="shared" ref="E2263" si="4639">plan_id</f>
        <v>1330</v>
      </c>
      <c r="F2263">
        <f t="shared" ca="1" si="4544"/>
        <v>2019</v>
      </c>
      <c r="G2263">
        <f t="shared" ref="G2263" ca="1" si="4640">VLOOKUP(INDIRECT(CHAR(39)&amp;$A2263&amp;CHAR(39)&amp;"!r2c"&amp;$C2263,0),variables,2,0)</f>
        <v>10960</v>
      </c>
      <c r="H2263" s="68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General Members - 3.25% - 7.76%; University Members - 4.25%</v>
      </c>
    </row>
    <row r="2264" spans="1:8" x14ac:dyDescent="0.35">
      <c r="A2264" t="s">
        <v>534</v>
      </c>
      <c r="B2264">
        <f t="shared" si="4566"/>
        <v>22</v>
      </c>
      <c r="C2264">
        <f t="shared" si="4542"/>
        <v>40</v>
      </c>
      <c r="E2264">
        <f t="shared" ref="E2264" si="4641">plan_id</f>
        <v>1330</v>
      </c>
      <c r="F2264">
        <f t="shared" ca="1" si="4544"/>
        <v>2019</v>
      </c>
      <c r="G2264">
        <f t="shared" ref="G2264" ca="1" si="4642">VLOOKUP(INDIRECT(CHAR(39)&amp;$A2264&amp;CHAR(39)&amp;"!r2c"&amp;$C2264,0),variables,2,0)</f>
        <v>10963</v>
      </c>
      <c r="H2264" s="68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 49</v>
      </c>
    </row>
    <row r="2265" spans="1:8" x14ac:dyDescent="0.35">
      <c r="A2265" t="s">
        <v>534</v>
      </c>
      <c r="B2265">
        <f t="shared" si="4566"/>
        <v>22</v>
      </c>
      <c r="C2265">
        <f t="shared" si="4542"/>
        <v>41</v>
      </c>
      <c r="E2265">
        <f t="shared" ref="E2265" si="4643">plan_id</f>
        <v>1330</v>
      </c>
      <c r="F2265">
        <f t="shared" ca="1" si="4544"/>
        <v>2019</v>
      </c>
      <c r="G2265">
        <f t="shared" ref="G2265" ca="1" si="4644">VLOOKUP(INDIRECT(CHAR(39)&amp;$A2265&amp;CHAR(39)&amp;"!r2c"&amp;$C2265,0),variables,2,0)</f>
        <v>10965</v>
      </c>
      <c r="H2265" s="68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 46</v>
      </c>
    </row>
    <row r="2266" spans="1:8" x14ac:dyDescent="0.35">
      <c r="A2266" t="s">
        <v>534</v>
      </c>
      <c r="B2266">
        <f t="shared" si="4566"/>
        <v>22</v>
      </c>
      <c r="C2266">
        <f t="shared" si="4542"/>
        <v>42</v>
      </c>
      <c r="E2266">
        <f t="shared" ref="E2266" si="4645">plan_id</f>
        <v>1330</v>
      </c>
      <c r="F2266">
        <f t="shared" ca="1" si="4544"/>
        <v>2019</v>
      </c>
      <c r="G2266">
        <f t="shared" ref="G2266" ca="1" si="4646">VLOOKUP(INDIRECT(CHAR(39)&amp;$A2266&amp;CHAR(39)&amp;"!r2c"&amp;$C2266,0),variables,2,0)</f>
        <v>10968</v>
      </c>
      <c r="H2266" s="68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RP-2000 Healthy Combined Mortality  Table</v>
      </c>
    </row>
    <row r="2267" spans="1:8" x14ac:dyDescent="0.35">
      <c r="A2267" t="s">
        <v>534</v>
      </c>
      <c r="B2267">
        <f t="shared" si="4566"/>
        <v>22</v>
      </c>
      <c r="C2267">
        <f t="shared" si="4542"/>
        <v>43</v>
      </c>
      <c r="E2267">
        <f t="shared" ref="E2267" si="4647">plan_id</f>
        <v>1330</v>
      </c>
      <c r="F2267">
        <f t="shared" ca="1" si="4544"/>
        <v>2019</v>
      </c>
      <c r="G2267">
        <f t="shared" ref="G2267" ca="1" si="4648">VLOOKUP(INDIRECT(CHAR(39)&amp;$A2267&amp;CHAR(39)&amp;"!r2c"&amp;$C2267,0),variables,2,0)</f>
        <v>10969</v>
      </c>
      <c r="H2267" s="68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2000</v>
      </c>
    </row>
    <row r="2268" spans="1:8" x14ac:dyDescent="0.35">
      <c r="A2268" t="s">
        <v>534</v>
      </c>
      <c r="B2268">
        <f t="shared" si="4566"/>
        <v>22</v>
      </c>
      <c r="C2268">
        <f t="shared" si="4542"/>
        <v>44</v>
      </c>
      <c r="E2268">
        <f t="shared" ref="E2268" si="4649">plan_id</f>
        <v>1330</v>
      </c>
      <c r="F2268">
        <f t="shared" ca="1" si="4544"/>
        <v>2019</v>
      </c>
      <c r="G2268">
        <f t="shared" ref="G2268" ca="1" si="4650">VLOOKUP(INDIRECT(CHAR(39)&amp;$A2268&amp;CHAR(39)&amp;"!r2c"&amp;$C2268,0),variables,2,0)</f>
        <v>10970</v>
      </c>
      <c r="H2268" s="68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5">
      <c r="A2269" t="s">
        <v>534</v>
      </c>
      <c r="B2269">
        <f t="shared" si="4566"/>
        <v>22</v>
      </c>
      <c r="C2269">
        <f t="shared" si="4542"/>
        <v>45</v>
      </c>
      <c r="E2269">
        <f t="shared" ref="E2269" si="4651">plan_id</f>
        <v>1330</v>
      </c>
      <c r="F2269">
        <f t="shared" ca="1" si="4544"/>
        <v>2019</v>
      </c>
      <c r="G2269">
        <f t="shared" ref="G2269" ca="1" si="4652">VLOOKUP(INDIRECT(CHAR(39)&amp;$A2269&amp;CHAR(39)&amp;"!r2c"&amp;$C2269,0),variables,2,0)</f>
        <v>10971</v>
      </c>
      <c r="H2269" s="68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2 years for males and females</v>
      </c>
    </row>
    <row r="2270" spans="1:8" x14ac:dyDescent="0.35">
      <c r="A2270" t="s">
        <v>534</v>
      </c>
      <c r="B2270">
        <f t="shared" si="4566"/>
        <v>22</v>
      </c>
      <c r="C2270">
        <f t="shared" si="4542"/>
        <v>46</v>
      </c>
      <c r="E2270">
        <f t="shared" ref="E2270" si="4653">plan_id</f>
        <v>1330</v>
      </c>
      <c r="F2270">
        <f t="shared" ca="1" si="4544"/>
        <v>2019</v>
      </c>
      <c r="G2270">
        <f t="shared" ref="G2270" ca="1" si="4654">VLOOKUP(INDIRECT(CHAR(39)&amp;$A2270&amp;CHAR(39)&amp;"!r2c"&amp;$C2270,0),variables,2,0)</f>
        <v>10972</v>
      </c>
      <c r="H2270" s="6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5">
      <c r="A2271" t="s">
        <v>534</v>
      </c>
      <c r="B2271">
        <f t="shared" si="4566"/>
        <v>22</v>
      </c>
      <c r="C2271">
        <f t="shared" si="4542"/>
        <v>47</v>
      </c>
      <c r="E2271">
        <f t="shared" ref="E2271" si="4655">plan_id</f>
        <v>1330</v>
      </c>
      <c r="F2271">
        <f t="shared" ca="1" si="4544"/>
        <v>2019</v>
      </c>
      <c r="G2271">
        <f t="shared" ref="G2271" ca="1" si="4656">VLOOKUP(INDIRECT(CHAR(39)&amp;$A2271&amp;CHAR(39)&amp;"!r2c"&amp;$C2271,0),variables,2,0)</f>
        <v>10973</v>
      </c>
      <c r="H2271" s="68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</v>
      </c>
    </row>
    <row r="2272" spans="1:8" x14ac:dyDescent="0.35">
      <c r="A2272" t="s">
        <v>534</v>
      </c>
      <c r="B2272">
        <f t="shared" si="4566"/>
        <v>22</v>
      </c>
      <c r="C2272">
        <f t="shared" si="4542"/>
        <v>48</v>
      </c>
      <c r="E2272">
        <f t="shared" ref="E2272" si="4657">plan_id</f>
        <v>1330</v>
      </c>
      <c r="F2272">
        <f t="shared" ca="1" si="4544"/>
        <v>2019</v>
      </c>
      <c r="G2272">
        <f t="shared" ref="G2272" ca="1" si="4658">VLOOKUP(INDIRECT(CHAR(39)&amp;$A2272&amp;CHAR(39)&amp;"!r2c"&amp;$C2272,0),variables,2,0)</f>
        <v>10974</v>
      </c>
      <c r="H2272" s="68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29 Years</v>
      </c>
    </row>
    <row r="2273" spans="1:8" x14ac:dyDescent="0.35">
      <c r="A2273" t="s">
        <v>534</v>
      </c>
      <c r="B2273">
        <f t="shared" si="4566"/>
        <v>22</v>
      </c>
      <c r="C2273">
        <f t="shared" si="4542"/>
        <v>49</v>
      </c>
      <c r="E2273">
        <f t="shared" ref="E2273" si="4659">plan_id</f>
        <v>1330</v>
      </c>
      <c r="F2273">
        <f t="shared" ca="1" si="4544"/>
        <v>2019</v>
      </c>
      <c r="G2273">
        <f t="shared" ref="G2273" ca="1" si="4660">VLOOKUP(INDIRECT(CHAR(39)&amp;$A2273&amp;CHAR(39)&amp;"!r2c"&amp;$C2273,0),variables,2,0)</f>
        <v>10976</v>
      </c>
      <c r="H2273" s="68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</v>
      </c>
    </row>
    <row r="2274" spans="1:8" x14ac:dyDescent="0.35">
      <c r="A2274" t="s">
        <v>534</v>
      </c>
      <c r="B2274">
        <f t="shared" si="4566"/>
        <v>22</v>
      </c>
      <c r="C2274">
        <f t="shared" si="4542"/>
        <v>50</v>
      </c>
      <c r="E2274">
        <f t="shared" ref="E2274" si="4661">plan_id</f>
        <v>1330</v>
      </c>
      <c r="F2274">
        <f t="shared" ca="1" si="4544"/>
        <v>2019</v>
      </c>
      <c r="G2274">
        <f t="shared" ref="G2274" ca="1" si="4662">VLOOKUP(INDIRECT(CHAR(39)&amp;$A2274&amp;CHAR(39)&amp;"!r2c"&amp;$C2274,0),variables,2,0)</f>
        <v>10977</v>
      </c>
      <c r="H2274" s="68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7.4999999999999997E-2</v>
      </c>
    </row>
    <row r="2275" spans="1:8" x14ac:dyDescent="0.35">
      <c r="A2275" t="s">
        <v>534</v>
      </c>
      <c r="B2275">
        <f t="shared" si="4566"/>
        <v>22</v>
      </c>
      <c r="C2275">
        <f t="shared" si="4542"/>
        <v>51</v>
      </c>
      <c r="E2275">
        <f t="shared" ref="E2275" si="4663">plan_id</f>
        <v>1330</v>
      </c>
      <c r="F2275">
        <f t="shared" ca="1" si="4544"/>
        <v>2019</v>
      </c>
      <c r="G2275">
        <f t="shared" ref="G2275" ca="1" si="4664">VLOOKUP(INDIRECT(CHAR(39)&amp;$A2275&amp;CHAR(39)&amp;"!r2c"&amp;$C2275,0),variables,2,0)</f>
        <v>10978</v>
      </c>
      <c r="H2275" s="68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5">
      <c r="A2276" t="s">
        <v>534</v>
      </c>
      <c r="B2276">
        <f t="shared" si="4566"/>
        <v>22</v>
      </c>
      <c r="C2276">
        <f t="shared" si="4542"/>
        <v>52</v>
      </c>
      <c r="E2276">
        <f t="shared" ref="E2276" si="4665">plan_id</f>
        <v>1330</v>
      </c>
      <c r="F2276">
        <f t="shared" ca="1" si="4544"/>
        <v>2019</v>
      </c>
      <c r="G2276">
        <f t="shared" ref="G2276" ca="1" si="4666">VLOOKUP(INDIRECT(CHAR(39)&amp;$A2276&amp;CHAR(39)&amp;"!r2c"&amp;$C2276,0),variables,2,0)</f>
        <v>10979</v>
      </c>
      <c r="H2276" s="6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7.4999999999999997E-2</v>
      </c>
    </row>
    <row r="2277" spans="1:8" x14ac:dyDescent="0.35">
      <c r="A2277" t="s">
        <v>534</v>
      </c>
      <c r="B2277">
        <f t="shared" si="4566"/>
        <v>22</v>
      </c>
      <c r="C2277">
        <f t="shared" si="4542"/>
        <v>53</v>
      </c>
      <c r="E2277">
        <f t="shared" ref="E2277" si="4667">plan_id</f>
        <v>1330</v>
      </c>
      <c r="F2277">
        <f t="shared" ca="1" si="4544"/>
        <v>2019</v>
      </c>
      <c r="G2277">
        <f t="shared" ref="G2277" ca="1" si="4668">VLOOKUP(INDIRECT(CHAR(39)&amp;$A2277&amp;CHAR(39)&amp;"!r2c"&amp;$C2277,0),variables,2,0)</f>
        <v>10980</v>
      </c>
      <c r="H2277" s="68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4 Years</v>
      </c>
    </row>
    <row r="2278" spans="1:8" x14ac:dyDescent="0.35">
      <c r="A2278" t="s">
        <v>534</v>
      </c>
      <c r="B2278">
        <f t="shared" si="4566"/>
        <v>22</v>
      </c>
      <c r="C2278">
        <f t="shared" si="4542"/>
        <v>54</v>
      </c>
      <c r="E2278">
        <f t="shared" ref="E2278" si="4669">plan_id</f>
        <v>1330</v>
      </c>
      <c r="F2278">
        <f t="shared" ca="1" si="4544"/>
        <v>2019</v>
      </c>
      <c r="G2278">
        <f t="shared" ref="G2278" ca="1" si="4670">VLOOKUP(INDIRECT(CHAR(39)&amp;$A2278&amp;CHAR(39)&amp;"!r2c"&amp;$C2278,0),variables,2,0)</f>
        <v>10981</v>
      </c>
      <c r="H2278" s="68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7.0000000000000007E-2</v>
      </c>
    </row>
    <row r="2279" spans="1:8" x14ac:dyDescent="0.35">
      <c r="A2279" t="s">
        <v>534</v>
      </c>
      <c r="B2279">
        <f t="shared" si="4566"/>
        <v>22</v>
      </c>
      <c r="C2279">
        <f t="shared" si="4542"/>
        <v>55</v>
      </c>
      <c r="E2279">
        <f t="shared" ref="E2279" si="4671">plan_id</f>
        <v>1330</v>
      </c>
      <c r="F2279">
        <f t="shared" ca="1" si="4544"/>
        <v>2019</v>
      </c>
      <c r="G2279">
        <f t="shared" ref="G2279" ca="1" si="4672">VLOOKUP(INDIRECT(CHAR(39)&amp;$A2279&amp;CHAR(39)&amp;"!r2c"&amp;$C2279,0),variables,2,0)</f>
        <v>10982</v>
      </c>
      <c r="H2279" s="68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5.7000000000000002E-2</v>
      </c>
    </row>
    <row r="2280" spans="1:8" x14ac:dyDescent="0.35">
      <c r="A2280" t="s">
        <v>534</v>
      </c>
      <c r="B2280">
        <f t="shared" si="4566"/>
        <v>22</v>
      </c>
      <c r="C2280">
        <f t="shared" ref="C2280:C2343" si="4673">C2189</f>
        <v>56</v>
      </c>
      <c r="E2280">
        <f t="shared" ref="E2280" si="4674">plan_id</f>
        <v>1330</v>
      </c>
      <c r="F2280">
        <f t="shared" ref="F2280:F2343" ca="1" si="4675">INDIRECT(CHAR(39)&amp;$A2280&amp;CHAR(39)&amp;"!r"&amp;$B2280&amp;"c2",0)</f>
        <v>2019</v>
      </c>
      <c r="G2280">
        <f t="shared" ref="G2280" ca="1" si="4676">VLOOKUP(INDIRECT(CHAR(39)&amp;$A2280&amp;CHAR(39)&amp;"!r2c"&amp;$C2280,0),variables,2,0)</f>
        <v>10706</v>
      </c>
      <c r="H2280" s="6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6.9831977576479516E-4</v>
      </c>
    </row>
    <row r="2281" spans="1:8" x14ac:dyDescent="0.35">
      <c r="A2281" t="s">
        <v>534</v>
      </c>
      <c r="B2281">
        <f t="shared" si="4566"/>
        <v>22</v>
      </c>
      <c r="C2281">
        <f t="shared" si="4673"/>
        <v>57</v>
      </c>
      <c r="E2281">
        <f t="shared" ref="E2281" si="4677">plan_id</f>
        <v>1330</v>
      </c>
      <c r="F2281">
        <f t="shared" ca="1" si="4675"/>
        <v>2019</v>
      </c>
      <c r="G2281">
        <f t="shared" ref="G2281" ca="1" si="4678">VLOOKUP(INDIRECT(CHAR(39)&amp;$A2281&amp;CHAR(39)&amp;"!r2c"&amp;$C2281,0),variables,2,0)</f>
        <v>10984</v>
      </c>
      <c r="H2281" s="68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5">
      <c r="A2282" t="s">
        <v>534</v>
      </c>
      <c r="B2282">
        <f t="shared" si="4566"/>
        <v>22</v>
      </c>
      <c r="C2282">
        <f t="shared" si="4673"/>
        <v>58</v>
      </c>
      <c r="E2282">
        <f t="shared" ref="E2282" si="4679">plan_id</f>
        <v>1330</v>
      </c>
      <c r="F2282">
        <f t="shared" ca="1" si="4675"/>
        <v>2019</v>
      </c>
      <c r="G2282">
        <f t="shared" ref="G2282" ca="1" si="4680">VLOOKUP(INDIRECT(CHAR(39)&amp;$A2282&amp;CHAR(39)&amp;"!r2c"&amp;$C2282,0),variables,2,0)</f>
        <v>10990</v>
      </c>
      <c r="H2282" s="68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4219515000</v>
      </c>
    </row>
    <row r="2283" spans="1:8" x14ac:dyDescent="0.35">
      <c r="A2283" t="s">
        <v>534</v>
      </c>
      <c r="B2283">
        <f t="shared" si="4566"/>
        <v>22</v>
      </c>
      <c r="C2283">
        <f t="shared" si="4673"/>
        <v>59</v>
      </c>
      <c r="E2283">
        <f t="shared" ref="E2283" si="4681">plan_id</f>
        <v>1330</v>
      </c>
      <c r="F2283">
        <f t="shared" ca="1" si="4675"/>
        <v>2019</v>
      </c>
      <c r="G2283">
        <f t="shared" ref="G2283" ca="1" si="4682">VLOOKUP(INDIRECT(CHAR(39)&amp;$A2283&amp;CHAR(39)&amp;"!r2c"&amp;$C2283,0),variables,2,0)</f>
        <v>10991</v>
      </c>
      <c r="H2283" s="68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6148556000</v>
      </c>
    </row>
    <row r="2284" spans="1:8" x14ac:dyDescent="0.35">
      <c r="A2284" t="s">
        <v>534</v>
      </c>
      <c r="B2284">
        <f t="shared" si="4566"/>
        <v>22</v>
      </c>
      <c r="C2284">
        <f t="shared" si="4673"/>
        <v>60</v>
      </c>
      <c r="E2284">
        <f t="shared" ref="E2284" si="4683">plan_id</f>
        <v>1330</v>
      </c>
      <c r="F2284">
        <f t="shared" ca="1" si="4675"/>
        <v>2019</v>
      </c>
      <c r="G2284">
        <f t="shared" ref="G2284" ca="1" si="4684">VLOOKUP(INDIRECT(CHAR(39)&amp;$A2284&amp;CHAR(39)&amp;"!r2c"&amp;$C2284,0),variables,2,0)</f>
        <v>10992</v>
      </c>
      <c r="H2284" s="68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1929041000</v>
      </c>
    </row>
    <row r="2285" spans="1:8" x14ac:dyDescent="0.35">
      <c r="A2285" t="s">
        <v>534</v>
      </c>
      <c r="B2285">
        <f t="shared" si="4566"/>
        <v>22</v>
      </c>
      <c r="C2285">
        <f t="shared" si="4673"/>
        <v>61</v>
      </c>
      <c r="E2285">
        <f t="shared" ref="E2285" si="4685">plan_id</f>
        <v>1330</v>
      </c>
      <c r="F2285">
        <f t="shared" ca="1" si="4675"/>
        <v>2019</v>
      </c>
      <c r="G2285">
        <f t="shared" ref="G2285" ca="1" si="4686">VLOOKUP(INDIRECT(CHAR(39)&amp;$A2285&amp;CHAR(39)&amp;"!r2c"&amp;$C2285,0),variables,2,0)</f>
        <v>10993</v>
      </c>
      <c r="H2285" s="68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0.68630000000000002</v>
      </c>
    </row>
    <row r="2286" spans="1:8" x14ac:dyDescent="0.35">
      <c r="A2286" t="s">
        <v>534</v>
      </c>
      <c r="B2286">
        <f t="shared" si="4566"/>
        <v>22</v>
      </c>
      <c r="C2286">
        <f t="shared" si="4673"/>
        <v>62</v>
      </c>
      <c r="E2286">
        <f t="shared" ref="E2286" si="4687">plan_id</f>
        <v>1330</v>
      </c>
      <c r="F2286">
        <f t="shared" ca="1" si="4675"/>
        <v>2019</v>
      </c>
      <c r="G2286">
        <f t="shared" ref="G2286" ca="1" si="4688">VLOOKUP(INDIRECT(CHAR(39)&amp;$A2286&amp;CHAR(39)&amp;"!r2c"&amp;$C2286,0),variables,2,0)</f>
        <v>10994</v>
      </c>
      <c r="H2286" s="68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857468000</v>
      </c>
    </row>
    <row r="2287" spans="1:8" x14ac:dyDescent="0.35">
      <c r="A2287" t="s">
        <v>534</v>
      </c>
      <c r="B2287">
        <f t="shared" si="4566"/>
        <v>22</v>
      </c>
      <c r="C2287">
        <f t="shared" si="4673"/>
        <v>63</v>
      </c>
      <c r="E2287">
        <f t="shared" ref="E2287" si="4689">plan_id</f>
        <v>1330</v>
      </c>
      <c r="F2287">
        <f t="shared" ca="1" si="4675"/>
        <v>2019</v>
      </c>
      <c r="G2287">
        <f t="shared" ref="G2287" ca="1" si="4690">VLOOKUP(INDIRECT(CHAR(39)&amp;$A2287&amp;CHAR(39)&amp;"!r2c"&amp;$C2287,0),variables,2,0)</f>
        <v>10801</v>
      </c>
      <c r="H2287" s="68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20100000</v>
      </c>
    </row>
    <row r="2288" spans="1:8" x14ac:dyDescent="0.35">
      <c r="A2288" t="s">
        <v>534</v>
      </c>
      <c r="B2288">
        <f t="shared" si="4566"/>
        <v>22</v>
      </c>
      <c r="C2288">
        <f t="shared" si="4673"/>
        <v>64</v>
      </c>
      <c r="E2288">
        <f t="shared" ref="E2288" si="4691">plan_id</f>
        <v>1330</v>
      </c>
      <c r="F2288">
        <f t="shared" ca="1" si="4675"/>
        <v>2019</v>
      </c>
      <c r="G2288">
        <f t="shared" ref="G2288" ca="1" si="4692">VLOOKUP(INDIRECT(CHAR(39)&amp;$A2288&amp;CHAR(39)&amp;"!r2c"&amp;$C2288,0),variables,2,0)</f>
        <v>10802</v>
      </c>
      <c r="H2288" s="68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22100000</v>
      </c>
    </row>
    <row r="2289" spans="1:8" x14ac:dyDescent="0.35">
      <c r="A2289" t="s">
        <v>534</v>
      </c>
      <c r="B2289">
        <f t="shared" si="4566"/>
        <v>22</v>
      </c>
      <c r="C2289">
        <f t="shared" si="4673"/>
        <v>65</v>
      </c>
      <c r="E2289">
        <f t="shared" ref="E2289" si="4693">plan_id</f>
        <v>1330</v>
      </c>
      <c r="F2289">
        <f t="shared" ca="1" si="4675"/>
        <v>2019</v>
      </c>
      <c r="G2289">
        <f t="shared" ref="G2289" ca="1" si="4694">VLOOKUP(INDIRECT(CHAR(39)&amp;$A2289&amp;CHAR(39)&amp;"!r2c"&amp;$C2289,0),variables,2,0)</f>
        <v>10803</v>
      </c>
      <c r="H2289" s="68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5">
      <c r="A2290" t="s">
        <v>534</v>
      </c>
      <c r="B2290">
        <f t="shared" si="4566"/>
        <v>22</v>
      </c>
      <c r="C2290">
        <f t="shared" si="4673"/>
        <v>66</v>
      </c>
      <c r="E2290">
        <f t="shared" ref="E2290" si="4695">plan_id</f>
        <v>1330</v>
      </c>
      <c r="F2290">
        <f t="shared" ca="1" si="4675"/>
        <v>2019</v>
      </c>
      <c r="G2290">
        <f t="shared" ref="G2290" ca="1" si="4696">VLOOKUP(INDIRECT(CHAR(39)&amp;$A2290&amp;CHAR(39)&amp;"!r2c"&amp;$C2290,0),variables,2,0)</f>
        <v>10804</v>
      </c>
      <c r="H2290" s="68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5">
      <c r="A2291" t="s">
        <v>534</v>
      </c>
      <c r="B2291">
        <f t="shared" ref="B2291" si="4697">B2226+1</f>
        <v>22</v>
      </c>
      <c r="C2291">
        <f t="shared" si="4673"/>
        <v>67</v>
      </c>
      <c r="E2291">
        <f t="shared" ref="E2291" si="4698">plan_id</f>
        <v>1330</v>
      </c>
      <c r="F2291">
        <f t="shared" ca="1" si="4675"/>
        <v>2019</v>
      </c>
      <c r="G2291">
        <f t="shared" ref="G2291" ca="1" si="4699">VLOOKUP(INDIRECT(CHAR(39)&amp;$A2291&amp;CHAR(39)&amp;"!r2c"&amp;$C2291,0),variables,2,0)</f>
        <v>10805</v>
      </c>
      <c r="H2291" s="68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5">
      <c r="A2292" t="s">
        <v>534</v>
      </c>
      <c r="B2292">
        <f>B2291</f>
        <v>22</v>
      </c>
      <c r="C2292">
        <f t="shared" si="4673"/>
        <v>68</v>
      </c>
      <c r="E2292">
        <f t="shared" ref="E2292" si="4700">plan_id</f>
        <v>1330</v>
      </c>
      <c r="F2292">
        <f t="shared" ca="1" si="4675"/>
        <v>2019</v>
      </c>
      <c r="G2292">
        <f t="shared" ref="G2292" ca="1" si="4701">VLOOKUP(INDIRECT(CHAR(39)&amp;$A2292&amp;CHAR(39)&amp;"!r2c"&amp;$C2292,0),variables,2,0)</f>
        <v>10806</v>
      </c>
      <c r="H2292" s="68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200000</v>
      </c>
    </row>
    <row r="2293" spans="1:8" x14ac:dyDescent="0.35">
      <c r="A2293" t="s">
        <v>534</v>
      </c>
      <c r="B2293">
        <f t="shared" ref="B2293:B2317" si="4702">B2292</f>
        <v>22</v>
      </c>
      <c r="C2293">
        <f t="shared" si="4673"/>
        <v>69</v>
      </c>
      <c r="E2293">
        <f t="shared" ref="E2293" si="4703">plan_id</f>
        <v>1330</v>
      </c>
      <c r="F2293">
        <f t="shared" ca="1" si="4675"/>
        <v>2019</v>
      </c>
      <c r="G2293">
        <f t="shared" ref="G2293" ca="1" si="4704">VLOOKUP(INDIRECT(CHAR(39)&amp;$A2293&amp;CHAR(39)&amp;"!r2c"&amp;$C2293,0),variables,2,0)</f>
        <v>10807</v>
      </c>
      <c r="H2293" s="68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5">
      <c r="A2294" t="s">
        <v>534</v>
      </c>
      <c r="B2294">
        <f t="shared" si="4702"/>
        <v>22</v>
      </c>
      <c r="C2294">
        <f t="shared" si="4673"/>
        <v>70</v>
      </c>
      <c r="E2294">
        <f t="shared" ref="E2294" si="4705">plan_id</f>
        <v>1330</v>
      </c>
      <c r="F2294">
        <f t="shared" ca="1" si="4675"/>
        <v>2019</v>
      </c>
      <c r="G2294">
        <f t="shared" ref="G2294" ca="1" si="4706">VLOOKUP(INDIRECT(CHAR(39)&amp;$A2294&amp;CHAR(39)&amp;"!r2c"&amp;$C2294,0),variables,2,0)</f>
        <v>10808</v>
      </c>
      <c r="H2294" s="68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5">
      <c r="A2295" t="s">
        <v>534</v>
      </c>
      <c r="B2295">
        <f t="shared" si="4702"/>
        <v>22</v>
      </c>
      <c r="C2295">
        <f t="shared" si="4673"/>
        <v>71</v>
      </c>
      <c r="E2295">
        <f t="shared" ref="E2295" si="4707">plan_id</f>
        <v>1330</v>
      </c>
      <c r="F2295">
        <f t="shared" ca="1" si="4675"/>
        <v>2019</v>
      </c>
      <c r="G2295">
        <f t="shared" ref="G2295" ca="1" si="4708">VLOOKUP(INDIRECT(CHAR(39)&amp;$A2295&amp;CHAR(39)&amp;"!r2c"&amp;$C2295,0),variables,2,0)</f>
        <v>10809</v>
      </c>
      <c r="H2295" s="68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5">
      <c r="A2296" t="s">
        <v>534</v>
      </c>
      <c r="B2296">
        <f t="shared" si="4702"/>
        <v>22</v>
      </c>
      <c r="C2296">
        <f t="shared" si="4673"/>
        <v>72</v>
      </c>
      <c r="E2296">
        <f t="shared" ref="E2296" si="4709">plan_id</f>
        <v>1330</v>
      </c>
      <c r="F2296">
        <f t="shared" ca="1" si="4675"/>
        <v>2019</v>
      </c>
      <c r="G2296">
        <f t="shared" ref="G2296" ca="1" si="4710">VLOOKUP(INDIRECT(CHAR(39)&amp;$A2296&amp;CHAR(39)&amp;"!r2c"&amp;$C2296,0),variables,2,0)</f>
        <v>10810</v>
      </c>
      <c r="H2296" s="68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12200000</v>
      </c>
    </row>
    <row r="2297" spans="1:8" x14ac:dyDescent="0.35">
      <c r="A2297" t="s">
        <v>534</v>
      </c>
      <c r="B2297">
        <f t="shared" si="4702"/>
        <v>22</v>
      </c>
      <c r="C2297">
        <f t="shared" si="4673"/>
        <v>73</v>
      </c>
      <c r="E2297">
        <f t="shared" ref="E2297" si="4711">plan_id</f>
        <v>1330</v>
      </c>
      <c r="F2297">
        <f t="shared" ca="1" si="4675"/>
        <v>2019</v>
      </c>
      <c r="G2297">
        <f t="shared" ref="G2297" ca="1" si="4712">VLOOKUP(INDIRECT(CHAR(39)&amp;$A2297&amp;CHAR(39)&amp;"!r2c"&amp;$C2297,0),variables,2,0)</f>
        <v>10811</v>
      </c>
      <c r="H2297" s="68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5">
      <c r="A2298" t="s">
        <v>534</v>
      </c>
      <c r="B2298">
        <f t="shared" si="4702"/>
        <v>22</v>
      </c>
      <c r="C2298">
        <f t="shared" si="4673"/>
        <v>74</v>
      </c>
      <c r="E2298">
        <f t="shared" ref="E2298" si="4713">plan_id</f>
        <v>1330</v>
      </c>
      <c r="F2298">
        <f t="shared" ca="1" si="4675"/>
        <v>2019</v>
      </c>
      <c r="G2298">
        <f t="shared" ref="G2298" ca="1" si="4714">VLOOKUP(INDIRECT(CHAR(39)&amp;$A2298&amp;CHAR(39)&amp;"!r2c"&amp;$C2298,0),variables,2,0)</f>
        <v>10812</v>
      </c>
      <c r="H2298" s="68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5">
      <c r="A2299" t="s">
        <v>534</v>
      </c>
      <c r="B2299">
        <f t="shared" si="4702"/>
        <v>22</v>
      </c>
      <c r="C2299">
        <f t="shared" si="4673"/>
        <v>75</v>
      </c>
      <c r="E2299">
        <f t="shared" ref="E2299" si="4715">plan_id</f>
        <v>1330</v>
      </c>
      <c r="F2299">
        <f t="shared" ca="1" si="4675"/>
        <v>2019</v>
      </c>
      <c r="G2299">
        <f t="shared" ref="G2299" ca="1" si="4716">VLOOKUP(INDIRECT(CHAR(39)&amp;$A2299&amp;CHAR(39)&amp;"!r2c"&amp;$C2299,0),variables,2,0)</f>
        <v>10813</v>
      </c>
      <c r="H2299" s="6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5">
      <c r="A2300" t="s">
        <v>534</v>
      </c>
      <c r="B2300">
        <f t="shared" si="4702"/>
        <v>22</v>
      </c>
      <c r="C2300">
        <f t="shared" si="4673"/>
        <v>76</v>
      </c>
      <c r="E2300">
        <f t="shared" ref="E2300" si="4717">plan_id</f>
        <v>1330</v>
      </c>
      <c r="F2300">
        <f t="shared" ca="1" si="4675"/>
        <v>2019</v>
      </c>
      <c r="G2300">
        <f t="shared" ref="G2300" ca="1" si="4718">VLOOKUP(INDIRECT(CHAR(39)&amp;$A2300&amp;CHAR(39)&amp;"!r2c"&amp;$C2300,0),variables,2,0)</f>
        <v>10814</v>
      </c>
      <c r="H2300" s="68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-1100000</v>
      </c>
    </row>
    <row r="2301" spans="1:8" x14ac:dyDescent="0.35">
      <c r="A2301" t="s">
        <v>534</v>
      </c>
      <c r="B2301">
        <f t="shared" si="4702"/>
        <v>22</v>
      </c>
      <c r="C2301">
        <f t="shared" si="4673"/>
        <v>77</v>
      </c>
      <c r="E2301">
        <f t="shared" ref="E2301" si="4719">plan_id</f>
        <v>1330</v>
      </c>
      <c r="F2301">
        <f t="shared" ca="1" si="4675"/>
        <v>2019</v>
      </c>
      <c r="G2301">
        <f t="shared" ref="G2301" ca="1" si="4720">VLOOKUP(INDIRECT(CHAR(39)&amp;$A2301&amp;CHAR(39)&amp;"!r2c"&amp;$C2301,0),variables,2,0)</f>
        <v>10815</v>
      </c>
      <c r="H2301" s="6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16700000</v>
      </c>
    </row>
    <row r="2302" spans="1:8" x14ac:dyDescent="0.35">
      <c r="A2302" t="s">
        <v>534</v>
      </c>
      <c r="B2302">
        <f t="shared" si="4702"/>
        <v>22</v>
      </c>
      <c r="C2302">
        <f t="shared" si="4673"/>
        <v>78</v>
      </c>
      <c r="E2302">
        <f t="shared" ref="E2302" si="4721">plan_id</f>
        <v>1330</v>
      </c>
      <c r="F2302">
        <f t="shared" ca="1" si="4675"/>
        <v>2019</v>
      </c>
      <c r="G2302">
        <f t="shared" ref="G2302" ca="1" si="4722">VLOOKUP(INDIRECT(CHAR(39)&amp;$A2302&amp;CHAR(39)&amp;"!r2c"&amp;$C2302,0),variables,2,0)</f>
        <v>10816</v>
      </c>
      <c r="H2302" s="68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5">
      <c r="A2303" t="s">
        <v>534</v>
      </c>
      <c r="B2303">
        <f t="shared" si="4702"/>
        <v>22</v>
      </c>
      <c r="C2303">
        <f t="shared" si="4673"/>
        <v>79</v>
      </c>
      <c r="E2303">
        <f t="shared" ref="E2303" si="4723">plan_id</f>
        <v>1330</v>
      </c>
      <c r="F2303">
        <f t="shared" ca="1" si="4675"/>
        <v>2019</v>
      </c>
      <c r="G2303">
        <f t="shared" ref="G2303" ca="1" si="4724">VLOOKUP(INDIRECT(CHAR(39)&amp;$A2303&amp;CHAR(39)&amp;"!r2c"&amp;$C2303,0),variables,2,0)</f>
        <v>10817</v>
      </c>
      <c r="H2303" s="6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100000</v>
      </c>
    </row>
    <row r="2304" spans="1:8" x14ac:dyDescent="0.35">
      <c r="A2304" t="s">
        <v>534</v>
      </c>
      <c r="B2304">
        <f t="shared" si="4702"/>
        <v>22</v>
      </c>
      <c r="C2304">
        <f t="shared" si="4673"/>
        <v>80</v>
      </c>
      <c r="E2304">
        <f t="shared" ref="E2304" si="4725">plan_id</f>
        <v>1330</v>
      </c>
      <c r="F2304">
        <f t="shared" ca="1" si="4675"/>
        <v>2019</v>
      </c>
      <c r="G2304">
        <f t="shared" ref="G2304" ca="1" si="4726">VLOOKUP(INDIRECT(CHAR(39)&amp;$A2304&amp;CHAR(39)&amp;"!r2c"&amp;$C2304,0),variables,2,0)</f>
        <v>10818</v>
      </c>
      <c r="H2304" s="6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5">
      <c r="A2305" t="s">
        <v>534</v>
      </c>
      <c r="B2305">
        <f t="shared" si="4702"/>
        <v>22</v>
      </c>
      <c r="C2305">
        <f t="shared" si="4673"/>
        <v>81</v>
      </c>
      <c r="E2305">
        <f t="shared" ref="E2305" si="4727">plan_id</f>
        <v>1330</v>
      </c>
      <c r="F2305">
        <f t="shared" ca="1" si="4675"/>
        <v>2019</v>
      </c>
      <c r="G2305">
        <f t="shared" ref="G2305" ca="1" si="4728">VLOOKUP(INDIRECT(CHAR(39)&amp;$A2305&amp;CHAR(39)&amp;"!r2c"&amp;$C2305,0),variables,2,0)</f>
        <v>10819</v>
      </c>
      <c r="H2305" s="6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5">
      <c r="A2306" t="s">
        <v>534</v>
      </c>
      <c r="B2306">
        <f t="shared" si="4702"/>
        <v>22</v>
      </c>
      <c r="C2306">
        <f t="shared" si="4673"/>
        <v>82</v>
      </c>
      <c r="E2306">
        <f t="shared" ref="E2306" si="4729">plan_id</f>
        <v>1330</v>
      </c>
      <c r="F2306">
        <f t="shared" ca="1" si="4675"/>
        <v>2019</v>
      </c>
      <c r="G2306">
        <f t="shared" ref="G2306" ca="1" si="4730">VLOOKUP(INDIRECT(CHAR(39)&amp;$A2306&amp;CHAR(39)&amp;"!r2c"&amp;$C2306,0),variables,2,0)</f>
        <v>10820</v>
      </c>
      <c r="H2306" s="68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-43500000</v>
      </c>
    </row>
    <row r="2307" spans="1:8" x14ac:dyDescent="0.35">
      <c r="A2307" t="s">
        <v>534</v>
      </c>
      <c r="B2307">
        <f t="shared" si="4702"/>
        <v>22</v>
      </c>
      <c r="C2307">
        <f t="shared" si="4673"/>
        <v>83</v>
      </c>
      <c r="E2307">
        <f t="shared" ref="E2307" si="4731">plan_id</f>
        <v>1330</v>
      </c>
      <c r="F2307">
        <f t="shared" ca="1" si="4675"/>
        <v>2019</v>
      </c>
      <c r="G2307">
        <f t="shared" ref="G2307" ca="1" si="4732">VLOOKUP(INDIRECT(CHAR(39)&amp;$A2307&amp;CHAR(39)&amp;"!r2c"&amp;$C2307,0),variables,2,0)</f>
        <v>10821</v>
      </c>
      <c r="H2307" s="6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5">
      <c r="A2308" t="s">
        <v>534</v>
      </c>
      <c r="B2308">
        <f t="shared" si="4702"/>
        <v>22</v>
      </c>
      <c r="C2308">
        <f t="shared" si="4673"/>
        <v>84</v>
      </c>
      <c r="E2308">
        <f t="shared" ref="E2308" si="4733">plan_id</f>
        <v>1330</v>
      </c>
      <c r="F2308">
        <f t="shared" ca="1" si="4675"/>
        <v>2019</v>
      </c>
      <c r="G2308">
        <f t="shared" ref="G2308" ca="1" si="4734">VLOOKUP(INDIRECT(CHAR(39)&amp;$A2308&amp;CHAR(39)&amp;"!r2c"&amp;$C2308,0),variables,2,0)</f>
        <v>10822</v>
      </c>
      <c r="H2308" s="6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5">
      <c r="A2309" t="s">
        <v>534</v>
      </c>
      <c r="B2309">
        <f t="shared" si="4702"/>
        <v>22</v>
      </c>
      <c r="C2309">
        <f t="shared" si="4673"/>
        <v>85</v>
      </c>
      <c r="E2309">
        <f t="shared" ref="E2309" si="4735">plan_id</f>
        <v>1330</v>
      </c>
      <c r="F2309">
        <f t="shared" ca="1" si="4675"/>
        <v>2019</v>
      </c>
      <c r="G2309">
        <f t="shared" ref="G2309" ca="1" si="4736">VLOOKUP(INDIRECT(CHAR(39)&amp;$A2309&amp;CHAR(39)&amp;"!r2c"&amp;$C2309,0),variables,2,0)</f>
        <v>10829</v>
      </c>
      <c r="H2309" s="68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78358201</v>
      </c>
    </row>
    <row r="2310" spans="1:8" x14ac:dyDescent="0.35">
      <c r="A2310" t="s">
        <v>534</v>
      </c>
      <c r="B2310">
        <f t="shared" si="4702"/>
        <v>22</v>
      </c>
      <c r="C2310">
        <f t="shared" si="4673"/>
        <v>86</v>
      </c>
      <c r="E2310">
        <f t="shared" ref="E2310" si="4737">plan_id</f>
        <v>1330</v>
      </c>
      <c r="F2310">
        <f t="shared" ca="1" si="4675"/>
        <v>2019</v>
      </c>
      <c r="G2310">
        <f t="shared" ref="G2310" ca="1" si="4738">VLOOKUP(INDIRECT(CHAR(39)&amp;$A2310&amp;CHAR(39)&amp;"!r2c"&amp;$C2310,0),variables,2,0)</f>
        <v>10823</v>
      </c>
      <c r="H2310" s="68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18999770</v>
      </c>
    </row>
    <row r="2311" spans="1:8" x14ac:dyDescent="0.35">
      <c r="A2311" t="s">
        <v>534</v>
      </c>
      <c r="B2311">
        <f t="shared" si="4702"/>
        <v>22</v>
      </c>
      <c r="C2311">
        <f t="shared" si="4673"/>
        <v>87</v>
      </c>
      <c r="E2311">
        <f t="shared" ref="E2311" si="4739">plan_id</f>
        <v>1330</v>
      </c>
      <c r="F2311">
        <f t="shared" ca="1" si="4675"/>
        <v>2019</v>
      </c>
      <c r="G2311">
        <f t="shared" ref="G2311" ca="1" si="4740">VLOOKUP(INDIRECT(CHAR(39)&amp;$A2311&amp;CHAR(39)&amp;"!r2c"&amp;$C2311,0),variables,2,0)</f>
        <v>10798</v>
      </c>
      <c r="H2311" s="6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5">
      <c r="A2312" t="s">
        <v>534</v>
      </c>
      <c r="B2312">
        <f t="shared" si="4702"/>
        <v>22</v>
      </c>
      <c r="C2312">
        <f t="shared" si="4673"/>
        <v>88</v>
      </c>
      <c r="E2312">
        <f t="shared" ref="E2312" si="4741">plan_id</f>
        <v>1330</v>
      </c>
      <c r="F2312">
        <f t="shared" ca="1" si="4675"/>
        <v>2019</v>
      </c>
      <c r="G2312">
        <f t="shared" ref="G2312" ca="1" si="4742">VLOOKUP(INDIRECT(CHAR(39)&amp;$A2312&amp;CHAR(39)&amp;"!r2c"&amp;$C2312,0),variables,2,0)</f>
        <v>10799</v>
      </c>
      <c r="H2312" s="68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5">
      <c r="A2313" t="s">
        <v>534</v>
      </c>
      <c r="B2313">
        <f t="shared" si="4702"/>
        <v>22</v>
      </c>
      <c r="C2313">
        <f t="shared" si="4673"/>
        <v>89</v>
      </c>
      <c r="E2313">
        <f t="shared" ref="E2313" si="4743">plan_id</f>
        <v>1330</v>
      </c>
      <c r="F2313">
        <f t="shared" ca="1" si="4675"/>
        <v>2019</v>
      </c>
      <c r="G2313">
        <f t="shared" ref="G2313" ca="1" si="4744">VLOOKUP(INDIRECT(CHAR(39)&amp;$A2313&amp;CHAR(39)&amp;"!r2c"&amp;$C2313,0),variables,2,0)</f>
        <v>10800</v>
      </c>
      <c r="H2313" s="68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5">
      <c r="A2314" t="s">
        <v>534</v>
      </c>
      <c r="B2314">
        <f t="shared" si="4702"/>
        <v>22</v>
      </c>
      <c r="C2314">
        <f t="shared" si="4673"/>
        <v>90</v>
      </c>
      <c r="E2314">
        <f t="shared" ref="E2314" si="4745">plan_id</f>
        <v>1330</v>
      </c>
      <c r="F2314">
        <f t="shared" ca="1" si="4675"/>
        <v>2019</v>
      </c>
      <c r="G2314">
        <f t="shared" ref="G2314" ca="1" si="4746">VLOOKUP(INDIRECT(CHAR(39)&amp;$A2314&amp;CHAR(39)&amp;"!r2c"&amp;$C2314,0),variables,2,0)</f>
        <v>10824</v>
      </c>
      <c r="H2314" s="68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5">
      <c r="A2315" t="s">
        <v>534</v>
      </c>
      <c r="B2315">
        <f t="shared" si="4702"/>
        <v>22</v>
      </c>
      <c r="C2315">
        <f t="shared" si="4673"/>
        <v>91</v>
      </c>
      <c r="E2315">
        <f t="shared" ref="E2315" si="4747">plan_id</f>
        <v>1330</v>
      </c>
      <c r="F2315">
        <f t="shared" ca="1" si="4675"/>
        <v>2019</v>
      </c>
      <c r="G2315">
        <f t="shared" ref="G2315" ca="1" si="4748">VLOOKUP(INDIRECT(CHAR(39)&amp;$A2315&amp;CHAR(39)&amp;"!r2c"&amp;$C2315,0),variables,2,0)</f>
        <v>10825</v>
      </c>
      <c r="H2315" s="68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-6100000</v>
      </c>
    </row>
    <row r="2316" spans="1:8" x14ac:dyDescent="0.35">
      <c r="A2316" t="s">
        <v>534</v>
      </c>
      <c r="B2316">
        <f t="shared" si="4702"/>
        <v>22</v>
      </c>
      <c r="C2316">
        <f t="shared" si="4673"/>
        <v>92</v>
      </c>
      <c r="E2316">
        <f t="shared" ref="E2316" si="4749">plan_id</f>
        <v>1330</v>
      </c>
      <c r="F2316">
        <f t="shared" ca="1" si="4675"/>
        <v>2019</v>
      </c>
      <c r="G2316">
        <f t="shared" ref="G2316" ca="1" si="4750">VLOOKUP(INDIRECT(CHAR(39)&amp;$A2316&amp;CHAR(39)&amp;"!r2c"&amp;$C2316,0),variables,2,0)</f>
        <v>10826</v>
      </c>
      <c r="H2316" s="68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140844384</v>
      </c>
    </row>
    <row r="2317" spans="1:8" x14ac:dyDescent="0.35">
      <c r="A2317" t="s">
        <v>534</v>
      </c>
      <c r="B2317">
        <f t="shared" si="4702"/>
        <v>22</v>
      </c>
      <c r="C2317">
        <f t="shared" si="4673"/>
        <v>93</v>
      </c>
      <c r="E2317">
        <f t="shared" ref="E2317" si="4751">plan_id</f>
        <v>1330</v>
      </c>
      <c r="F2317">
        <f t="shared" ca="1" si="4675"/>
        <v>2019</v>
      </c>
      <c r="G2317">
        <f t="shared" ref="G2317" ca="1" si="4752">VLOOKUP(INDIRECT(CHAR(39)&amp;$A2317&amp;CHAR(39)&amp;"!r2c"&amp;$C2317,0),variables,2,0)</f>
        <v>10828</v>
      </c>
      <c r="H2317" s="6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5">
      <c r="A2318" t="s">
        <v>534</v>
      </c>
      <c r="B2318">
        <f t="shared" ref="B2318:B2381" si="4753">B2253+1</f>
        <v>23</v>
      </c>
      <c r="C2318">
        <f t="shared" si="4673"/>
        <v>3</v>
      </c>
      <c r="E2318">
        <f t="shared" ref="E2318" si="4754">plan_id</f>
        <v>1330</v>
      </c>
      <c r="F2318">
        <f t="shared" ca="1" si="4675"/>
        <v>2020</v>
      </c>
      <c r="G2318">
        <f t="shared" ref="G2318" ca="1" si="4755">VLOOKUP(INDIRECT(CHAR(39)&amp;$A2318&amp;CHAR(39)&amp;"!r2c"&amp;$C2318,0),variables,2,0)</f>
        <v>10703</v>
      </c>
      <c r="H2318" s="68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5">
      <c r="A2319" t="s">
        <v>534</v>
      </c>
      <c r="B2319">
        <f t="shared" si="4753"/>
        <v>23</v>
      </c>
      <c r="C2319">
        <f t="shared" si="4673"/>
        <v>4</v>
      </c>
      <c r="E2319">
        <f t="shared" ref="E2319" si="4756">plan_id</f>
        <v>1330</v>
      </c>
      <c r="F2319">
        <f t="shared" ca="1" si="4675"/>
        <v>2020</v>
      </c>
      <c r="G2319">
        <f t="shared" ref="G2319" ca="1" si="4757">VLOOKUP(INDIRECT(CHAR(39)&amp;$A2319&amp;CHAR(39)&amp;"!r2c"&amp;$C2319,0),variables,2,0)</f>
        <v>10845</v>
      </c>
      <c r="H2319" s="68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Cavanaugh Macdonald Consulting, LLC</v>
      </c>
    </row>
    <row r="2320" spans="1:8" x14ac:dyDescent="0.35">
      <c r="A2320" t="s">
        <v>534</v>
      </c>
      <c r="B2320">
        <f t="shared" si="4753"/>
        <v>23</v>
      </c>
      <c r="C2320">
        <f t="shared" si="4673"/>
        <v>5</v>
      </c>
      <c r="E2320">
        <f t="shared" ref="E2320" si="4758">plan_id</f>
        <v>1330</v>
      </c>
      <c r="F2320">
        <f t="shared" ca="1" si="4675"/>
        <v>2020</v>
      </c>
      <c r="G2320">
        <f t="shared" ref="G2320" ca="1" si="4759">VLOOKUP(INDIRECT(CHAR(39)&amp;$A2320&amp;CHAR(39)&amp;"!r2c"&amp;$C2320,0),variables,2,0)</f>
        <v>10924</v>
      </c>
      <c r="H2320" s="68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0.10199999999999999</v>
      </c>
    </row>
    <row r="2321" spans="1:8" x14ac:dyDescent="0.35">
      <c r="A2321" t="s">
        <v>534</v>
      </c>
      <c r="B2321">
        <f t="shared" si="4753"/>
        <v>23</v>
      </c>
      <c r="C2321">
        <f t="shared" si="4673"/>
        <v>6</v>
      </c>
      <c r="E2321">
        <f t="shared" ref="E2321" si="4760">plan_id</f>
        <v>1330</v>
      </c>
      <c r="F2321">
        <f t="shared" ca="1" si="4675"/>
        <v>2020</v>
      </c>
      <c r="G2321">
        <f t="shared" ref="G2321" ca="1" si="4761">VLOOKUP(INDIRECT(CHAR(39)&amp;$A2321&amp;CHAR(39)&amp;"!r2c"&amp;$C2321,0),variables,2,0)</f>
        <v>10925</v>
      </c>
      <c r="H2321" s="68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1.6E-2</v>
      </c>
    </row>
    <row r="2322" spans="1:8" x14ac:dyDescent="0.35">
      <c r="A2322" t="s">
        <v>534</v>
      </c>
      <c r="B2322">
        <f t="shared" si="4753"/>
        <v>23</v>
      </c>
      <c r="C2322">
        <f t="shared" si="4673"/>
        <v>7</v>
      </c>
      <c r="E2322">
        <f t="shared" ref="E2322" si="4762">plan_id</f>
        <v>1330</v>
      </c>
      <c r="F2322">
        <f t="shared" ca="1" si="4675"/>
        <v>2020</v>
      </c>
      <c r="G2322">
        <f t="shared" ref="G2322" ca="1" si="4763">VLOOKUP(INDIRECT(CHAR(39)&amp;$A2322&amp;CHAR(39)&amp;"!r2c"&amp;$C2322,0),variables,2,0)</f>
        <v>10926</v>
      </c>
      <c r="H2322" s="68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8.1500000000000003E-2</v>
      </c>
    </row>
    <row r="2323" spans="1:8" x14ac:dyDescent="0.35">
      <c r="A2323" t="s">
        <v>534</v>
      </c>
      <c r="B2323">
        <f t="shared" si="4753"/>
        <v>23</v>
      </c>
      <c r="C2323">
        <f t="shared" si="4673"/>
        <v>8</v>
      </c>
      <c r="E2323">
        <f t="shared" ref="E2323" si="4764">plan_id</f>
        <v>1330</v>
      </c>
      <c r="F2323">
        <f t="shared" ca="1" si="4675"/>
        <v>2020</v>
      </c>
      <c r="G2323">
        <f t="shared" ref="G2323" ca="1" si="4765">VLOOKUP(INDIRECT(CHAR(39)&amp;$A2323&amp;CHAR(39)&amp;"!r2c"&amp;$C2323,0),variables,2,0)</f>
        <v>10704</v>
      </c>
      <c r="H2323" s="68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5">
      <c r="A2324" t="s">
        <v>534</v>
      </c>
      <c r="B2324">
        <f t="shared" si="4753"/>
        <v>23</v>
      </c>
      <c r="C2324">
        <f t="shared" si="4673"/>
        <v>9</v>
      </c>
      <c r="E2324">
        <f t="shared" ref="E2324" si="4766">plan_id</f>
        <v>1330</v>
      </c>
      <c r="F2324">
        <f t="shared" ca="1" si="4675"/>
        <v>2020</v>
      </c>
      <c r="G2324">
        <f t="shared" ref="G2324" ca="1" si="4767">VLOOKUP(INDIRECT(CHAR(39)&amp;$A2324&amp;CHAR(39)&amp;"!r2c"&amp;$C2324,0),variables,2,0)</f>
        <v>10928</v>
      </c>
      <c r="H2324" s="68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9.6100000000000005E-2</v>
      </c>
    </row>
    <row r="2325" spans="1:8" x14ac:dyDescent="0.35">
      <c r="A2325" t="s">
        <v>534</v>
      </c>
      <c r="B2325">
        <f t="shared" si="4753"/>
        <v>23</v>
      </c>
      <c r="C2325">
        <f t="shared" si="4673"/>
        <v>10</v>
      </c>
      <c r="E2325">
        <f t="shared" ref="E2325" si="4768">plan_id</f>
        <v>1330</v>
      </c>
      <c r="F2325">
        <f t="shared" ca="1" si="4675"/>
        <v>2020</v>
      </c>
      <c r="G2325">
        <f t="shared" ref="G2325" ca="1" si="4769">VLOOKUP(INDIRECT(CHAR(39)&amp;$A2325&amp;CHAR(39)&amp;"!r2c"&amp;$C2325,0),variables,2,0)</f>
        <v>10929</v>
      </c>
      <c r="H2325" s="6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5">
      <c r="A2326" t="s">
        <v>534</v>
      </c>
      <c r="B2326">
        <f t="shared" si="4753"/>
        <v>23</v>
      </c>
      <c r="C2326">
        <f t="shared" si="4673"/>
        <v>11</v>
      </c>
      <c r="E2326">
        <f t="shared" ref="E2326" si="4770">plan_id</f>
        <v>1330</v>
      </c>
      <c r="F2326">
        <f t="shared" ca="1" si="4675"/>
        <v>2020</v>
      </c>
      <c r="G2326">
        <f t="shared" ref="G2326" ca="1" si="4771">VLOOKUP(INDIRECT(CHAR(39)&amp;$A2326&amp;CHAR(39)&amp;"!r2c"&amp;$C2326,0),variables,2,0)</f>
        <v>10930</v>
      </c>
      <c r="H2326" s="6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5">
      <c r="A2327" t="s">
        <v>534</v>
      </c>
      <c r="B2327">
        <f t="shared" si="4753"/>
        <v>23</v>
      </c>
      <c r="C2327">
        <f t="shared" si="4673"/>
        <v>12</v>
      </c>
      <c r="E2327">
        <f t="shared" ref="E2327" si="4772">plan_id</f>
        <v>1330</v>
      </c>
      <c r="F2327">
        <f t="shared" ca="1" si="4675"/>
        <v>2020</v>
      </c>
      <c r="G2327">
        <f t="shared" ref="G2327" ca="1" si="4773">VLOOKUP(INDIRECT(CHAR(39)&amp;$A2327&amp;CHAR(39)&amp;"!r2c"&amp;$C2327,0),variables,2,0)</f>
        <v>10931</v>
      </c>
      <c r="H2327" s="68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228563253</v>
      </c>
    </row>
    <row r="2328" spans="1:8" x14ac:dyDescent="0.35">
      <c r="A2328" t="s">
        <v>534</v>
      </c>
      <c r="B2328">
        <f t="shared" si="4753"/>
        <v>23</v>
      </c>
      <c r="C2328">
        <f t="shared" si="4673"/>
        <v>13</v>
      </c>
      <c r="E2328">
        <f t="shared" ref="E2328" si="4774">plan_id</f>
        <v>1330</v>
      </c>
      <c r="F2328">
        <f t="shared" ca="1" si="4675"/>
        <v>2020</v>
      </c>
      <c r="G2328">
        <f t="shared" ref="G2328" ca="1" si="4775">VLOOKUP(INDIRECT(CHAR(39)&amp;$A2328&amp;CHAR(39)&amp;"!r2c"&amp;$C2328,0),variables,2,0)</f>
        <v>10705</v>
      </c>
      <c r="H2328" s="68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80194548</v>
      </c>
    </row>
    <row r="2329" spans="1:8" x14ac:dyDescent="0.35">
      <c r="A2329" t="s">
        <v>534</v>
      </c>
      <c r="B2329">
        <f t="shared" si="4753"/>
        <v>23</v>
      </c>
      <c r="C2329">
        <f t="shared" si="4673"/>
        <v>14</v>
      </c>
      <c r="E2329">
        <f t="shared" ref="E2329" si="4776">plan_id</f>
        <v>1330</v>
      </c>
      <c r="F2329">
        <f t="shared" ca="1" si="4675"/>
        <v>2020</v>
      </c>
      <c r="G2329">
        <f t="shared" ref="G2329" ca="1" si="4777">VLOOKUP(INDIRECT(CHAR(39)&amp;$A2329&amp;CHAR(39)&amp;"!r2c"&amp;$C2329,0),variables,2,0)</f>
        <v>10842</v>
      </c>
      <c r="H2329" s="68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102420318</v>
      </c>
    </row>
    <row r="2330" spans="1:8" x14ac:dyDescent="0.35">
      <c r="A2330" t="s">
        <v>534</v>
      </c>
      <c r="B2330">
        <f t="shared" si="4753"/>
        <v>23</v>
      </c>
      <c r="C2330">
        <f t="shared" si="4673"/>
        <v>15</v>
      </c>
      <c r="E2330">
        <f t="shared" ref="E2330" si="4778">plan_id</f>
        <v>1330</v>
      </c>
      <c r="F2330">
        <f t="shared" ca="1" si="4675"/>
        <v>2020</v>
      </c>
      <c r="G2330">
        <f t="shared" ref="G2330" ca="1" si="4779">VLOOKUP(INDIRECT(CHAR(39)&amp;$A2330&amp;CHAR(39)&amp;"!r2c"&amp;$C2330,0),variables,2,0)</f>
        <v>10843</v>
      </c>
      <c r="H2330" s="68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0.1166</v>
      </c>
    </row>
    <row r="2331" spans="1:8" x14ac:dyDescent="0.35">
      <c r="A2331" t="s">
        <v>534</v>
      </c>
      <c r="B2331">
        <f t="shared" si="4753"/>
        <v>23</v>
      </c>
      <c r="C2331">
        <f t="shared" si="4673"/>
        <v>16</v>
      </c>
      <c r="E2331">
        <f t="shared" ref="E2331" si="4780">plan_id</f>
        <v>1330</v>
      </c>
      <c r="F2331">
        <f t="shared" ca="1" si="4675"/>
        <v>2020</v>
      </c>
      <c r="G2331">
        <f t="shared" ref="G2331" ca="1" si="4781">VLOOKUP(INDIRECT(CHAR(39)&amp;$A2331&amp;CHAR(39)&amp;"!r2c"&amp;$C2331,0),variables,2,0)</f>
        <v>10932</v>
      </c>
      <c r="H2331" s="68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5">
      <c r="A2332" t="s">
        <v>534</v>
      </c>
      <c r="B2332">
        <f t="shared" si="4753"/>
        <v>23</v>
      </c>
      <c r="C2332">
        <f t="shared" si="4673"/>
        <v>17</v>
      </c>
      <c r="E2332">
        <f t="shared" ref="E2332" si="4782">plan_id</f>
        <v>1330</v>
      </c>
      <c r="F2332">
        <f t="shared" ca="1" si="4675"/>
        <v>2020</v>
      </c>
      <c r="G2332">
        <f t="shared" ref="G2332" ca="1" si="4783">VLOOKUP(INDIRECT(CHAR(39)&amp;$A2332&amp;CHAR(39)&amp;"!r2c"&amp;$C2332,0),variables,2,0)</f>
        <v>10933</v>
      </c>
      <c r="H2332" s="6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5">
      <c r="A2333" t="s">
        <v>534</v>
      </c>
      <c r="B2333">
        <f t="shared" si="4753"/>
        <v>23</v>
      </c>
      <c r="C2333">
        <f t="shared" si="4673"/>
        <v>18</v>
      </c>
      <c r="E2333">
        <f t="shared" ref="E2333" si="4784">plan_id</f>
        <v>1330</v>
      </c>
      <c r="F2333">
        <f t="shared" ca="1" si="4675"/>
        <v>2020</v>
      </c>
      <c r="G2333">
        <f t="shared" ref="G2333" ca="1" si="4785">VLOOKUP(INDIRECT(CHAR(39)&amp;$A2333&amp;CHAR(39)&amp;"!r2c"&amp;$C2333,0),variables,2,0)</f>
        <v>10934</v>
      </c>
      <c r="H2333" s="68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5">
      <c r="A2334" t="s">
        <v>534</v>
      </c>
      <c r="B2334">
        <f t="shared" si="4753"/>
        <v>23</v>
      </c>
      <c r="C2334">
        <f t="shared" si="4673"/>
        <v>19</v>
      </c>
      <c r="E2334">
        <f t="shared" ref="E2334" si="4786">plan_id</f>
        <v>1330</v>
      </c>
      <c r="F2334">
        <f t="shared" ca="1" si="4675"/>
        <v>2020</v>
      </c>
      <c r="G2334">
        <f t="shared" ref="G2334" ca="1" si="4787">VLOOKUP(INDIRECT(CHAR(39)&amp;$A2334&amp;CHAR(39)&amp;"!r2c"&amp;$C2334,0),variables,2,0)</f>
        <v>10935</v>
      </c>
      <c r="H2334" s="68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8.1500000000000003E-2</v>
      </c>
    </row>
    <row r="2335" spans="1:8" x14ac:dyDescent="0.35">
      <c r="A2335" t="s">
        <v>534</v>
      </c>
      <c r="B2335">
        <f t="shared" si="4753"/>
        <v>23</v>
      </c>
      <c r="C2335">
        <f t="shared" si="4673"/>
        <v>20</v>
      </c>
      <c r="E2335">
        <f t="shared" ref="E2335" si="4788">plan_id</f>
        <v>1330</v>
      </c>
      <c r="F2335">
        <f t="shared" ca="1" si="4675"/>
        <v>2020</v>
      </c>
      <c r="G2335">
        <f t="shared" ref="G2335" ca="1" si="4789">VLOOKUP(INDIRECT(CHAR(39)&amp;$A2335&amp;CHAR(39)&amp;"!r2c"&amp;$C2335,0),variables,2,0)</f>
        <v>10936</v>
      </c>
      <c r="H2335" s="68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Single</v>
      </c>
    </row>
    <row r="2336" spans="1:8" x14ac:dyDescent="0.35">
      <c r="A2336" t="s">
        <v>534</v>
      </c>
      <c r="B2336">
        <f t="shared" si="4753"/>
        <v>23</v>
      </c>
      <c r="C2336">
        <f t="shared" si="4673"/>
        <v>21</v>
      </c>
      <c r="E2336">
        <f t="shared" ref="E2336" si="4790">plan_id</f>
        <v>1330</v>
      </c>
      <c r="F2336">
        <f t="shared" ca="1" si="4675"/>
        <v>2020</v>
      </c>
      <c r="G2336">
        <f t="shared" ref="G2336" ca="1" si="4791">VLOOKUP(INDIRECT(CHAR(39)&amp;$A2336&amp;CHAR(39)&amp;"!r2c"&amp;$C2336,0),variables,2,0)</f>
        <v>10938</v>
      </c>
      <c r="H2336" s="68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5">
      <c r="A2337" t="s">
        <v>534</v>
      </c>
      <c r="B2337">
        <f t="shared" si="4753"/>
        <v>23</v>
      </c>
      <c r="C2337">
        <f t="shared" si="4673"/>
        <v>22</v>
      </c>
      <c r="E2337">
        <f t="shared" ref="E2337" si="4792">plan_id</f>
        <v>1330</v>
      </c>
      <c r="F2337">
        <f t="shared" ca="1" si="4675"/>
        <v>2020</v>
      </c>
      <c r="G2337">
        <f t="shared" ref="G2337" ca="1" si="4793">VLOOKUP(INDIRECT(CHAR(39)&amp;$A2337&amp;CHAR(39)&amp;"!r2c"&amp;$C2337,0),variables,2,0)</f>
        <v>10939</v>
      </c>
      <c r="H2337" s="68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5">
      <c r="A2338" t="s">
        <v>534</v>
      </c>
      <c r="B2338">
        <f t="shared" si="4753"/>
        <v>23</v>
      </c>
      <c r="C2338">
        <f t="shared" si="4673"/>
        <v>23</v>
      </c>
      <c r="E2338">
        <f t="shared" ref="E2338" si="4794">plan_id</f>
        <v>1330</v>
      </c>
      <c r="F2338">
        <f t="shared" ca="1" si="4675"/>
        <v>2020</v>
      </c>
      <c r="G2338">
        <f t="shared" ref="G2338" ca="1" si="4795">VLOOKUP(INDIRECT(CHAR(39)&amp;$A2338&amp;CHAR(39)&amp;"!r2c"&amp;$C2338,0),variables,2,0)</f>
        <v>11008</v>
      </c>
      <c r="H2338" s="68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Tier One Members: 1/60 of final compensation/yr of service. &amp; Tier Two Members - 1.85% of final compensation for members aged 60 with at least 30yrs of creditable service/yr of service. Otherwise 1/60 of final compensation/yr of service.</v>
      </c>
    </row>
    <row r="2339" spans="1:8" x14ac:dyDescent="0.35">
      <c r="A2339" t="s">
        <v>534</v>
      </c>
      <c r="B2339">
        <f t="shared" si="4753"/>
        <v>23</v>
      </c>
      <c r="C2339">
        <f t="shared" si="4673"/>
        <v>24</v>
      </c>
      <c r="E2339">
        <f t="shared" ref="E2339" si="4796">plan_id</f>
        <v>1330</v>
      </c>
      <c r="F2339">
        <f t="shared" ca="1" si="4675"/>
        <v>2020</v>
      </c>
      <c r="G2339">
        <f t="shared" ref="G2339" ca="1" si="4797">VLOOKUP(INDIRECT(CHAR(39)&amp;$A2339&amp;CHAR(39)&amp;"!r2c"&amp;$C2339,0),variables,2,0)</f>
        <v>10942</v>
      </c>
      <c r="H2339" s="68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5">
      <c r="A2340" t="s">
        <v>534</v>
      </c>
      <c r="B2340">
        <f t="shared" si="4753"/>
        <v>23</v>
      </c>
      <c r="C2340">
        <f t="shared" si="4673"/>
        <v>25</v>
      </c>
      <c r="E2340">
        <f t="shared" ref="E2340" si="4798">plan_id</f>
        <v>1330</v>
      </c>
      <c r="F2340">
        <f t="shared" ca="1" si="4675"/>
        <v>2020</v>
      </c>
      <c r="G2340">
        <f t="shared" ref="G2340" ca="1" si="4799">VLOOKUP(INDIRECT(CHAR(39)&amp;$A2340&amp;CHAR(39)&amp;"!r2c"&amp;$C2340,0),variables,2,0)</f>
        <v>10943</v>
      </c>
      <c r="H2340" s="68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5">
      <c r="A2341" t="s">
        <v>534</v>
      </c>
      <c r="B2341">
        <f t="shared" si="4753"/>
        <v>23</v>
      </c>
      <c r="C2341">
        <f t="shared" si="4673"/>
        <v>26</v>
      </c>
      <c r="E2341">
        <f t="shared" ref="E2341" si="4800">plan_id</f>
        <v>1330</v>
      </c>
      <c r="F2341">
        <f t="shared" ca="1" si="4675"/>
        <v>2020</v>
      </c>
      <c r="G2341">
        <f t="shared" ref="G2341" ca="1" si="4801">VLOOKUP(INDIRECT(CHAR(39)&amp;$A2341&amp;CHAR(39)&amp;"!r2c"&amp;$C2341,0),variables,2,0)</f>
        <v>10701</v>
      </c>
      <c r="H2341" s="68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Tier One: 1.50%; Tier Two: 0.50%</v>
      </c>
    </row>
    <row r="2342" spans="1:8" x14ac:dyDescent="0.35">
      <c r="A2342" t="s">
        <v>534</v>
      </c>
      <c r="B2342">
        <f t="shared" si="4753"/>
        <v>23</v>
      </c>
      <c r="C2342">
        <f t="shared" si="4673"/>
        <v>27</v>
      </c>
      <c r="E2342">
        <f t="shared" ref="E2342" si="4802">plan_id</f>
        <v>1330</v>
      </c>
      <c r="F2342">
        <f t="shared" ca="1" si="4675"/>
        <v>2020</v>
      </c>
      <c r="G2342">
        <f t="shared" ref="G2342" ca="1" si="4803">VLOOKUP(INDIRECT(CHAR(39)&amp;$A2342&amp;CHAR(39)&amp;"!r2c"&amp;$C2342,0),variables,2,0)</f>
        <v>10702</v>
      </c>
      <c r="H2342" s="68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5">
      <c r="A2343" t="s">
        <v>534</v>
      </c>
      <c r="B2343">
        <f t="shared" si="4753"/>
        <v>23</v>
      </c>
      <c r="C2343">
        <f t="shared" si="4673"/>
        <v>28</v>
      </c>
      <c r="E2343">
        <f t="shared" ref="E2343" si="4804">plan_id</f>
        <v>1330</v>
      </c>
      <c r="F2343">
        <f t="shared" ca="1" si="4675"/>
        <v>2020</v>
      </c>
      <c r="G2343">
        <f t="shared" ref="G2343" ca="1" si="4805">VLOOKUP(INDIRECT(CHAR(39)&amp;$A2343&amp;CHAR(39)&amp;"!r2c"&amp;$C2343,0),variables,2,0)</f>
        <v>10944</v>
      </c>
      <c r="H2343" s="68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5">
      <c r="A2344" t="s">
        <v>534</v>
      </c>
      <c r="B2344">
        <f t="shared" si="4753"/>
        <v>23</v>
      </c>
      <c r="C2344">
        <f t="shared" ref="C2344:C2407" si="4806">C2253</f>
        <v>29</v>
      </c>
      <c r="E2344">
        <f t="shared" ref="E2344" si="4807">plan_id</f>
        <v>1330</v>
      </c>
      <c r="F2344">
        <f t="shared" ref="F2344:F2598" ca="1" si="4808">INDIRECT(CHAR(39)&amp;$A2344&amp;CHAR(39)&amp;"!r"&amp;$B2344&amp;"c2",0)</f>
        <v>2020</v>
      </c>
      <c r="G2344">
        <f t="shared" ref="G2344" ca="1" si="4809">VLOOKUP(INDIRECT(CHAR(39)&amp;$A2344&amp;CHAR(39)&amp;"!r2c"&amp;$C2344,0),variables,2,0)</f>
        <v>10945</v>
      </c>
      <c r="H2344" s="68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5">
      <c r="A2345" t="s">
        <v>534</v>
      </c>
      <c r="B2345">
        <f t="shared" si="4753"/>
        <v>23</v>
      </c>
      <c r="C2345">
        <f t="shared" si="4806"/>
        <v>30</v>
      </c>
      <c r="E2345">
        <f t="shared" ref="E2345" si="4810">plan_id</f>
        <v>1330</v>
      </c>
      <c r="F2345">
        <f t="shared" ca="1" si="4808"/>
        <v>2020</v>
      </c>
      <c r="G2345">
        <f t="shared" ref="G2345" ca="1" si="4811">VLOOKUP(INDIRECT(CHAR(39)&amp;$A2345&amp;CHAR(39)&amp;"!r2c"&amp;$C2345,0),variables,2,0)</f>
        <v>10946</v>
      </c>
      <c r="H2345" s="68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5">
      <c r="A2346" t="s">
        <v>534</v>
      </c>
      <c r="B2346">
        <f t="shared" si="4753"/>
        <v>23</v>
      </c>
      <c r="C2346">
        <f t="shared" si="4806"/>
        <v>31</v>
      </c>
      <c r="E2346">
        <f t="shared" ref="E2346" si="4812">plan_id</f>
        <v>1330</v>
      </c>
      <c r="F2346">
        <f t="shared" ca="1" si="4808"/>
        <v>2020</v>
      </c>
      <c r="G2346">
        <f t="shared" ref="G2346" ca="1" si="4813">VLOOKUP(INDIRECT(CHAR(39)&amp;$A2346&amp;CHAR(39)&amp;"!r2c"&amp;$C2346,0),variables,2,0)</f>
        <v>10948</v>
      </c>
      <c r="H2346" s="68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5">
      <c r="A2347" t="s">
        <v>534</v>
      </c>
      <c r="B2347">
        <f t="shared" si="4753"/>
        <v>23</v>
      </c>
      <c r="C2347">
        <f t="shared" si="4806"/>
        <v>32</v>
      </c>
      <c r="E2347">
        <f t="shared" ref="E2347" si="4814">plan_id</f>
        <v>1330</v>
      </c>
      <c r="F2347">
        <f t="shared" ca="1" si="4808"/>
        <v>2020</v>
      </c>
      <c r="G2347">
        <f t="shared" ref="G2347" ca="1" si="4815">VLOOKUP(INDIRECT(CHAR(39)&amp;$A2347&amp;CHAR(39)&amp;"!r2c"&amp;$C2347,0),variables,2,0)</f>
        <v>10949</v>
      </c>
      <c r="H2347" s="68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5">
      <c r="A2348" t="s">
        <v>534</v>
      </c>
      <c r="B2348">
        <f t="shared" si="4753"/>
        <v>23</v>
      </c>
      <c r="C2348">
        <f t="shared" si="4806"/>
        <v>33</v>
      </c>
      <c r="E2348">
        <f t="shared" ref="E2348" si="4816">plan_id</f>
        <v>1330</v>
      </c>
      <c r="F2348">
        <f t="shared" ca="1" si="4808"/>
        <v>2020</v>
      </c>
      <c r="G2348">
        <f t="shared" ref="G2348" ca="1" si="4817">VLOOKUP(INDIRECT(CHAR(39)&amp;$A2348&amp;CHAR(39)&amp;"!r2c"&amp;$C2348,0),variables,2,0)</f>
        <v>10950</v>
      </c>
      <c r="H2348" s="68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5">
      <c r="A2349" t="s">
        <v>534</v>
      </c>
      <c r="B2349">
        <f t="shared" si="4753"/>
        <v>23</v>
      </c>
      <c r="C2349">
        <f t="shared" si="4806"/>
        <v>34</v>
      </c>
      <c r="E2349">
        <f t="shared" ref="E2349" si="4818">plan_id</f>
        <v>1330</v>
      </c>
      <c r="F2349">
        <f t="shared" ca="1" si="4808"/>
        <v>2020</v>
      </c>
      <c r="G2349">
        <f t="shared" ref="G2349" ca="1" si="4819">VLOOKUP(INDIRECT(CHAR(39)&amp;$A2349&amp;CHAR(39)&amp;"!r2c"&amp;$C2349,0),variables,2,0)</f>
        <v>10952</v>
      </c>
      <c r="H2349" s="68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5">
      <c r="A2350" t="s">
        <v>534</v>
      </c>
      <c r="B2350">
        <f t="shared" si="4753"/>
        <v>23</v>
      </c>
      <c r="C2350">
        <f t="shared" si="4806"/>
        <v>35</v>
      </c>
      <c r="E2350">
        <f t="shared" ref="E2350" si="4820">plan_id</f>
        <v>1330</v>
      </c>
      <c r="F2350">
        <f t="shared" ca="1" si="4808"/>
        <v>2020</v>
      </c>
      <c r="G2350">
        <f t="shared" ref="G2350" ca="1" si="4821">VLOOKUP(INDIRECT(CHAR(39)&amp;$A2350&amp;CHAR(39)&amp;"!r2c"&amp;$C2350,0),variables,2,0)</f>
        <v>10951</v>
      </c>
      <c r="H2350" s="68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5">
      <c r="A2351" t="s">
        <v>534</v>
      </c>
      <c r="B2351">
        <f t="shared" si="4753"/>
        <v>23</v>
      </c>
      <c r="C2351">
        <f t="shared" si="4806"/>
        <v>36</v>
      </c>
      <c r="E2351">
        <f t="shared" ref="E2351" si="4822">plan_id</f>
        <v>1330</v>
      </c>
      <c r="F2351">
        <f t="shared" ca="1" si="4808"/>
        <v>2020</v>
      </c>
      <c r="G2351">
        <f t="shared" ref="G2351" ca="1" si="4823">VLOOKUP(INDIRECT(CHAR(39)&amp;$A2351&amp;CHAR(39)&amp;"!r2c"&amp;$C2351,0),variables,2,0)</f>
        <v>10955</v>
      </c>
      <c r="H2351" s="6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5">
      <c r="A2352" t="s">
        <v>534</v>
      </c>
      <c r="B2352">
        <f t="shared" si="4753"/>
        <v>23</v>
      </c>
      <c r="C2352">
        <f t="shared" si="4806"/>
        <v>37</v>
      </c>
      <c r="E2352">
        <f t="shared" ref="E2352" si="4824">plan_id</f>
        <v>1330</v>
      </c>
      <c r="F2352">
        <f t="shared" ca="1" si="4808"/>
        <v>2020</v>
      </c>
      <c r="G2352">
        <f t="shared" ref="G2352" ca="1" si="4825">VLOOKUP(INDIRECT(CHAR(39)&amp;$A2352&amp;CHAR(39)&amp;"!r2c"&amp;$C2352,0),variables,2,0)</f>
        <v>10956</v>
      </c>
      <c r="H2352" s="6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7.4999999999999997E-2</v>
      </c>
    </row>
    <row r="2353" spans="1:8" x14ac:dyDescent="0.35">
      <c r="A2353" t="s">
        <v>534</v>
      </c>
      <c r="B2353">
        <f t="shared" si="4753"/>
        <v>23</v>
      </c>
      <c r="C2353">
        <f t="shared" si="4806"/>
        <v>38</v>
      </c>
      <c r="E2353">
        <f t="shared" ref="E2353" si="4826">plan_id</f>
        <v>1330</v>
      </c>
      <c r="F2353">
        <f t="shared" ca="1" si="4808"/>
        <v>2020</v>
      </c>
      <c r="G2353">
        <f t="shared" ref="G2353" ca="1" si="4827">VLOOKUP(INDIRECT(CHAR(39)&amp;$A2353&amp;CHAR(39)&amp;"!r2c"&amp;$C2353,0),variables,2,0)</f>
        <v>10957</v>
      </c>
      <c r="H2353" s="6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3.2500000000000001E-2</v>
      </c>
    </row>
    <row r="2354" spans="1:8" x14ac:dyDescent="0.35">
      <c r="A2354" t="s">
        <v>534</v>
      </c>
      <c r="B2354">
        <f t="shared" si="4753"/>
        <v>23</v>
      </c>
      <c r="C2354">
        <f t="shared" si="4806"/>
        <v>39</v>
      </c>
      <c r="E2354">
        <f t="shared" ref="E2354" si="4828">plan_id</f>
        <v>1330</v>
      </c>
      <c r="F2354">
        <f t="shared" ca="1" si="4808"/>
        <v>2020</v>
      </c>
      <c r="G2354">
        <f t="shared" ref="G2354" ca="1" si="4829">VLOOKUP(INDIRECT(CHAR(39)&amp;$A2354&amp;CHAR(39)&amp;"!r2c"&amp;$C2354,0),variables,2,0)</f>
        <v>10960</v>
      </c>
      <c r="H2354" s="68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General Members - 3.25% - 7.76%; University Members - 4.25%</v>
      </c>
    </row>
    <row r="2355" spans="1:8" x14ac:dyDescent="0.35">
      <c r="A2355" t="s">
        <v>534</v>
      </c>
      <c r="B2355">
        <f t="shared" si="4753"/>
        <v>23</v>
      </c>
      <c r="C2355">
        <f t="shared" si="4806"/>
        <v>40</v>
      </c>
      <c r="E2355">
        <f t="shared" ref="E2355" si="4830">plan_id</f>
        <v>1330</v>
      </c>
      <c r="F2355">
        <f t="shared" ca="1" si="4808"/>
        <v>2020</v>
      </c>
      <c r="G2355">
        <f t="shared" ref="G2355" ca="1" si="4831">VLOOKUP(INDIRECT(CHAR(39)&amp;$A2355&amp;CHAR(39)&amp;"!r2c"&amp;$C2355,0),variables,2,0)</f>
        <v>10963</v>
      </c>
      <c r="H2355" s="68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 49</v>
      </c>
    </row>
    <row r="2356" spans="1:8" x14ac:dyDescent="0.35">
      <c r="A2356" t="s">
        <v>534</v>
      </c>
      <c r="B2356">
        <f t="shared" si="4753"/>
        <v>23</v>
      </c>
      <c r="C2356">
        <f t="shared" si="4806"/>
        <v>41</v>
      </c>
      <c r="E2356">
        <f t="shared" ref="E2356" si="4832">plan_id</f>
        <v>1330</v>
      </c>
      <c r="F2356">
        <f t="shared" ca="1" si="4808"/>
        <v>2020</v>
      </c>
      <c r="G2356">
        <f t="shared" ref="G2356" ca="1" si="4833">VLOOKUP(INDIRECT(CHAR(39)&amp;$A2356&amp;CHAR(39)&amp;"!r2c"&amp;$C2356,0),variables,2,0)</f>
        <v>10965</v>
      </c>
      <c r="H2356" s="68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 46</v>
      </c>
    </row>
    <row r="2357" spans="1:8" x14ac:dyDescent="0.35">
      <c r="A2357" t="s">
        <v>534</v>
      </c>
      <c r="B2357">
        <f t="shared" si="4753"/>
        <v>23</v>
      </c>
      <c r="C2357">
        <f t="shared" si="4806"/>
        <v>42</v>
      </c>
      <c r="E2357">
        <f t="shared" ref="E2357" si="4834">plan_id</f>
        <v>1330</v>
      </c>
      <c r="F2357">
        <f t="shared" ca="1" si="4808"/>
        <v>2020</v>
      </c>
      <c r="G2357">
        <f t="shared" ref="G2357" ca="1" si="4835">VLOOKUP(INDIRECT(CHAR(39)&amp;$A2357&amp;CHAR(39)&amp;"!r2c"&amp;$C2357,0),variables,2,0)</f>
        <v>10968</v>
      </c>
      <c r="H2357" s="68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RP-2000 Healthy Combined Mortality  Table</v>
      </c>
    </row>
    <row r="2358" spans="1:8" x14ac:dyDescent="0.35">
      <c r="A2358" t="s">
        <v>534</v>
      </c>
      <c r="B2358">
        <f t="shared" si="4753"/>
        <v>23</v>
      </c>
      <c r="C2358">
        <f t="shared" si="4806"/>
        <v>43</v>
      </c>
      <c r="E2358">
        <f t="shared" ref="E2358" si="4836">plan_id</f>
        <v>1330</v>
      </c>
      <c r="F2358">
        <f t="shared" ca="1" si="4808"/>
        <v>2020</v>
      </c>
      <c r="G2358">
        <f t="shared" ref="G2358" ca="1" si="4837">VLOOKUP(INDIRECT(CHAR(39)&amp;$A2358&amp;CHAR(39)&amp;"!r2c"&amp;$C2358,0),variables,2,0)</f>
        <v>10969</v>
      </c>
      <c r="H2358" s="6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2000</v>
      </c>
    </row>
    <row r="2359" spans="1:8" x14ac:dyDescent="0.35">
      <c r="A2359" t="s">
        <v>534</v>
      </c>
      <c r="B2359">
        <f t="shared" si="4753"/>
        <v>23</v>
      </c>
      <c r="C2359">
        <f t="shared" si="4806"/>
        <v>44</v>
      </c>
      <c r="E2359">
        <f t="shared" ref="E2359" si="4838">plan_id</f>
        <v>1330</v>
      </c>
      <c r="F2359">
        <f t="shared" ca="1" si="4808"/>
        <v>2020</v>
      </c>
      <c r="G2359">
        <f t="shared" ref="G2359" ca="1" si="4839">VLOOKUP(INDIRECT(CHAR(39)&amp;$A2359&amp;CHAR(39)&amp;"!r2c"&amp;$C2359,0),variables,2,0)</f>
        <v>10970</v>
      </c>
      <c r="H2359" s="68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5">
      <c r="A2360" t="s">
        <v>534</v>
      </c>
      <c r="B2360">
        <f t="shared" si="4753"/>
        <v>23</v>
      </c>
      <c r="C2360">
        <f t="shared" si="4806"/>
        <v>45</v>
      </c>
      <c r="E2360">
        <f t="shared" ref="E2360" si="4840">plan_id</f>
        <v>1330</v>
      </c>
      <c r="F2360">
        <f t="shared" ca="1" si="4808"/>
        <v>2020</v>
      </c>
      <c r="G2360">
        <f t="shared" ref="G2360" ca="1" si="4841">VLOOKUP(INDIRECT(CHAR(39)&amp;$A2360&amp;CHAR(39)&amp;"!r2c"&amp;$C2360,0),variables,2,0)</f>
        <v>10971</v>
      </c>
      <c r="H2360" s="68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2 years for males and females</v>
      </c>
    </row>
    <row r="2361" spans="1:8" x14ac:dyDescent="0.35">
      <c r="A2361" t="s">
        <v>534</v>
      </c>
      <c r="B2361">
        <f t="shared" si="4753"/>
        <v>23</v>
      </c>
      <c r="C2361">
        <f t="shared" si="4806"/>
        <v>46</v>
      </c>
      <c r="E2361">
        <f t="shared" ref="E2361" si="4842">plan_id</f>
        <v>1330</v>
      </c>
      <c r="F2361">
        <f t="shared" ca="1" si="4808"/>
        <v>2020</v>
      </c>
      <c r="G2361">
        <f t="shared" ref="G2361" ca="1" si="4843">VLOOKUP(INDIRECT(CHAR(39)&amp;$A2361&amp;CHAR(39)&amp;"!r2c"&amp;$C2361,0),variables,2,0)</f>
        <v>10972</v>
      </c>
      <c r="H2361" s="68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5">
      <c r="A2362" t="s">
        <v>534</v>
      </c>
      <c r="B2362">
        <f t="shared" si="4753"/>
        <v>23</v>
      </c>
      <c r="C2362">
        <f t="shared" si="4806"/>
        <v>47</v>
      </c>
      <c r="E2362">
        <f t="shared" ref="E2362" si="4844">plan_id</f>
        <v>1330</v>
      </c>
      <c r="F2362">
        <f t="shared" ca="1" si="4808"/>
        <v>2020</v>
      </c>
      <c r="G2362">
        <f t="shared" ref="G2362" ca="1" si="4845">VLOOKUP(INDIRECT(CHAR(39)&amp;$A2362&amp;CHAR(39)&amp;"!r2c"&amp;$C2362,0),variables,2,0)</f>
        <v>10973</v>
      </c>
      <c r="H2362" s="68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</v>
      </c>
    </row>
    <row r="2363" spans="1:8" x14ac:dyDescent="0.35">
      <c r="A2363" t="s">
        <v>534</v>
      </c>
      <c r="B2363">
        <f t="shared" si="4753"/>
        <v>23</v>
      </c>
      <c r="C2363">
        <f t="shared" si="4806"/>
        <v>48</v>
      </c>
      <c r="E2363">
        <f t="shared" ref="E2363" si="4846">plan_id</f>
        <v>1330</v>
      </c>
      <c r="F2363">
        <f t="shared" ca="1" si="4808"/>
        <v>2020</v>
      </c>
      <c r="G2363">
        <f t="shared" ref="G2363" ca="1" si="4847">VLOOKUP(INDIRECT(CHAR(39)&amp;$A2363&amp;CHAR(39)&amp;"!r2c"&amp;$C2363,0),variables,2,0)</f>
        <v>10974</v>
      </c>
      <c r="H2363" s="68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29 Years</v>
      </c>
    </row>
    <row r="2364" spans="1:8" x14ac:dyDescent="0.35">
      <c r="A2364" t="s">
        <v>534</v>
      </c>
      <c r="B2364">
        <f t="shared" si="4753"/>
        <v>23</v>
      </c>
      <c r="C2364">
        <f t="shared" si="4806"/>
        <v>49</v>
      </c>
      <c r="E2364">
        <f t="shared" ref="E2364" si="4848">plan_id</f>
        <v>1330</v>
      </c>
      <c r="F2364">
        <f t="shared" ca="1" si="4808"/>
        <v>2020</v>
      </c>
      <c r="G2364">
        <f t="shared" ref="G2364" ca="1" si="4849">VLOOKUP(INDIRECT(CHAR(39)&amp;$A2364&amp;CHAR(39)&amp;"!r2c"&amp;$C2364,0),variables,2,0)</f>
        <v>10976</v>
      </c>
      <c r="H2364" s="68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</v>
      </c>
    </row>
    <row r="2365" spans="1:8" x14ac:dyDescent="0.35">
      <c r="A2365" t="s">
        <v>534</v>
      </c>
      <c r="B2365">
        <f t="shared" si="4753"/>
        <v>23</v>
      </c>
      <c r="C2365">
        <f t="shared" si="4806"/>
        <v>50</v>
      </c>
      <c r="E2365">
        <f t="shared" ref="E2365" si="4850">plan_id</f>
        <v>1330</v>
      </c>
      <c r="F2365">
        <f t="shared" ca="1" si="4808"/>
        <v>2020</v>
      </c>
      <c r="G2365">
        <f t="shared" ref="G2365" ca="1" si="4851">VLOOKUP(INDIRECT(CHAR(39)&amp;$A2365&amp;CHAR(39)&amp;"!r2c"&amp;$C2365,0),variables,2,0)</f>
        <v>10977</v>
      </c>
      <c r="H2365" s="68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7.3400000000000007E-2</v>
      </c>
    </row>
    <row r="2366" spans="1:8" x14ac:dyDescent="0.35">
      <c r="A2366" t="s">
        <v>534</v>
      </c>
      <c r="B2366">
        <f t="shared" si="4753"/>
        <v>23</v>
      </c>
      <c r="C2366">
        <f t="shared" si="4806"/>
        <v>51</v>
      </c>
      <c r="E2366">
        <f t="shared" ref="E2366" si="4852">plan_id</f>
        <v>1330</v>
      </c>
      <c r="F2366">
        <f t="shared" ca="1" si="4808"/>
        <v>2020</v>
      </c>
      <c r="G2366">
        <f t="shared" ref="G2366" ca="1" si="4853">VLOOKUP(INDIRECT(CHAR(39)&amp;$A2366&amp;CHAR(39)&amp;"!r2c"&amp;$C2366,0),variables,2,0)</f>
        <v>10978</v>
      </c>
      <c r="H2366" s="68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5">
      <c r="A2367" t="s">
        <v>534</v>
      </c>
      <c r="B2367">
        <f t="shared" si="4753"/>
        <v>23</v>
      </c>
      <c r="C2367">
        <f t="shared" si="4806"/>
        <v>52</v>
      </c>
      <c r="E2367">
        <f t="shared" ref="E2367" si="4854">plan_id</f>
        <v>1330</v>
      </c>
      <c r="F2367">
        <f t="shared" ca="1" si="4808"/>
        <v>2020</v>
      </c>
      <c r="G2367">
        <f t="shared" ref="G2367" ca="1" si="4855">VLOOKUP(INDIRECT(CHAR(39)&amp;$A2367&amp;CHAR(39)&amp;"!r2c"&amp;$C2367,0),variables,2,0)</f>
        <v>10979</v>
      </c>
      <c r="H2367" s="68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7.4999999999999997E-2</v>
      </c>
    </row>
    <row r="2368" spans="1:8" x14ac:dyDescent="0.35">
      <c r="A2368" t="s">
        <v>534</v>
      </c>
      <c r="B2368">
        <f t="shared" si="4753"/>
        <v>23</v>
      </c>
      <c r="C2368">
        <f t="shared" si="4806"/>
        <v>53</v>
      </c>
      <c r="E2368">
        <f t="shared" ref="E2368" si="4856">plan_id</f>
        <v>1330</v>
      </c>
      <c r="F2368">
        <f t="shared" ca="1" si="4808"/>
        <v>2020</v>
      </c>
      <c r="G2368">
        <f t="shared" ref="G2368" ca="1" si="4857">VLOOKUP(INDIRECT(CHAR(39)&amp;$A2368&amp;CHAR(39)&amp;"!r2c"&amp;$C2368,0),variables,2,0)</f>
        <v>10980</v>
      </c>
      <c r="H2368" s="68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4 Years</v>
      </c>
    </row>
    <row r="2369" spans="1:8" x14ac:dyDescent="0.35">
      <c r="A2369" t="s">
        <v>534</v>
      </c>
      <c r="B2369">
        <f t="shared" si="4753"/>
        <v>23</v>
      </c>
      <c r="C2369">
        <f t="shared" si="4806"/>
        <v>54</v>
      </c>
      <c r="E2369">
        <f t="shared" ref="E2369" si="4858">plan_id</f>
        <v>1330</v>
      </c>
      <c r="F2369">
        <f t="shared" ca="1" si="4808"/>
        <v>2020</v>
      </c>
      <c r="G2369">
        <f t="shared" ref="G2369" ca="1" si="4859">VLOOKUP(INDIRECT(CHAR(39)&amp;$A2369&amp;CHAR(39)&amp;"!r2c"&amp;$C2369,0),variables,2,0)</f>
        <v>10981</v>
      </c>
      <c r="H2369" s="68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7.0000000000000007E-2</v>
      </c>
    </row>
    <row r="2370" spans="1:8" x14ac:dyDescent="0.35">
      <c r="A2370" t="s">
        <v>534</v>
      </c>
      <c r="B2370">
        <f t="shared" si="4753"/>
        <v>23</v>
      </c>
      <c r="C2370">
        <f t="shared" si="4806"/>
        <v>55</v>
      </c>
      <c r="E2370">
        <f t="shared" ref="E2370" si="4860">plan_id</f>
        <v>1330</v>
      </c>
      <c r="F2370">
        <f t="shared" ca="1" si="4808"/>
        <v>2020</v>
      </c>
      <c r="G2370">
        <f t="shared" ref="G2370" ca="1" si="4861">VLOOKUP(INDIRECT(CHAR(39)&amp;$A2370&amp;CHAR(39)&amp;"!r2c"&amp;$C2370,0),variables,2,0)</f>
        <v>10982</v>
      </c>
      <c r="H2370" s="68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2.7E-2</v>
      </c>
    </row>
    <row r="2371" spans="1:8" x14ac:dyDescent="0.35">
      <c r="A2371" t="s">
        <v>534</v>
      </c>
      <c r="B2371">
        <f t="shared" si="4753"/>
        <v>23</v>
      </c>
      <c r="C2371">
        <f t="shared" si="4806"/>
        <v>56</v>
      </c>
      <c r="E2371">
        <f t="shared" ref="E2371" si="4862">plan_id</f>
        <v>1330</v>
      </c>
      <c r="F2371">
        <f t="shared" ca="1" si="4808"/>
        <v>2020</v>
      </c>
      <c r="G2371">
        <f t="shared" ref="G2371" ca="1" si="4863">VLOOKUP(INDIRECT(CHAR(39)&amp;$A2371&amp;CHAR(39)&amp;"!r2c"&amp;$C2371,0),variables,2,0)</f>
        <v>10706</v>
      </c>
      <c r="H2371" s="68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9.0399185178999155E-4</v>
      </c>
    </row>
    <row r="2372" spans="1:8" x14ac:dyDescent="0.35">
      <c r="A2372" t="s">
        <v>534</v>
      </c>
      <c r="B2372">
        <f t="shared" si="4753"/>
        <v>23</v>
      </c>
      <c r="C2372">
        <f t="shared" si="4806"/>
        <v>57</v>
      </c>
      <c r="E2372">
        <f t="shared" ref="E2372" si="4864">plan_id</f>
        <v>1330</v>
      </c>
      <c r="F2372">
        <f t="shared" ca="1" si="4808"/>
        <v>2020</v>
      </c>
      <c r="G2372">
        <f t="shared" ref="G2372" ca="1" si="4865">VLOOKUP(INDIRECT(CHAR(39)&amp;$A2372&amp;CHAR(39)&amp;"!r2c"&amp;$C2372,0),variables,2,0)</f>
        <v>10984</v>
      </c>
      <c r="H2372" s="68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5">
      <c r="A2373" t="s">
        <v>534</v>
      </c>
      <c r="B2373">
        <f t="shared" si="4753"/>
        <v>23</v>
      </c>
      <c r="C2373">
        <f t="shared" si="4806"/>
        <v>58</v>
      </c>
      <c r="E2373">
        <f t="shared" ref="E2373" si="4866">plan_id</f>
        <v>1330</v>
      </c>
      <c r="F2373">
        <f t="shared" ca="1" si="4808"/>
        <v>2020</v>
      </c>
      <c r="G2373">
        <f t="shared" ref="G2373" ca="1" si="4867">VLOOKUP(INDIRECT(CHAR(39)&amp;$A2373&amp;CHAR(39)&amp;"!r2c"&amp;$C2373,0),variables,2,0)</f>
        <v>10990</v>
      </c>
      <c r="H2373" s="68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4344045000</v>
      </c>
    </row>
    <row r="2374" spans="1:8" x14ac:dyDescent="0.35">
      <c r="A2374" t="s">
        <v>534</v>
      </c>
      <c r="B2374">
        <f t="shared" si="4753"/>
        <v>23</v>
      </c>
      <c r="C2374">
        <f t="shared" si="4806"/>
        <v>59</v>
      </c>
      <c r="E2374">
        <f t="shared" ref="E2374" si="4868">plan_id</f>
        <v>1330</v>
      </c>
      <c r="F2374">
        <f t="shared" ca="1" si="4808"/>
        <v>2020</v>
      </c>
      <c r="G2374">
        <f t="shared" ref="G2374" ca="1" si="4869">VLOOKUP(INDIRECT(CHAR(39)&amp;$A2374&amp;CHAR(39)&amp;"!r2c"&amp;$C2374,0),variables,2,0)</f>
        <v>10991</v>
      </c>
      <c r="H2374" s="68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6310005000</v>
      </c>
    </row>
    <row r="2375" spans="1:8" x14ac:dyDescent="0.35">
      <c r="A2375" t="s">
        <v>534</v>
      </c>
      <c r="B2375">
        <f t="shared" si="4753"/>
        <v>23</v>
      </c>
      <c r="C2375">
        <f t="shared" si="4806"/>
        <v>60</v>
      </c>
      <c r="E2375">
        <f t="shared" ref="E2375" si="4870">plan_id</f>
        <v>1330</v>
      </c>
      <c r="F2375">
        <f t="shared" ca="1" si="4808"/>
        <v>2020</v>
      </c>
      <c r="G2375">
        <f t="shared" ref="G2375" ca="1" si="4871">VLOOKUP(INDIRECT(CHAR(39)&amp;$A2375&amp;CHAR(39)&amp;"!r2c"&amp;$C2375,0),variables,2,0)</f>
        <v>10992</v>
      </c>
      <c r="H2375" s="68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1965960000</v>
      </c>
    </row>
    <row r="2376" spans="1:8" x14ac:dyDescent="0.35">
      <c r="A2376" t="s">
        <v>534</v>
      </c>
      <c r="B2376">
        <f t="shared" si="4753"/>
        <v>23</v>
      </c>
      <c r="C2376">
        <f t="shared" si="4806"/>
        <v>61</v>
      </c>
      <c r="E2376">
        <f t="shared" ref="E2376" si="4872">plan_id</f>
        <v>1330</v>
      </c>
      <c r="F2376">
        <f t="shared" ca="1" si="4808"/>
        <v>2020</v>
      </c>
      <c r="G2376">
        <f t="shared" ref="G2376" ca="1" si="4873">VLOOKUP(INDIRECT(CHAR(39)&amp;$A2376&amp;CHAR(39)&amp;"!r2c"&amp;$C2376,0),variables,2,0)</f>
        <v>10993</v>
      </c>
      <c r="H2376" s="6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0.68840000000000001</v>
      </c>
    </row>
    <row r="2377" spans="1:8" x14ac:dyDescent="0.35">
      <c r="A2377" t="s">
        <v>534</v>
      </c>
      <c r="B2377">
        <f t="shared" si="4753"/>
        <v>23</v>
      </c>
      <c r="C2377">
        <f t="shared" si="4806"/>
        <v>62</v>
      </c>
      <c r="E2377">
        <f t="shared" ref="E2377" si="4874">plan_id</f>
        <v>1330</v>
      </c>
      <c r="F2377">
        <f t="shared" ca="1" si="4808"/>
        <v>2020</v>
      </c>
      <c r="G2377">
        <f t="shared" ref="G2377" ca="1" si="4875">VLOOKUP(INDIRECT(CHAR(39)&amp;$A2377&amp;CHAR(39)&amp;"!r2c"&amp;$C2377,0),variables,2,0)</f>
        <v>10994</v>
      </c>
      <c r="H2377" s="6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880668000</v>
      </c>
    </row>
    <row r="2378" spans="1:8" x14ac:dyDescent="0.35">
      <c r="A2378" t="s">
        <v>534</v>
      </c>
      <c r="B2378">
        <f t="shared" si="4753"/>
        <v>23</v>
      </c>
      <c r="C2378">
        <f t="shared" si="4806"/>
        <v>63</v>
      </c>
      <c r="E2378">
        <f t="shared" ref="E2378" si="4876">plan_id</f>
        <v>1330</v>
      </c>
      <c r="F2378">
        <f t="shared" ca="1" si="4808"/>
        <v>2020</v>
      </c>
      <c r="G2378">
        <f t="shared" ref="G2378" ca="1" si="4877">VLOOKUP(INDIRECT(CHAR(39)&amp;$A2378&amp;CHAR(39)&amp;"!r2c"&amp;$C2378,0),variables,2,0)</f>
        <v>10801</v>
      </c>
      <c r="H2378" s="6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20800000</v>
      </c>
    </row>
    <row r="2379" spans="1:8" x14ac:dyDescent="0.35">
      <c r="A2379" t="s">
        <v>534</v>
      </c>
      <c r="B2379">
        <f t="shared" si="4753"/>
        <v>23</v>
      </c>
      <c r="C2379">
        <f t="shared" si="4806"/>
        <v>64</v>
      </c>
      <c r="E2379">
        <f t="shared" ref="E2379" si="4878">plan_id</f>
        <v>1330</v>
      </c>
      <c r="F2379">
        <f t="shared" ca="1" si="4808"/>
        <v>2020</v>
      </c>
      <c r="G2379">
        <f t="shared" ref="G2379" ca="1" si="4879">VLOOKUP(INDIRECT(CHAR(39)&amp;$A2379&amp;CHAR(39)&amp;"!r2c"&amp;$C2379,0),variables,2,0)</f>
        <v>10802</v>
      </c>
      <c r="H2379" s="68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28600000</v>
      </c>
    </row>
    <row r="2380" spans="1:8" x14ac:dyDescent="0.35">
      <c r="A2380" t="s">
        <v>534</v>
      </c>
      <c r="B2380">
        <f t="shared" si="4753"/>
        <v>23</v>
      </c>
      <c r="C2380">
        <f t="shared" si="4806"/>
        <v>65</v>
      </c>
      <c r="E2380">
        <f t="shared" ref="E2380" si="4880">plan_id</f>
        <v>1330</v>
      </c>
      <c r="F2380">
        <f t="shared" ca="1" si="4808"/>
        <v>2020</v>
      </c>
      <c r="G2380">
        <f t="shared" ref="G2380" ca="1" si="4881">VLOOKUP(INDIRECT(CHAR(39)&amp;$A2380&amp;CHAR(39)&amp;"!r2c"&amp;$C2380,0),variables,2,0)</f>
        <v>10803</v>
      </c>
      <c r="H2380" s="68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5">
      <c r="A2381" t="s">
        <v>534</v>
      </c>
      <c r="B2381">
        <f t="shared" si="4753"/>
        <v>23</v>
      </c>
      <c r="C2381">
        <f t="shared" si="4806"/>
        <v>66</v>
      </c>
      <c r="E2381">
        <f t="shared" ref="E2381" si="4882">plan_id</f>
        <v>1330</v>
      </c>
      <c r="F2381">
        <f t="shared" ca="1" si="4808"/>
        <v>2020</v>
      </c>
      <c r="G2381">
        <f t="shared" ref="G2381" ca="1" si="4883">VLOOKUP(INDIRECT(CHAR(39)&amp;$A2381&amp;CHAR(39)&amp;"!r2c"&amp;$C2381,0),variables,2,0)</f>
        <v>10804</v>
      </c>
      <c r="H2381" s="68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5">
      <c r="A2382" t="s">
        <v>534</v>
      </c>
      <c r="B2382">
        <f t="shared" ref="B2382" si="4884">B2317+1</f>
        <v>23</v>
      </c>
      <c r="C2382">
        <f t="shared" si="4806"/>
        <v>67</v>
      </c>
      <c r="E2382">
        <f t="shared" ref="E2382" si="4885">plan_id</f>
        <v>1330</v>
      </c>
      <c r="F2382">
        <f t="shared" ca="1" si="4808"/>
        <v>2020</v>
      </c>
      <c r="G2382">
        <f t="shared" ref="G2382" ca="1" si="4886">VLOOKUP(INDIRECT(CHAR(39)&amp;$A2382&amp;CHAR(39)&amp;"!r2c"&amp;$C2382,0),variables,2,0)</f>
        <v>10805</v>
      </c>
      <c r="H2382" s="68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5">
      <c r="A2383" t="s">
        <v>534</v>
      </c>
      <c r="B2383">
        <f>B2382</f>
        <v>23</v>
      </c>
      <c r="C2383">
        <f t="shared" si="4806"/>
        <v>68</v>
      </c>
      <c r="E2383">
        <f t="shared" ref="E2383" si="4887">plan_id</f>
        <v>1330</v>
      </c>
      <c r="F2383">
        <f t="shared" ca="1" si="4808"/>
        <v>2020</v>
      </c>
      <c r="G2383">
        <f t="shared" ref="G2383" ca="1" si="4888">VLOOKUP(INDIRECT(CHAR(39)&amp;$A2383&amp;CHAR(39)&amp;"!r2c"&amp;$C2383,0),variables,2,0)</f>
        <v>10806</v>
      </c>
      <c r="H2383" s="6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100000</v>
      </c>
    </row>
    <row r="2384" spans="1:8" x14ac:dyDescent="0.35">
      <c r="A2384" t="s">
        <v>534</v>
      </c>
      <c r="B2384">
        <f t="shared" ref="B2384:B2408" si="4889">B2383</f>
        <v>23</v>
      </c>
      <c r="C2384">
        <f t="shared" si="4806"/>
        <v>69</v>
      </c>
      <c r="E2384">
        <f t="shared" ref="E2384" si="4890">plan_id</f>
        <v>1330</v>
      </c>
      <c r="F2384">
        <f t="shared" ca="1" si="4808"/>
        <v>2020</v>
      </c>
      <c r="G2384">
        <f t="shared" ref="G2384" ca="1" si="4891">VLOOKUP(INDIRECT(CHAR(39)&amp;$A2384&amp;CHAR(39)&amp;"!r2c"&amp;$C2384,0),variables,2,0)</f>
        <v>10807</v>
      </c>
      <c r="H2384" s="68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5">
      <c r="A2385" t="s">
        <v>534</v>
      </c>
      <c r="B2385">
        <f t="shared" si="4889"/>
        <v>23</v>
      </c>
      <c r="C2385">
        <f t="shared" si="4806"/>
        <v>70</v>
      </c>
      <c r="E2385">
        <f t="shared" ref="E2385" si="4892">plan_id</f>
        <v>1330</v>
      </c>
      <c r="F2385">
        <f t="shared" ca="1" si="4808"/>
        <v>2020</v>
      </c>
      <c r="G2385">
        <f t="shared" ref="G2385" ca="1" si="4893">VLOOKUP(INDIRECT(CHAR(39)&amp;$A2385&amp;CHAR(39)&amp;"!r2c"&amp;$C2385,0),variables,2,0)</f>
        <v>10808</v>
      </c>
      <c r="H2385" s="68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5">
      <c r="A2386" t="s">
        <v>534</v>
      </c>
      <c r="B2386">
        <f t="shared" si="4889"/>
        <v>23</v>
      </c>
      <c r="C2386">
        <f t="shared" si="4806"/>
        <v>71</v>
      </c>
      <c r="E2386">
        <f t="shared" ref="E2386" si="4894">plan_id</f>
        <v>1330</v>
      </c>
      <c r="F2386">
        <f t="shared" ca="1" si="4808"/>
        <v>2020</v>
      </c>
      <c r="G2386">
        <f t="shared" ref="G2386" ca="1" si="4895">VLOOKUP(INDIRECT(CHAR(39)&amp;$A2386&amp;CHAR(39)&amp;"!r2c"&amp;$C2386,0),variables,2,0)</f>
        <v>10809</v>
      </c>
      <c r="H2386" s="6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5">
      <c r="A2387" t="s">
        <v>534</v>
      </c>
      <c r="B2387">
        <f t="shared" si="4889"/>
        <v>23</v>
      </c>
      <c r="C2387">
        <f t="shared" si="4806"/>
        <v>72</v>
      </c>
      <c r="E2387">
        <f t="shared" ref="E2387" si="4896">plan_id</f>
        <v>1330</v>
      </c>
      <c r="F2387">
        <f t="shared" ca="1" si="4808"/>
        <v>2020</v>
      </c>
      <c r="G2387">
        <f t="shared" ref="G2387" ca="1" si="4897">VLOOKUP(INDIRECT(CHAR(39)&amp;$A2387&amp;CHAR(39)&amp;"!r2c"&amp;$C2387,0),variables,2,0)</f>
        <v>10810</v>
      </c>
      <c r="H2387" s="68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17400000</v>
      </c>
    </row>
    <row r="2388" spans="1:8" x14ac:dyDescent="0.35">
      <c r="A2388" t="s">
        <v>534</v>
      </c>
      <c r="B2388">
        <f t="shared" si="4889"/>
        <v>23</v>
      </c>
      <c r="C2388">
        <f t="shared" si="4806"/>
        <v>73</v>
      </c>
      <c r="E2388">
        <f t="shared" ref="E2388" si="4898">plan_id</f>
        <v>1330</v>
      </c>
      <c r="F2388">
        <f t="shared" ca="1" si="4808"/>
        <v>2020</v>
      </c>
      <c r="G2388">
        <f t="shared" ref="G2388" ca="1" si="4899">VLOOKUP(INDIRECT(CHAR(39)&amp;$A2388&amp;CHAR(39)&amp;"!r2c"&amp;$C2388,0),variables,2,0)</f>
        <v>10811</v>
      </c>
      <c r="H2388" s="68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5">
      <c r="A2389" t="s">
        <v>534</v>
      </c>
      <c r="B2389">
        <f t="shared" si="4889"/>
        <v>23</v>
      </c>
      <c r="C2389">
        <f t="shared" si="4806"/>
        <v>74</v>
      </c>
      <c r="E2389">
        <f t="shared" ref="E2389" si="4900">plan_id</f>
        <v>1330</v>
      </c>
      <c r="F2389">
        <f t="shared" ca="1" si="4808"/>
        <v>2020</v>
      </c>
      <c r="G2389">
        <f t="shared" ref="G2389" ca="1" si="4901">VLOOKUP(INDIRECT(CHAR(39)&amp;$A2389&amp;CHAR(39)&amp;"!r2c"&amp;$C2389,0),variables,2,0)</f>
        <v>10812</v>
      </c>
      <c r="H2389" s="68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5">
      <c r="A2390" t="s">
        <v>534</v>
      </c>
      <c r="B2390">
        <f t="shared" si="4889"/>
        <v>23</v>
      </c>
      <c r="C2390">
        <f t="shared" si="4806"/>
        <v>75</v>
      </c>
      <c r="E2390">
        <f t="shared" ref="E2390" si="4902">plan_id</f>
        <v>1330</v>
      </c>
      <c r="F2390">
        <f t="shared" ca="1" si="4808"/>
        <v>2020</v>
      </c>
      <c r="G2390">
        <f t="shared" ref="G2390" ca="1" si="4903">VLOOKUP(INDIRECT(CHAR(39)&amp;$A2390&amp;CHAR(39)&amp;"!r2c"&amp;$C2390,0),variables,2,0)</f>
        <v>10813</v>
      </c>
      <c r="H2390" s="6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5">
      <c r="A2391" t="s">
        <v>534</v>
      </c>
      <c r="B2391">
        <f t="shared" si="4889"/>
        <v>23</v>
      </c>
      <c r="C2391">
        <f t="shared" si="4806"/>
        <v>76</v>
      </c>
      <c r="E2391">
        <f t="shared" ref="E2391" si="4904">plan_id</f>
        <v>1330</v>
      </c>
      <c r="F2391">
        <f t="shared" ca="1" si="4808"/>
        <v>2020</v>
      </c>
      <c r="G2391">
        <f t="shared" ref="G2391" ca="1" si="4905">VLOOKUP(INDIRECT(CHAR(39)&amp;$A2391&amp;CHAR(39)&amp;"!r2c"&amp;$C2391,0),variables,2,0)</f>
        <v>10814</v>
      </c>
      <c r="H2391" s="68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-1700000</v>
      </c>
    </row>
    <row r="2392" spans="1:8" x14ac:dyDescent="0.35">
      <c r="A2392" t="s">
        <v>534</v>
      </c>
      <c r="B2392">
        <f t="shared" si="4889"/>
        <v>23</v>
      </c>
      <c r="C2392">
        <f t="shared" si="4806"/>
        <v>77</v>
      </c>
      <c r="E2392">
        <f t="shared" ref="E2392" si="4906">plan_id</f>
        <v>1330</v>
      </c>
      <c r="F2392">
        <f t="shared" ca="1" si="4808"/>
        <v>2020</v>
      </c>
      <c r="G2392">
        <f t="shared" ref="G2392" ca="1" si="4907">VLOOKUP(INDIRECT(CHAR(39)&amp;$A2392&amp;CHAR(39)&amp;"!r2c"&amp;$C2392,0),variables,2,0)</f>
        <v>10815</v>
      </c>
      <c r="H2392" s="6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14900000</v>
      </c>
    </row>
    <row r="2393" spans="1:8" x14ac:dyDescent="0.35">
      <c r="A2393" t="s">
        <v>534</v>
      </c>
      <c r="B2393">
        <f t="shared" si="4889"/>
        <v>23</v>
      </c>
      <c r="C2393">
        <f t="shared" si="4806"/>
        <v>78</v>
      </c>
      <c r="E2393">
        <f t="shared" ref="E2393" si="4908">plan_id</f>
        <v>1330</v>
      </c>
      <c r="F2393">
        <f t="shared" ca="1" si="4808"/>
        <v>2020</v>
      </c>
      <c r="G2393">
        <f t="shared" ref="G2393" ca="1" si="4909">VLOOKUP(INDIRECT(CHAR(39)&amp;$A2393&amp;CHAR(39)&amp;"!r2c"&amp;$C2393,0),variables,2,0)</f>
        <v>10816</v>
      </c>
      <c r="H2393" s="68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5">
      <c r="A2394" t="s">
        <v>534</v>
      </c>
      <c r="B2394">
        <f t="shared" si="4889"/>
        <v>23</v>
      </c>
      <c r="C2394">
        <f t="shared" si="4806"/>
        <v>79</v>
      </c>
      <c r="E2394">
        <f t="shared" ref="E2394" si="4910">plan_id</f>
        <v>1330</v>
      </c>
      <c r="F2394">
        <f t="shared" ca="1" si="4808"/>
        <v>2020</v>
      </c>
      <c r="G2394">
        <f t="shared" ref="G2394" ca="1" si="4911">VLOOKUP(INDIRECT(CHAR(39)&amp;$A2394&amp;CHAR(39)&amp;"!r2c"&amp;$C2394,0),variables,2,0)</f>
        <v>10817</v>
      </c>
      <c r="H2394" s="68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-6400000</v>
      </c>
    </row>
    <row r="2395" spans="1:8" x14ac:dyDescent="0.35">
      <c r="A2395" t="s">
        <v>534</v>
      </c>
      <c r="B2395">
        <f t="shared" si="4889"/>
        <v>23</v>
      </c>
      <c r="C2395">
        <f t="shared" si="4806"/>
        <v>80</v>
      </c>
      <c r="E2395">
        <f t="shared" ref="E2395" si="4912">plan_id</f>
        <v>1330</v>
      </c>
      <c r="F2395">
        <f t="shared" ca="1" si="4808"/>
        <v>2020</v>
      </c>
      <c r="G2395">
        <f t="shared" ref="G2395" ca="1" si="4913">VLOOKUP(INDIRECT(CHAR(39)&amp;$A2395&amp;CHAR(39)&amp;"!r2c"&amp;$C2395,0),variables,2,0)</f>
        <v>10818</v>
      </c>
      <c r="H2395" s="68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5">
      <c r="A2396" t="s">
        <v>534</v>
      </c>
      <c r="B2396">
        <f t="shared" si="4889"/>
        <v>23</v>
      </c>
      <c r="C2396">
        <f t="shared" si="4806"/>
        <v>81</v>
      </c>
      <c r="E2396">
        <f t="shared" ref="E2396" si="4914">plan_id</f>
        <v>1330</v>
      </c>
      <c r="F2396">
        <f t="shared" ca="1" si="4808"/>
        <v>2020</v>
      </c>
      <c r="G2396">
        <f t="shared" ref="G2396" ca="1" si="4915">VLOOKUP(INDIRECT(CHAR(39)&amp;$A2396&amp;CHAR(39)&amp;"!r2c"&amp;$C2396,0),variables,2,0)</f>
        <v>10819</v>
      </c>
      <c r="H2396" s="68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5">
      <c r="A2397" t="s">
        <v>534</v>
      </c>
      <c r="B2397">
        <f t="shared" si="4889"/>
        <v>23</v>
      </c>
      <c r="C2397">
        <f t="shared" si="4806"/>
        <v>82</v>
      </c>
      <c r="E2397">
        <f t="shared" ref="E2397" si="4916">plan_id</f>
        <v>1330</v>
      </c>
      <c r="F2397">
        <f t="shared" ca="1" si="4808"/>
        <v>2020</v>
      </c>
      <c r="G2397">
        <f t="shared" ref="G2397" ca="1" si="4917">VLOOKUP(INDIRECT(CHAR(39)&amp;$A2397&amp;CHAR(39)&amp;"!r2c"&amp;$C2397,0),variables,2,0)</f>
        <v>10820</v>
      </c>
      <c r="H2397" s="68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-30700000</v>
      </c>
    </row>
    <row r="2398" spans="1:8" x14ac:dyDescent="0.35">
      <c r="A2398" t="s">
        <v>534</v>
      </c>
      <c r="B2398">
        <f t="shared" si="4889"/>
        <v>23</v>
      </c>
      <c r="C2398">
        <f t="shared" si="4806"/>
        <v>83</v>
      </c>
      <c r="E2398">
        <f t="shared" ref="E2398" si="4918">plan_id</f>
        <v>1330</v>
      </c>
      <c r="F2398">
        <f t="shared" ca="1" si="4808"/>
        <v>2020</v>
      </c>
      <c r="G2398">
        <f t="shared" ref="G2398" ca="1" si="4919">VLOOKUP(INDIRECT(CHAR(39)&amp;$A2398&amp;CHAR(39)&amp;"!r2c"&amp;$C2398,0),variables,2,0)</f>
        <v>10821</v>
      </c>
      <c r="H2398" s="6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5">
      <c r="A2399" t="s">
        <v>534</v>
      </c>
      <c r="B2399">
        <f t="shared" si="4889"/>
        <v>23</v>
      </c>
      <c r="C2399">
        <f t="shared" si="4806"/>
        <v>84</v>
      </c>
      <c r="E2399">
        <f t="shared" ref="E2399" si="4920">plan_id</f>
        <v>1330</v>
      </c>
      <c r="F2399">
        <f t="shared" ca="1" si="4808"/>
        <v>2020</v>
      </c>
      <c r="G2399">
        <f t="shared" ref="G2399" ca="1" si="4921">VLOOKUP(INDIRECT(CHAR(39)&amp;$A2399&amp;CHAR(39)&amp;"!r2c"&amp;$C2399,0),variables,2,0)</f>
        <v>10822</v>
      </c>
      <c r="H2399" s="68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5">
      <c r="A2400" t="s">
        <v>534</v>
      </c>
      <c r="B2400">
        <f t="shared" si="4889"/>
        <v>23</v>
      </c>
      <c r="C2400">
        <f t="shared" si="4806"/>
        <v>85</v>
      </c>
      <c r="E2400">
        <f t="shared" ref="E2400" si="4922">plan_id</f>
        <v>1330</v>
      </c>
      <c r="F2400">
        <f t="shared" ca="1" si="4808"/>
        <v>2020</v>
      </c>
      <c r="G2400">
        <f t="shared" ref="G2400" ca="1" si="4923">VLOOKUP(INDIRECT(CHAR(39)&amp;$A2400&amp;CHAR(39)&amp;"!r2c"&amp;$C2400,0),variables,2,0)</f>
        <v>10829</v>
      </c>
      <c r="H2400" s="68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80306492</v>
      </c>
    </row>
    <row r="2401" spans="1:8" x14ac:dyDescent="0.35">
      <c r="A2401" t="s">
        <v>534</v>
      </c>
      <c r="B2401">
        <f t="shared" si="4889"/>
        <v>23</v>
      </c>
      <c r="C2401">
        <f t="shared" si="4806"/>
        <v>86</v>
      </c>
      <c r="E2401">
        <f t="shared" ref="E2401" si="4924">plan_id</f>
        <v>1330</v>
      </c>
      <c r="F2401">
        <f t="shared" ca="1" si="4808"/>
        <v>2020</v>
      </c>
      <c r="G2401">
        <f t="shared" ref="G2401" ca="1" si="4925">VLOOKUP(INDIRECT(CHAR(39)&amp;$A2401&amp;CHAR(39)&amp;"!r2c"&amp;$C2401,0),variables,2,0)</f>
        <v>10823</v>
      </c>
      <c r="H2401" s="68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36919055</v>
      </c>
    </row>
    <row r="2402" spans="1:8" x14ac:dyDescent="0.35">
      <c r="A2402" t="s">
        <v>534</v>
      </c>
      <c r="B2402">
        <f t="shared" si="4889"/>
        <v>23</v>
      </c>
      <c r="C2402">
        <f t="shared" si="4806"/>
        <v>87</v>
      </c>
      <c r="E2402">
        <f t="shared" ref="E2402" si="4926">plan_id</f>
        <v>1330</v>
      </c>
      <c r="F2402">
        <f t="shared" ca="1" si="4808"/>
        <v>2020</v>
      </c>
      <c r="G2402">
        <f t="shared" ref="G2402" ca="1" si="4927">VLOOKUP(INDIRECT(CHAR(39)&amp;$A2402&amp;CHAR(39)&amp;"!r2c"&amp;$C2402,0),variables,2,0)</f>
        <v>10798</v>
      </c>
      <c r="H2402" s="68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5">
      <c r="A2403" t="s">
        <v>534</v>
      </c>
      <c r="B2403">
        <f t="shared" si="4889"/>
        <v>23</v>
      </c>
      <c r="C2403">
        <f t="shared" si="4806"/>
        <v>88</v>
      </c>
      <c r="E2403">
        <f t="shared" ref="E2403" si="4928">plan_id</f>
        <v>1330</v>
      </c>
      <c r="F2403">
        <f t="shared" ca="1" si="4808"/>
        <v>2020</v>
      </c>
      <c r="G2403">
        <f t="shared" ref="G2403" ca="1" si="4929">VLOOKUP(INDIRECT(CHAR(39)&amp;$A2403&amp;CHAR(39)&amp;"!r2c"&amp;$C2403,0),variables,2,0)</f>
        <v>10799</v>
      </c>
      <c r="H2403" s="68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5">
      <c r="A2404" t="s">
        <v>534</v>
      </c>
      <c r="B2404">
        <f t="shared" si="4889"/>
        <v>23</v>
      </c>
      <c r="C2404">
        <f t="shared" si="4806"/>
        <v>89</v>
      </c>
      <c r="E2404">
        <f t="shared" ref="E2404" si="4930">plan_id</f>
        <v>1330</v>
      </c>
      <c r="F2404">
        <f t="shared" ca="1" si="4808"/>
        <v>2020</v>
      </c>
      <c r="G2404">
        <f t="shared" ref="G2404" ca="1" si="4931">VLOOKUP(INDIRECT(CHAR(39)&amp;$A2404&amp;CHAR(39)&amp;"!r2c"&amp;$C2404,0),variables,2,0)</f>
        <v>10800</v>
      </c>
      <c r="H2404" s="68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5">
      <c r="A2405" t="s">
        <v>534</v>
      </c>
      <c r="B2405">
        <f t="shared" si="4889"/>
        <v>23</v>
      </c>
      <c r="C2405">
        <f t="shared" si="4806"/>
        <v>90</v>
      </c>
      <c r="E2405">
        <f t="shared" ref="E2405" si="4932">plan_id</f>
        <v>1330</v>
      </c>
      <c r="F2405">
        <f t="shared" ca="1" si="4808"/>
        <v>2020</v>
      </c>
      <c r="G2405">
        <f t="shared" ref="G2405" ca="1" si="4933">VLOOKUP(INDIRECT(CHAR(39)&amp;$A2405&amp;CHAR(39)&amp;"!r2c"&amp;$C2405,0),variables,2,0)</f>
        <v>10824</v>
      </c>
      <c r="H2405" s="68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5">
      <c r="A2406" t="s">
        <v>534</v>
      </c>
      <c r="B2406">
        <f t="shared" si="4889"/>
        <v>23</v>
      </c>
      <c r="C2406">
        <f t="shared" si="4806"/>
        <v>91</v>
      </c>
      <c r="E2406">
        <f t="shared" ref="E2406" si="4934">plan_id</f>
        <v>1330</v>
      </c>
      <c r="F2406">
        <f t="shared" ca="1" si="4808"/>
        <v>2020</v>
      </c>
      <c r="G2406">
        <f t="shared" ref="G2406" ca="1" si="4935">VLOOKUP(INDIRECT(CHAR(39)&amp;$A2406&amp;CHAR(39)&amp;"!r2c"&amp;$C2406,0),variables,2,0)</f>
        <v>10825</v>
      </c>
      <c r="H2406" s="6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5">
      <c r="A2407" t="s">
        <v>534</v>
      </c>
      <c r="B2407">
        <f t="shared" si="4889"/>
        <v>23</v>
      </c>
      <c r="C2407">
        <f t="shared" si="4806"/>
        <v>92</v>
      </c>
      <c r="E2407">
        <f t="shared" ref="E2407" si="4936">plan_id</f>
        <v>1330</v>
      </c>
      <c r="F2407">
        <f t="shared" ca="1" si="4808"/>
        <v>2020</v>
      </c>
      <c r="G2407">
        <f t="shared" ref="G2407" ca="1" si="4937">VLOOKUP(INDIRECT(CHAR(39)&amp;$A2407&amp;CHAR(39)&amp;"!r2c"&amp;$C2407,0),variables,2,0)</f>
        <v>10826</v>
      </c>
      <c r="H2407" s="6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142129966</v>
      </c>
    </row>
    <row r="2408" spans="1:8" x14ac:dyDescent="0.35">
      <c r="A2408" t="s">
        <v>534</v>
      </c>
      <c r="B2408">
        <f t="shared" si="4889"/>
        <v>23</v>
      </c>
      <c r="C2408">
        <f t="shared" ref="C2408:C2471" si="4938">C2317</f>
        <v>93</v>
      </c>
      <c r="E2408">
        <f t="shared" ref="E2408" si="4939">plan_id</f>
        <v>1330</v>
      </c>
      <c r="F2408">
        <f t="shared" ca="1" si="4808"/>
        <v>2020</v>
      </c>
      <c r="G2408">
        <f t="shared" ref="G2408" ca="1" si="4940">VLOOKUP(INDIRECT(CHAR(39)&amp;$A2408&amp;CHAR(39)&amp;"!r2c"&amp;$C2408,0),variables,2,0)</f>
        <v>10828</v>
      </c>
      <c r="H2408" s="68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5">
      <c r="A2409" t="s">
        <v>534</v>
      </c>
      <c r="B2409">
        <v>24</v>
      </c>
      <c r="C2409">
        <f t="shared" si="4938"/>
        <v>3</v>
      </c>
      <c r="E2409">
        <f t="shared" ref="E2409" si="4941">plan_id</f>
        <v>1330</v>
      </c>
      <c r="F2409">
        <f t="shared" ca="1" si="4808"/>
        <v>2021</v>
      </c>
      <c r="G2409">
        <f t="shared" ref="G2409" ca="1" si="4942">VLOOKUP(INDIRECT(CHAR(39)&amp;$A2409&amp;CHAR(39)&amp;"!r2c"&amp;$C2409,0),variables,2,0)</f>
        <v>10703</v>
      </c>
      <c r="H2409" s="68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5">
      <c r="A2410" t="s">
        <v>534</v>
      </c>
      <c r="B2410">
        <f t="shared" ref="B2410:B2473" si="4943">B2409</f>
        <v>24</v>
      </c>
      <c r="C2410">
        <f t="shared" si="4938"/>
        <v>4</v>
      </c>
      <c r="E2410">
        <f t="shared" ref="E2410" si="4944">plan_id</f>
        <v>1330</v>
      </c>
      <c r="F2410">
        <f t="shared" ca="1" si="4808"/>
        <v>2021</v>
      </c>
      <c r="G2410">
        <f t="shared" ref="G2410" ca="1" si="4945">VLOOKUP(INDIRECT(CHAR(39)&amp;$A2410&amp;CHAR(39)&amp;"!r2c"&amp;$C2410,0),variables,2,0)</f>
        <v>10845</v>
      </c>
      <c r="H2410" s="68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Cavanaugh Macdonald Consulting, LLC</v>
      </c>
    </row>
    <row r="2411" spans="1:8" x14ac:dyDescent="0.35">
      <c r="A2411" t="s">
        <v>534</v>
      </c>
      <c r="B2411">
        <f t="shared" si="4943"/>
        <v>24</v>
      </c>
      <c r="C2411">
        <f t="shared" si="4938"/>
        <v>5</v>
      </c>
      <c r="E2411">
        <f t="shared" ref="E2411" si="4946">plan_id</f>
        <v>1330</v>
      </c>
      <c r="F2411">
        <f t="shared" ca="1" si="4808"/>
        <v>2021</v>
      </c>
      <c r="G2411">
        <f t="shared" ref="G2411" ca="1" si="4947">VLOOKUP(INDIRECT(CHAR(39)&amp;$A2411&amp;CHAR(39)&amp;"!r2c"&amp;$C2411,0),variables,2,0)</f>
        <v>10924</v>
      </c>
      <c r="H2411" s="68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9.6699999999999994E-2</v>
      </c>
    </row>
    <row r="2412" spans="1:8" x14ac:dyDescent="0.35">
      <c r="A2412" t="s">
        <v>534</v>
      </c>
      <c r="B2412">
        <f t="shared" si="4943"/>
        <v>24</v>
      </c>
      <c r="C2412">
        <f t="shared" si="4938"/>
        <v>6</v>
      </c>
      <c r="E2412">
        <f t="shared" ref="E2412" si="4948">plan_id</f>
        <v>1330</v>
      </c>
      <c r="F2412">
        <f t="shared" ca="1" si="4808"/>
        <v>2021</v>
      </c>
      <c r="G2412">
        <f t="shared" ref="G2412" ca="1" si="4949">VLOOKUP(INDIRECT(CHAR(39)&amp;$A2412&amp;CHAR(39)&amp;"!r2c"&amp;$C2412,0),variables,2,0)</f>
        <v>10925</v>
      </c>
      <c r="H2412" s="68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1.52E-2</v>
      </c>
    </row>
    <row r="2413" spans="1:8" x14ac:dyDescent="0.35">
      <c r="A2413" t="s">
        <v>534</v>
      </c>
      <c r="B2413">
        <f t="shared" si="4943"/>
        <v>24</v>
      </c>
      <c r="C2413">
        <f t="shared" si="4938"/>
        <v>7</v>
      </c>
      <c r="E2413">
        <f t="shared" ref="E2413" si="4950">plan_id</f>
        <v>1330</v>
      </c>
      <c r="F2413">
        <f t="shared" ca="1" si="4808"/>
        <v>2021</v>
      </c>
      <c r="G2413">
        <f t="shared" ref="G2413" ca="1" si="4951">VLOOKUP(INDIRECT(CHAR(39)&amp;$A2413&amp;CHAR(39)&amp;"!r2c"&amp;$C2413,0),variables,2,0)</f>
        <v>10926</v>
      </c>
      <c r="H2413" s="68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8.1500000000000003E-2</v>
      </c>
    </row>
    <row r="2414" spans="1:8" x14ac:dyDescent="0.35">
      <c r="A2414" t="s">
        <v>534</v>
      </c>
      <c r="B2414">
        <f t="shared" si="4943"/>
        <v>24</v>
      </c>
      <c r="C2414">
        <f t="shared" si="4938"/>
        <v>8</v>
      </c>
      <c r="E2414">
        <f t="shared" ref="E2414" si="4952">plan_id</f>
        <v>1330</v>
      </c>
      <c r="F2414">
        <f t="shared" ca="1" si="4808"/>
        <v>2021</v>
      </c>
      <c r="G2414">
        <f t="shared" ref="G2414" ca="1" si="4953">VLOOKUP(INDIRECT(CHAR(39)&amp;$A2414&amp;CHAR(39)&amp;"!r2c"&amp;$C2414,0),variables,2,0)</f>
        <v>10704</v>
      </c>
      <c r="H2414" s="68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5">
      <c r="A2415" t="s">
        <v>534</v>
      </c>
      <c r="B2415">
        <f t="shared" si="4943"/>
        <v>24</v>
      </c>
      <c r="C2415">
        <f t="shared" si="4938"/>
        <v>9</v>
      </c>
      <c r="E2415">
        <f t="shared" ref="E2415" si="4954">plan_id</f>
        <v>1330</v>
      </c>
      <c r="F2415">
        <f t="shared" ca="1" si="4808"/>
        <v>2021</v>
      </c>
      <c r="G2415">
        <f t="shared" ref="G2415" ca="1" si="4955">VLOOKUP(INDIRECT(CHAR(39)&amp;$A2415&amp;CHAR(39)&amp;"!r2c"&amp;$C2415,0),variables,2,0)</f>
        <v>10928</v>
      </c>
      <c r="H2415" s="68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9.7799999999999998E-2</v>
      </c>
    </row>
    <row r="2416" spans="1:8" x14ac:dyDescent="0.35">
      <c r="A2416" t="s">
        <v>534</v>
      </c>
      <c r="B2416">
        <f t="shared" si="4943"/>
        <v>24</v>
      </c>
      <c r="C2416">
        <f t="shared" si="4938"/>
        <v>10</v>
      </c>
      <c r="E2416">
        <f t="shared" ref="E2416" si="4956">plan_id</f>
        <v>1330</v>
      </c>
      <c r="F2416">
        <f t="shared" ca="1" si="4808"/>
        <v>2021</v>
      </c>
      <c r="G2416">
        <f t="shared" ref="G2416" ca="1" si="4957">VLOOKUP(INDIRECT(CHAR(39)&amp;$A2416&amp;CHAR(39)&amp;"!r2c"&amp;$C2416,0),variables,2,0)</f>
        <v>10929</v>
      </c>
      <c r="H2416" s="6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5">
      <c r="A2417" t="s">
        <v>534</v>
      </c>
      <c r="B2417">
        <f t="shared" si="4943"/>
        <v>24</v>
      </c>
      <c r="C2417">
        <f t="shared" si="4938"/>
        <v>11</v>
      </c>
      <c r="E2417">
        <f t="shared" ref="E2417" si="4958">plan_id</f>
        <v>1330</v>
      </c>
      <c r="F2417">
        <f t="shared" ca="1" si="4808"/>
        <v>2021</v>
      </c>
      <c r="G2417">
        <f t="shared" ref="G2417" ca="1" si="4959">VLOOKUP(INDIRECT(CHAR(39)&amp;$A2417&amp;CHAR(39)&amp;"!r2c"&amp;$C2417,0),variables,2,0)</f>
        <v>10930</v>
      </c>
      <c r="H2417" s="6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5">
      <c r="A2418" t="s">
        <v>534</v>
      </c>
      <c r="B2418">
        <f t="shared" si="4943"/>
        <v>24</v>
      </c>
      <c r="C2418">
        <f t="shared" si="4938"/>
        <v>12</v>
      </c>
      <c r="E2418">
        <f t="shared" ref="E2418" si="4960">plan_id</f>
        <v>1330</v>
      </c>
      <c r="F2418">
        <f t="shared" ca="1" si="4808"/>
        <v>2021</v>
      </c>
      <c r="G2418">
        <f t="shared" ref="G2418" ca="1" si="4961">VLOOKUP(INDIRECT(CHAR(39)&amp;$A2418&amp;CHAR(39)&amp;"!r2c"&amp;$C2418,0),variables,2,0)</f>
        <v>10931</v>
      </c>
      <c r="H2418" s="68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231360444</v>
      </c>
    </row>
    <row r="2419" spans="1:8" x14ac:dyDescent="0.35">
      <c r="A2419" t="s">
        <v>534</v>
      </c>
      <c r="B2419">
        <f t="shared" si="4943"/>
        <v>24</v>
      </c>
      <c r="C2419">
        <f t="shared" si="4938"/>
        <v>13</v>
      </c>
      <c r="E2419">
        <f t="shared" ref="E2419" si="4962">plan_id</f>
        <v>1330</v>
      </c>
      <c r="F2419">
        <f t="shared" ca="1" si="4808"/>
        <v>2021</v>
      </c>
      <c r="G2419">
        <f t="shared" ref="G2419" ca="1" si="4963">VLOOKUP(INDIRECT(CHAR(39)&amp;$A2419&amp;CHAR(39)&amp;"!r2c"&amp;$C2419,0),variables,2,0)</f>
        <v>10705</v>
      </c>
      <c r="H2419" s="68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81120904</v>
      </c>
    </row>
    <row r="2420" spans="1:8" x14ac:dyDescent="0.35">
      <c r="A2420" t="s">
        <v>534</v>
      </c>
      <c r="B2420">
        <f t="shared" si="4943"/>
        <v>24</v>
      </c>
      <c r="C2420">
        <f t="shared" si="4938"/>
        <v>14</v>
      </c>
      <c r="E2420">
        <f t="shared" ref="E2420" si="4964">plan_id</f>
        <v>1330</v>
      </c>
      <c r="F2420">
        <f t="shared" ca="1" si="4808"/>
        <v>2021</v>
      </c>
      <c r="G2420">
        <f t="shared" ref="G2420" ca="1" si="4965">VLOOKUP(INDIRECT(CHAR(39)&amp;$A2420&amp;CHAR(39)&amp;"!r2c"&amp;$C2420,0),variables,2,0)</f>
        <v>10842</v>
      </c>
      <c r="H2420" s="68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103219072</v>
      </c>
    </row>
    <row r="2421" spans="1:8" x14ac:dyDescent="0.35">
      <c r="A2421" t="s">
        <v>534</v>
      </c>
      <c r="B2421">
        <f t="shared" si="4943"/>
        <v>24</v>
      </c>
      <c r="C2421">
        <f t="shared" si="4938"/>
        <v>15</v>
      </c>
      <c r="E2421">
        <f t="shared" ref="E2421" si="4966">plan_id</f>
        <v>1330</v>
      </c>
      <c r="F2421">
        <f t="shared" ca="1" si="4808"/>
        <v>2021</v>
      </c>
      <c r="G2421">
        <f t="shared" ref="G2421" ca="1" si="4967">VLOOKUP(INDIRECT(CHAR(39)&amp;$A2421&amp;CHAR(39)&amp;"!r2c"&amp;$C2421,0),variables,2,0)</f>
        <v>10843</v>
      </c>
      <c r="H2421" s="68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0.1176</v>
      </c>
    </row>
    <row r="2422" spans="1:8" x14ac:dyDescent="0.35">
      <c r="A2422" t="s">
        <v>534</v>
      </c>
      <c r="B2422">
        <f t="shared" si="4943"/>
        <v>24</v>
      </c>
      <c r="C2422">
        <f t="shared" si="4938"/>
        <v>16</v>
      </c>
      <c r="E2422">
        <f t="shared" ref="E2422" si="4968">plan_id</f>
        <v>1330</v>
      </c>
      <c r="F2422">
        <f t="shared" ca="1" si="4808"/>
        <v>2021</v>
      </c>
      <c r="G2422">
        <f t="shared" ref="G2422" ca="1" si="4969">VLOOKUP(INDIRECT(CHAR(39)&amp;$A2422&amp;CHAR(39)&amp;"!r2c"&amp;$C2422,0),variables,2,0)</f>
        <v>10932</v>
      </c>
      <c r="H2422" s="68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5">
      <c r="A2423" t="s">
        <v>534</v>
      </c>
      <c r="B2423">
        <f t="shared" si="4943"/>
        <v>24</v>
      </c>
      <c r="C2423">
        <f t="shared" si="4938"/>
        <v>17</v>
      </c>
      <c r="E2423">
        <f t="shared" ref="E2423" si="4970">plan_id</f>
        <v>1330</v>
      </c>
      <c r="F2423">
        <f t="shared" ca="1" si="4808"/>
        <v>2021</v>
      </c>
      <c r="G2423">
        <f t="shared" ref="G2423" ca="1" si="4971">VLOOKUP(INDIRECT(CHAR(39)&amp;$A2423&amp;CHAR(39)&amp;"!r2c"&amp;$C2423,0),variables,2,0)</f>
        <v>10933</v>
      </c>
      <c r="H2423" s="68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5">
      <c r="A2424" t="s">
        <v>534</v>
      </c>
      <c r="B2424">
        <f t="shared" si="4943"/>
        <v>24</v>
      </c>
      <c r="C2424">
        <f t="shared" si="4938"/>
        <v>18</v>
      </c>
      <c r="E2424">
        <f t="shared" ref="E2424" si="4972">plan_id</f>
        <v>1330</v>
      </c>
      <c r="F2424">
        <f t="shared" ca="1" si="4808"/>
        <v>2021</v>
      </c>
      <c r="G2424">
        <f t="shared" ref="G2424" ca="1" si="4973">VLOOKUP(INDIRECT(CHAR(39)&amp;$A2424&amp;CHAR(39)&amp;"!r2c"&amp;$C2424,0),variables,2,0)</f>
        <v>10934</v>
      </c>
      <c r="H2424" s="68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5">
      <c r="A2425" t="s">
        <v>534</v>
      </c>
      <c r="B2425">
        <f t="shared" si="4943"/>
        <v>24</v>
      </c>
      <c r="C2425">
        <f t="shared" si="4938"/>
        <v>19</v>
      </c>
      <c r="E2425">
        <f t="shared" ref="E2425" si="4974">plan_id</f>
        <v>1330</v>
      </c>
      <c r="F2425">
        <f t="shared" ca="1" si="4808"/>
        <v>2021</v>
      </c>
      <c r="G2425">
        <f t="shared" ref="G2425" ca="1" si="4975">VLOOKUP(INDIRECT(CHAR(39)&amp;$A2425&amp;CHAR(39)&amp;"!r2c"&amp;$C2425,0),variables,2,0)</f>
        <v>10935</v>
      </c>
      <c r="H2425" s="68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8.1500000000000003E-2</v>
      </c>
    </row>
    <row r="2426" spans="1:8" x14ac:dyDescent="0.35">
      <c r="A2426" t="s">
        <v>534</v>
      </c>
      <c r="B2426">
        <f t="shared" si="4943"/>
        <v>24</v>
      </c>
      <c r="C2426">
        <f t="shared" si="4938"/>
        <v>20</v>
      </c>
      <c r="E2426">
        <f t="shared" ref="E2426" si="4976">plan_id</f>
        <v>1330</v>
      </c>
      <c r="F2426">
        <f t="shared" ca="1" si="4808"/>
        <v>2021</v>
      </c>
      <c r="G2426">
        <f t="shared" ref="G2426" ca="1" si="4977">VLOOKUP(INDIRECT(CHAR(39)&amp;$A2426&amp;CHAR(39)&amp;"!r2c"&amp;$C2426,0),variables,2,0)</f>
        <v>10936</v>
      </c>
      <c r="H2426" s="68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Single</v>
      </c>
    </row>
    <row r="2427" spans="1:8" x14ac:dyDescent="0.35">
      <c r="A2427" t="s">
        <v>534</v>
      </c>
      <c r="B2427">
        <f t="shared" si="4943"/>
        <v>24</v>
      </c>
      <c r="C2427">
        <f t="shared" si="4938"/>
        <v>21</v>
      </c>
      <c r="E2427">
        <f t="shared" ref="E2427" si="4978">plan_id</f>
        <v>1330</v>
      </c>
      <c r="F2427">
        <f t="shared" ca="1" si="4808"/>
        <v>2021</v>
      </c>
      <c r="G2427">
        <f t="shared" ref="G2427" ca="1" si="4979">VLOOKUP(INDIRECT(CHAR(39)&amp;$A2427&amp;CHAR(39)&amp;"!r2c"&amp;$C2427,0),variables,2,0)</f>
        <v>10938</v>
      </c>
      <c r="H2427" s="68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5">
      <c r="A2428" t="s">
        <v>534</v>
      </c>
      <c r="B2428">
        <f t="shared" si="4943"/>
        <v>24</v>
      </c>
      <c r="C2428">
        <f t="shared" si="4938"/>
        <v>22</v>
      </c>
      <c r="E2428">
        <f t="shared" ref="E2428" si="4980">plan_id</f>
        <v>1330</v>
      </c>
      <c r="F2428">
        <f t="shared" ca="1" si="4808"/>
        <v>2021</v>
      </c>
      <c r="G2428">
        <f t="shared" ref="G2428" ca="1" si="4981">VLOOKUP(INDIRECT(CHAR(39)&amp;$A2428&amp;CHAR(39)&amp;"!r2c"&amp;$C2428,0),variables,2,0)</f>
        <v>10939</v>
      </c>
      <c r="H2428" s="68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5">
      <c r="A2429" t="s">
        <v>534</v>
      </c>
      <c r="B2429">
        <f t="shared" si="4943"/>
        <v>24</v>
      </c>
      <c r="C2429">
        <f t="shared" si="4938"/>
        <v>23</v>
      </c>
      <c r="E2429">
        <f t="shared" ref="E2429" si="4982">plan_id</f>
        <v>1330</v>
      </c>
      <c r="F2429">
        <f t="shared" ca="1" si="4808"/>
        <v>2021</v>
      </c>
      <c r="G2429">
        <f t="shared" ref="G2429" ca="1" si="4983">VLOOKUP(INDIRECT(CHAR(39)&amp;$A2429&amp;CHAR(39)&amp;"!r2c"&amp;$C2429,0),variables,2,0)</f>
        <v>11008</v>
      </c>
      <c r="H2429" s="68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Tier One Members: 1/60 of final compensation/yr of service. &amp; Tier Two Members - 1.85% of final compensation for members aged 60 with at least 30yrs of creditable service/yr of service. Otherwise 1/60 of final compensation/yr of service.</v>
      </c>
    </row>
    <row r="2430" spans="1:8" x14ac:dyDescent="0.35">
      <c r="A2430" t="s">
        <v>534</v>
      </c>
      <c r="B2430">
        <f t="shared" si="4943"/>
        <v>24</v>
      </c>
      <c r="C2430">
        <f t="shared" si="4938"/>
        <v>24</v>
      </c>
      <c r="E2430">
        <f t="shared" ref="E2430" si="4984">plan_id</f>
        <v>1330</v>
      </c>
      <c r="F2430">
        <f t="shared" ca="1" si="4808"/>
        <v>2021</v>
      </c>
      <c r="G2430">
        <f t="shared" ref="G2430" ca="1" si="4985">VLOOKUP(INDIRECT(CHAR(39)&amp;$A2430&amp;CHAR(39)&amp;"!r2c"&amp;$C2430,0),variables,2,0)</f>
        <v>10942</v>
      </c>
      <c r="H2430" s="68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Yes</v>
      </c>
    </row>
    <row r="2431" spans="1:8" x14ac:dyDescent="0.35">
      <c r="A2431" t="s">
        <v>534</v>
      </c>
      <c r="B2431">
        <f t="shared" si="4943"/>
        <v>24</v>
      </c>
      <c r="C2431">
        <f t="shared" si="4938"/>
        <v>25</v>
      </c>
      <c r="E2431">
        <f t="shared" ref="E2431" si="4986">plan_id</f>
        <v>1330</v>
      </c>
      <c r="F2431">
        <f t="shared" ca="1" si="4808"/>
        <v>2021</v>
      </c>
      <c r="G2431">
        <f t="shared" ref="G2431" ca="1" si="4987">VLOOKUP(INDIRECT(CHAR(39)&amp;$A2431&amp;CHAR(39)&amp;"!r2c"&amp;$C2431,0),variables,2,0)</f>
        <v>10943</v>
      </c>
      <c r="H2431" s="68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5">
      <c r="A2432" t="s">
        <v>534</v>
      </c>
      <c r="B2432">
        <f t="shared" si="4943"/>
        <v>24</v>
      </c>
      <c r="C2432">
        <f t="shared" si="4938"/>
        <v>26</v>
      </c>
      <c r="E2432">
        <f t="shared" ref="E2432" si="4988">plan_id</f>
        <v>1330</v>
      </c>
      <c r="F2432">
        <f t="shared" ca="1" si="4808"/>
        <v>2021</v>
      </c>
      <c r="G2432">
        <f t="shared" ref="G2432" ca="1" si="4989">VLOOKUP(INDIRECT(CHAR(39)&amp;$A2432&amp;CHAR(39)&amp;"!r2c"&amp;$C2432,0),variables,2,0)</f>
        <v>10701</v>
      </c>
      <c r="H2432" s="68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Tier One: 1.50%; Tier Two: 0.50%</v>
      </c>
    </row>
    <row r="2433" spans="1:8" x14ac:dyDescent="0.35">
      <c r="A2433" t="s">
        <v>534</v>
      </c>
      <c r="B2433">
        <f t="shared" si="4943"/>
        <v>24</v>
      </c>
      <c r="C2433">
        <f t="shared" si="4938"/>
        <v>27</v>
      </c>
      <c r="E2433">
        <f t="shared" ref="E2433" si="4990">plan_id</f>
        <v>1330</v>
      </c>
      <c r="F2433">
        <f t="shared" ca="1" si="4808"/>
        <v>2021</v>
      </c>
      <c r="G2433">
        <f t="shared" ref="G2433" ca="1" si="4991">VLOOKUP(INDIRECT(CHAR(39)&amp;$A2433&amp;CHAR(39)&amp;"!r2c"&amp;$C2433,0),variables,2,0)</f>
        <v>10702</v>
      </c>
      <c r="H2433" s="68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5">
      <c r="A2434" t="s">
        <v>534</v>
      </c>
      <c r="B2434">
        <f t="shared" si="4943"/>
        <v>24</v>
      </c>
      <c r="C2434">
        <f t="shared" si="4938"/>
        <v>28</v>
      </c>
      <c r="E2434">
        <f t="shared" ref="E2434" si="4992">plan_id</f>
        <v>1330</v>
      </c>
      <c r="F2434">
        <f t="shared" ca="1" si="4808"/>
        <v>2021</v>
      </c>
      <c r="G2434">
        <f t="shared" ref="G2434" ca="1" si="4993">VLOOKUP(INDIRECT(CHAR(39)&amp;$A2434&amp;CHAR(39)&amp;"!r2c"&amp;$C2434,0),variables,2,0)</f>
        <v>10944</v>
      </c>
      <c r="H2434" s="68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5">
      <c r="A2435" t="s">
        <v>534</v>
      </c>
      <c r="B2435">
        <f t="shared" si="4943"/>
        <v>24</v>
      </c>
      <c r="C2435">
        <f t="shared" si="4938"/>
        <v>29</v>
      </c>
      <c r="E2435">
        <f t="shared" ref="E2435" si="4994">plan_id</f>
        <v>1330</v>
      </c>
      <c r="F2435">
        <f t="shared" ca="1" si="4808"/>
        <v>2021</v>
      </c>
      <c r="G2435">
        <f t="shared" ref="G2435" ca="1" si="4995">VLOOKUP(INDIRECT(CHAR(39)&amp;$A2435&amp;CHAR(39)&amp;"!r2c"&amp;$C2435,0),variables,2,0)</f>
        <v>10945</v>
      </c>
      <c r="H2435" s="68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5">
      <c r="A2436" t="s">
        <v>534</v>
      </c>
      <c r="B2436">
        <f t="shared" si="4943"/>
        <v>24</v>
      </c>
      <c r="C2436">
        <f t="shared" si="4938"/>
        <v>30</v>
      </c>
      <c r="E2436">
        <f t="shared" ref="E2436" si="4996">plan_id</f>
        <v>1330</v>
      </c>
      <c r="F2436">
        <f t="shared" ca="1" si="4808"/>
        <v>2021</v>
      </c>
      <c r="G2436">
        <f t="shared" ref="G2436" ca="1" si="4997">VLOOKUP(INDIRECT(CHAR(39)&amp;$A2436&amp;CHAR(39)&amp;"!r2c"&amp;$C2436,0),variables,2,0)</f>
        <v>10946</v>
      </c>
      <c r="H2436" s="68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5">
      <c r="A2437" t="s">
        <v>534</v>
      </c>
      <c r="B2437">
        <f t="shared" si="4943"/>
        <v>24</v>
      </c>
      <c r="C2437">
        <f t="shared" si="4938"/>
        <v>31</v>
      </c>
      <c r="E2437">
        <f t="shared" ref="E2437" si="4998">plan_id</f>
        <v>1330</v>
      </c>
      <c r="F2437">
        <f t="shared" ca="1" si="4808"/>
        <v>2021</v>
      </c>
      <c r="G2437">
        <f t="shared" ref="G2437" ca="1" si="4999">VLOOKUP(INDIRECT(CHAR(39)&amp;$A2437&amp;CHAR(39)&amp;"!r2c"&amp;$C2437,0),variables,2,0)</f>
        <v>10948</v>
      </c>
      <c r="H2437" s="68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5">
      <c r="A2438" t="s">
        <v>534</v>
      </c>
      <c r="B2438">
        <f t="shared" si="4943"/>
        <v>24</v>
      </c>
      <c r="C2438">
        <f t="shared" si="4938"/>
        <v>32</v>
      </c>
      <c r="E2438">
        <f t="shared" ref="E2438" si="5000">plan_id</f>
        <v>1330</v>
      </c>
      <c r="F2438">
        <f t="shared" ca="1" si="4808"/>
        <v>2021</v>
      </c>
      <c r="G2438">
        <f t="shared" ref="G2438" ca="1" si="5001">VLOOKUP(INDIRECT(CHAR(39)&amp;$A2438&amp;CHAR(39)&amp;"!r2c"&amp;$C2438,0),variables,2,0)</f>
        <v>10949</v>
      </c>
      <c r="H2438" s="68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5">
      <c r="A2439" t="s">
        <v>534</v>
      </c>
      <c r="B2439">
        <f t="shared" si="4943"/>
        <v>24</v>
      </c>
      <c r="C2439">
        <f t="shared" si="4938"/>
        <v>33</v>
      </c>
      <c r="E2439">
        <f t="shared" ref="E2439" si="5002">plan_id</f>
        <v>1330</v>
      </c>
      <c r="F2439">
        <f t="shared" ca="1" si="4808"/>
        <v>2021</v>
      </c>
      <c r="G2439">
        <f t="shared" ref="G2439" ca="1" si="5003">VLOOKUP(INDIRECT(CHAR(39)&amp;$A2439&amp;CHAR(39)&amp;"!r2c"&amp;$C2439,0),variables,2,0)</f>
        <v>10950</v>
      </c>
      <c r="H2439" s="68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5">
      <c r="A2440" t="s">
        <v>534</v>
      </c>
      <c r="B2440">
        <f t="shared" si="4943"/>
        <v>24</v>
      </c>
      <c r="C2440">
        <f t="shared" si="4938"/>
        <v>34</v>
      </c>
      <c r="E2440">
        <f t="shared" ref="E2440" si="5004">plan_id</f>
        <v>1330</v>
      </c>
      <c r="F2440">
        <f t="shared" ca="1" si="4808"/>
        <v>2021</v>
      </c>
      <c r="G2440">
        <f t="shared" ref="G2440" ca="1" si="5005">VLOOKUP(INDIRECT(CHAR(39)&amp;$A2440&amp;CHAR(39)&amp;"!r2c"&amp;$C2440,0),variables,2,0)</f>
        <v>10952</v>
      </c>
      <c r="H2440" s="68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5">
      <c r="A2441" t="s">
        <v>534</v>
      </c>
      <c r="B2441">
        <f t="shared" si="4943"/>
        <v>24</v>
      </c>
      <c r="C2441">
        <f t="shared" si="4938"/>
        <v>35</v>
      </c>
      <c r="E2441">
        <f t="shared" ref="E2441" si="5006">plan_id</f>
        <v>1330</v>
      </c>
      <c r="F2441">
        <f t="shared" ca="1" si="4808"/>
        <v>2021</v>
      </c>
      <c r="G2441">
        <f t="shared" ref="G2441" ca="1" si="5007">VLOOKUP(INDIRECT(CHAR(39)&amp;$A2441&amp;CHAR(39)&amp;"!r2c"&amp;$C2441,0),variables,2,0)</f>
        <v>10951</v>
      </c>
      <c r="H2441" s="68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5">
      <c r="A2442" t="s">
        <v>534</v>
      </c>
      <c r="B2442">
        <f t="shared" si="4943"/>
        <v>24</v>
      </c>
      <c r="C2442">
        <f t="shared" si="4938"/>
        <v>36</v>
      </c>
      <c r="E2442">
        <f t="shared" ref="E2442" si="5008">plan_id</f>
        <v>1330</v>
      </c>
      <c r="F2442">
        <f t="shared" ca="1" si="4808"/>
        <v>2021</v>
      </c>
      <c r="G2442">
        <f t="shared" ref="G2442" ca="1" si="5009">VLOOKUP(INDIRECT(CHAR(39)&amp;$A2442&amp;CHAR(39)&amp;"!r2c"&amp;$C2442,0),variables,2,0)</f>
        <v>10955</v>
      </c>
      <c r="H2442" s="68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5">
      <c r="A2443" t="s">
        <v>534</v>
      </c>
      <c r="B2443">
        <f t="shared" si="4943"/>
        <v>24</v>
      </c>
      <c r="C2443">
        <f t="shared" si="4938"/>
        <v>37</v>
      </c>
      <c r="E2443">
        <f t="shared" ref="E2443" si="5010">plan_id</f>
        <v>1330</v>
      </c>
      <c r="F2443">
        <f t="shared" ca="1" si="4808"/>
        <v>2021</v>
      </c>
      <c r="G2443">
        <f t="shared" ref="G2443" ca="1" si="5011">VLOOKUP(INDIRECT(CHAR(39)&amp;$A2443&amp;CHAR(39)&amp;"!r2c"&amp;$C2443,0),variables,2,0)</f>
        <v>10956</v>
      </c>
      <c r="H2443" s="68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7.4999999999999997E-2</v>
      </c>
    </row>
    <row r="2444" spans="1:8" x14ac:dyDescent="0.35">
      <c r="A2444" t="s">
        <v>534</v>
      </c>
      <c r="B2444">
        <f t="shared" si="4943"/>
        <v>24</v>
      </c>
      <c r="C2444">
        <f t="shared" si="4938"/>
        <v>38</v>
      </c>
      <c r="E2444">
        <f t="shared" ref="E2444" si="5012">plan_id</f>
        <v>1330</v>
      </c>
      <c r="F2444">
        <f t="shared" ca="1" si="4808"/>
        <v>2021</v>
      </c>
      <c r="G2444">
        <f t="shared" ref="G2444" ca="1" si="5013">VLOOKUP(INDIRECT(CHAR(39)&amp;$A2444&amp;CHAR(39)&amp;"!r2c"&amp;$C2444,0),variables,2,0)</f>
        <v>10957</v>
      </c>
      <c r="H2444" s="68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3.2500000000000001E-2</v>
      </c>
    </row>
    <row r="2445" spans="1:8" x14ac:dyDescent="0.35">
      <c r="A2445" t="s">
        <v>534</v>
      </c>
      <c r="B2445">
        <f t="shared" si="4943"/>
        <v>24</v>
      </c>
      <c r="C2445">
        <f t="shared" si="4938"/>
        <v>39</v>
      </c>
      <c r="E2445">
        <f t="shared" ref="E2445" si="5014">plan_id</f>
        <v>1330</v>
      </c>
      <c r="F2445">
        <f t="shared" ca="1" si="4808"/>
        <v>2021</v>
      </c>
      <c r="G2445">
        <f t="shared" ref="G2445" ca="1" si="5015">VLOOKUP(INDIRECT(CHAR(39)&amp;$A2445&amp;CHAR(39)&amp;"!r2c"&amp;$C2445,0),variables,2,0)</f>
        <v>10960</v>
      </c>
      <c r="H2445" s="68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General Members - 3.25% - 7.76%; University Members - 4.25%</v>
      </c>
    </row>
    <row r="2446" spans="1:8" x14ac:dyDescent="0.35">
      <c r="A2446" t="s">
        <v>534</v>
      </c>
      <c r="B2446">
        <f t="shared" si="4943"/>
        <v>24</v>
      </c>
      <c r="C2446">
        <f t="shared" si="4938"/>
        <v>40</v>
      </c>
      <c r="E2446">
        <f t="shared" ref="E2446" si="5016">plan_id</f>
        <v>1330</v>
      </c>
      <c r="F2446">
        <f t="shared" ca="1" si="4808"/>
        <v>2021</v>
      </c>
      <c r="G2446">
        <f t="shared" ref="G2446" ca="1" si="5017">VLOOKUP(INDIRECT(CHAR(39)&amp;$A2446&amp;CHAR(39)&amp;"!r2c"&amp;$C2446,0),variables,2,0)</f>
        <v>10963</v>
      </c>
      <c r="H2446" s="68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 49</v>
      </c>
    </row>
    <row r="2447" spans="1:8" x14ac:dyDescent="0.35">
      <c r="A2447" t="s">
        <v>534</v>
      </c>
      <c r="B2447">
        <f t="shared" si="4943"/>
        <v>24</v>
      </c>
      <c r="C2447">
        <f t="shared" si="4938"/>
        <v>41</v>
      </c>
      <c r="E2447">
        <f t="shared" ref="E2447" si="5018">plan_id</f>
        <v>1330</v>
      </c>
      <c r="F2447">
        <f t="shared" ca="1" si="4808"/>
        <v>2021</v>
      </c>
      <c r="G2447">
        <f t="shared" ref="G2447" ca="1" si="5019">VLOOKUP(INDIRECT(CHAR(39)&amp;$A2447&amp;CHAR(39)&amp;"!r2c"&amp;$C2447,0),variables,2,0)</f>
        <v>10965</v>
      </c>
      <c r="H2447" s="68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 46</v>
      </c>
    </row>
    <row r="2448" spans="1:8" x14ac:dyDescent="0.35">
      <c r="A2448" t="s">
        <v>534</v>
      </c>
      <c r="B2448">
        <f t="shared" si="4943"/>
        <v>24</v>
      </c>
      <c r="C2448">
        <f t="shared" si="4938"/>
        <v>42</v>
      </c>
      <c r="E2448">
        <f t="shared" ref="E2448" si="5020">plan_id</f>
        <v>1330</v>
      </c>
      <c r="F2448">
        <f t="shared" ca="1" si="4808"/>
        <v>2021</v>
      </c>
      <c r="G2448">
        <f t="shared" ref="G2448" ca="1" si="5021">VLOOKUP(INDIRECT(CHAR(39)&amp;$A2448&amp;CHAR(39)&amp;"!r2c"&amp;$C2448,0),variables,2,0)</f>
        <v>10968</v>
      </c>
      <c r="H2448" s="68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RP-2000 Healthy Combined Mortality  Table</v>
      </c>
    </row>
    <row r="2449" spans="1:8" x14ac:dyDescent="0.35">
      <c r="A2449" t="s">
        <v>534</v>
      </c>
      <c r="B2449">
        <f t="shared" si="4943"/>
        <v>24</v>
      </c>
      <c r="C2449">
        <f t="shared" si="4938"/>
        <v>43</v>
      </c>
      <c r="E2449">
        <f t="shared" ref="E2449" si="5022">plan_id</f>
        <v>1330</v>
      </c>
      <c r="F2449">
        <f t="shared" ca="1" si="4808"/>
        <v>2021</v>
      </c>
      <c r="G2449">
        <f t="shared" ref="G2449" ca="1" si="5023">VLOOKUP(INDIRECT(CHAR(39)&amp;$A2449&amp;CHAR(39)&amp;"!r2c"&amp;$C2449,0),variables,2,0)</f>
        <v>10969</v>
      </c>
      <c r="H2449" s="68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2000</v>
      </c>
    </row>
    <row r="2450" spans="1:8" x14ac:dyDescent="0.35">
      <c r="A2450" t="s">
        <v>534</v>
      </c>
      <c r="B2450">
        <f t="shared" si="4943"/>
        <v>24</v>
      </c>
      <c r="C2450">
        <f t="shared" si="4938"/>
        <v>44</v>
      </c>
      <c r="E2450">
        <f t="shared" ref="E2450" si="5024">plan_id</f>
        <v>1330</v>
      </c>
      <c r="F2450">
        <f t="shared" ca="1" si="4808"/>
        <v>2021</v>
      </c>
      <c r="G2450">
        <f t="shared" ref="G2450" ca="1" si="5025">VLOOKUP(INDIRECT(CHAR(39)&amp;$A2450&amp;CHAR(39)&amp;"!r2c"&amp;$C2450,0),variables,2,0)</f>
        <v>10970</v>
      </c>
      <c r="H2450" s="68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5">
      <c r="A2451" t="s">
        <v>534</v>
      </c>
      <c r="B2451">
        <f t="shared" si="4943"/>
        <v>24</v>
      </c>
      <c r="C2451">
        <f t="shared" si="4938"/>
        <v>45</v>
      </c>
      <c r="E2451">
        <f t="shared" ref="E2451" si="5026">plan_id</f>
        <v>1330</v>
      </c>
      <c r="F2451">
        <f t="shared" ca="1" si="4808"/>
        <v>2021</v>
      </c>
      <c r="G2451">
        <f t="shared" ref="G2451" ca="1" si="5027">VLOOKUP(INDIRECT(CHAR(39)&amp;$A2451&amp;CHAR(39)&amp;"!r2c"&amp;$C2451,0),variables,2,0)</f>
        <v>10971</v>
      </c>
      <c r="H2451" s="68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2 years for males and females</v>
      </c>
    </row>
    <row r="2452" spans="1:8" x14ac:dyDescent="0.35">
      <c r="A2452" t="s">
        <v>534</v>
      </c>
      <c r="B2452">
        <f t="shared" si="4943"/>
        <v>24</v>
      </c>
      <c r="C2452">
        <f t="shared" si="4938"/>
        <v>46</v>
      </c>
      <c r="E2452">
        <f t="shared" ref="E2452" si="5028">plan_id</f>
        <v>1330</v>
      </c>
      <c r="F2452">
        <f t="shared" ca="1" si="4808"/>
        <v>2021</v>
      </c>
      <c r="G2452">
        <f t="shared" ref="G2452" ca="1" si="5029">VLOOKUP(INDIRECT(CHAR(39)&amp;$A2452&amp;CHAR(39)&amp;"!r2c"&amp;$C2452,0),variables,2,0)</f>
        <v>10972</v>
      </c>
      <c r="H2452" s="6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5">
      <c r="A2453" t="s">
        <v>534</v>
      </c>
      <c r="B2453">
        <f t="shared" si="4943"/>
        <v>24</v>
      </c>
      <c r="C2453">
        <f t="shared" si="4938"/>
        <v>47</v>
      </c>
      <c r="E2453">
        <f t="shared" ref="E2453" si="5030">plan_id</f>
        <v>1330</v>
      </c>
      <c r="F2453">
        <f t="shared" ca="1" si="4808"/>
        <v>2021</v>
      </c>
      <c r="G2453">
        <f t="shared" ref="G2453" ca="1" si="5031">VLOOKUP(INDIRECT(CHAR(39)&amp;$A2453&amp;CHAR(39)&amp;"!r2c"&amp;$C2453,0),variables,2,0)</f>
        <v>10973</v>
      </c>
      <c r="H2453" s="68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</v>
      </c>
    </row>
    <row r="2454" spans="1:8" x14ac:dyDescent="0.35">
      <c r="A2454" t="s">
        <v>534</v>
      </c>
      <c r="B2454">
        <f t="shared" si="4943"/>
        <v>24</v>
      </c>
      <c r="C2454">
        <f t="shared" si="4938"/>
        <v>48</v>
      </c>
      <c r="E2454">
        <f t="shared" ref="E2454" si="5032">plan_id</f>
        <v>1330</v>
      </c>
      <c r="F2454">
        <f t="shared" ca="1" si="4808"/>
        <v>2021</v>
      </c>
      <c r="G2454">
        <f t="shared" ref="G2454" ca="1" si="5033">VLOOKUP(INDIRECT(CHAR(39)&amp;$A2454&amp;CHAR(39)&amp;"!r2c"&amp;$C2454,0),variables,2,0)</f>
        <v>10974</v>
      </c>
      <c r="H2454" s="68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24 Years</v>
      </c>
    </row>
    <row r="2455" spans="1:8" x14ac:dyDescent="0.35">
      <c r="A2455" t="s">
        <v>534</v>
      </c>
      <c r="B2455">
        <f t="shared" si="4943"/>
        <v>24</v>
      </c>
      <c r="C2455">
        <f t="shared" si="4938"/>
        <v>49</v>
      </c>
      <c r="E2455">
        <f t="shared" ref="E2455" si="5034">plan_id</f>
        <v>1330</v>
      </c>
      <c r="F2455">
        <f t="shared" ca="1" si="4808"/>
        <v>2021</v>
      </c>
      <c r="G2455">
        <f t="shared" ref="G2455" ca="1" si="5035">VLOOKUP(INDIRECT(CHAR(39)&amp;$A2455&amp;CHAR(39)&amp;"!r2c"&amp;$C2455,0),variables,2,0)</f>
        <v>10976</v>
      </c>
      <c r="H2455" s="68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</v>
      </c>
    </row>
    <row r="2456" spans="1:8" x14ac:dyDescent="0.35">
      <c r="A2456" t="s">
        <v>534</v>
      </c>
      <c r="B2456">
        <f t="shared" si="4943"/>
        <v>24</v>
      </c>
      <c r="C2456">
        <f t="shared" si="4938"/>
        <v>50</v>
      </c>
      <c r="E2456">
        <f t="shared" ref="E2456" si="5036">plan_id</f>
        <v>1330</v>
      </c>
      <c r="F2456">
        <f t="shared" ca="1" si="4808"/>
        <v>2021</v>
      </c>
      <c r="G2456">
        <f t="shared" ref="G2456" ca="1" si="5037">VLOOKUP(INDIRECT(CHAR(39)&amp;$A2456&amp;CHAR(39)&amp;"!r2c"&amp;$C2456,0),variables,2,0)</f>
        <v>10977</v>
      </c>
      <c r="H2456" s="68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7.0599999999999996E-2</v>
      </c>
    </row>
    <row r="2457" spans="1:8" x14ac:dyDescent="0.35">
      <c r="A2457" t="s">
        <v>534</v>
      </c>
      <c r="B2457">
        <f t="shared" si="4943"/>
        <v>24</v>
      </c>
      <c r="C2457">
        <f t="shared" si="4938"/>
        <v>51</v>
      </c>
      <c r="E2457">
        <f t="shared" ref="E2457" si="5038">plan_id</f>
        <v>1330</v>
      </c>
      <c r="F2457">
        <f t="shared" ca="1" si="4808"/>
        <v>2021</v>
      </c>
      <c r="G2457">
        <f t="shared" ref="G2457" ca="1" si="5039">VLOOKUP(INDIRECT(CHAR(39)&amp;$A2457&amp;CHAR(39)&amp;"!r2c"&amp;$C2457,0),variables,2,0)</f>
        <v>10978</v>
      </c>
      <c r="H2457" s="68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5">
      <c r="A2458" t="s">
        <v>534</v>
      </c>
      <c r="B2458">
        <f t="shared" si="4943"/>
        <v>24</v>
      </c>
      <c r="C2458">
        <f t="shared" si="4938"/>
        <v>52</v>
      </c>
      <c r="E2458">
        <f t="shared" ref="E2458" si="5040">plan_id</f>
        <v>1330</v>
      </c>
      <c r="F2458">
        <f t="shared" ca="1" si="4808"/>
        <v>2021</v>
      </c>
      <c r="G2458">
        <f t="shared" ref="G2458" ca="1" si="5041">VLOOKUP(INDIRECT(CHAR(39)&amp;$A2458&amp;CHAR(39)&amp;"!r2c"&amp;$C2458,0),variables,2,0)</f>
        <v>10979</v>
      </c>
      <c r="H2458" s="6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7.4999999999999997E-2</v>
      </c>
    </row>
    <row r="2459" spans="1:8" x14ac:dyDescent="0.35">
      <c r="A2459" t="s">
        <v>534</v>
      </c>
      <c r="B2459">
        <f t="shared" si="4943"/>
        <v>24</v>
      </c>
      <c r="C2459">
        <f t="shared" si="4938"/>
        <v>53</v>
      </c>
      <c r="E2459">
        <f t="shared" ref="E2459" si="5042">plan_id</f>
        <v>1330</v>
      </c>
      <c r="F2459">
        <f t="shared" ca="1" si="4808"/>
        <v>2021</v>
      </c>
      <c r="G2459">
        <f t="shared" ref="G2459" ca="1" si="5043">VLOOKUP(INDIRECT(CHAR(39)&amp;$A2459&amp;CHAR(39)&amp;"!r2c"&amp;$C2459,0),variables,2,0)</f>
        <v>10980</v>
      </c>
      <c r="H2459" s="68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4 Years</v>
      </c>
    </row>
    <row r="2460" spans="1:8" x14ac:dyDescent="0.35">
      <c r="A2460" t="s">
        <v>534</v>
      </c>
      <c r="B2460">
        <f t="shared" si="4943"/>
        <v>24</v>
      </c>
      <c r="C2460">
        <f t="shared" si="4938"/>
        <v>54</v>
      </c>
      <c r="E2460">
        <f t="shared" ref="E2460" si="5044">plan_id</f>
        <v>1330</v>
      </c>
      <c r="F2460">
        <f t="shared" ca="1" si="4808"/>
        <v>2021</v>
      </c>
      <c r="G2460">
        <f t="shared" ref="G2460" ca="1" si="5045">VLOOKUP(INDIRECT(CHAR(39)&amp;$A2460&amp;CHAR(39)&amp;"!r2c"&amp;$C2460,0),variables,2,0)</f>
        <v>10981</v>
      </c>
      <c r="H2460" s="6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0.107</v>
      </c>
    </row>
    <row r="2461" spans="1:8" x14ac:dyDescent="0.35">
      <c r="A2461" t="s">
        <v>534</v>
      </c>
      <c r="B2461">
        <f t="shared" si="4943"/>
        <v>24</v>
      </c>
      <c r="C2461">
        <f t="shared" si="4938"/>
        <v>55</v>
      </c>
      <c r="E2461">
        <f t="shared" ref="E2461" si="5046">plan_id</f>
        <v>1330</v>
      </c>
      <c r="F2461">
        <f t="shared" ca="1" si="4808"/>
        <v>2021</v>
      </c>
      <c r="G2461">
        <f t="shared" ref="G2461" ca="1" si="5047">VLOOKUP(INDIRECT(CHAR(39)&amp;$A2461&amp;CHAR(39)&amp;"!r2c"&amp;$C2461,0),variables,2,0)</f>
        <v>10982</v>
      </c>
      <c r="H2461" s="6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0.27700000000000002</v>
      </c>
    </row>
    <row r="2462" spans="1:8" x14ac:dyDescent="0.35">
      <c r="A2462" t="s">
        <v>534</v>
      </c>
      <c r="B2462">
        <f t="shared" si="4943"/>
        <v>24</v>
      </c>
      <c r="C2462">
        <f t="shared" si="4938"/>
        <v>56</v>
      </c>
      <c r="E2462">
        <f t="shared" ref="E2462" si="5048">plan_id</f>
        <v>1330</v>
      </c>
      <c r="F2462">
        <f t="shared" ca="1" si="4808"/>
        <v>2021</v>
      </c>
      <c r="G2462">
        <f t="shared" ref="G2462" ca="1" si="5049">VLOOKUP(INDIRECT(CHAR(39)&amp;$A2462&amp;CHAR(39)&amp;"!r2c"&amp;$C2462,0),variables,2,0)</f>
        <v>10706</v>
      </c>
      <c r="H2462" s="68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7.6934709562672527E-4</v>
      </c>
    </row>
    <row r="2463" spans="1:8" x14ac:dyDescent="0.35">
      <c r="A2463" t="s">
        <v>534</v>
      </c>
      <c r="B2463">
        <f t="shared" si="4943"/>
        <v>24</v>
      </c>
      <c r="C2463">
        <f t="shared" si="4938"/>
        <v>57</v>
      </c>
      <c r="E2463">
        <f t="shared" ref="E2463" si="5050">plan_id</f>
        <v>1330</v>
      </c>
      <c r="F2463">
        <f t="shared" ca="1" si="4808"/>
        <v>2021</v>
      </c>
      <c r="G2463">
        <f t="shared" ref="G2463" ca="1" si="5051">VLOOKUP(INDIRECT(CHAR(39)&amp;$A2463&amp;CHAR(39)&amp;"!r2c"&amp;$C2463,0),variables,2,0)</f>
        <v>10984</v>
      </c>
      <c r="H2463" s="68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5">
      <c r="A2464" t="s">
        <v>534</v>
      </c>
      <c r="B2464">
        <f t="shared" si="4943"/>
        <v>24</v>
      </c>
      <c r="C2464">
        <f t="shared" si="4938"/>
        <v>58</v>
      </c>
      <c r="E2464">
        <f t="shared" ref="E2464" si="5052">plan_id</f>
        <v>1330</v>
      </c>
      <c r="F2464">
        <f t="shared" ca="1" si="4808"/>
        <v>2021</v>
      </c>
      <c r="G2464">
        <f t="shared" ref="G2464" ca="1" si="5053">VLOOKUP(INDIRECT(CHAR(39)&amp;$A2464&amp;CHAR(39)&amp;"!r2c"&amp;$C2464,0),variables,2,0)</f>
        <v>10990</v>
      </c>
      <c r="H2464" s="6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4616374000</v>
      </c>
    </row>
    <row r="2465" spans="1:8" x14ac:dyDescent="0.35">
      <c r="A2465" t="s">
        <v>534</v>
      </c>
      <c r="B2465">
        <f t="shared" si="4943"/>
        <v>24</v>
      </c>
      <c r="C2465">
        <f t="shared" si="4938"/>
        <v>59</v>
      </c>
      <c r="E2465">
        <f t="shared" ref="E2465" si="5054">plan_id</f>
        <v>1330</v>
      </c>
      <c r="F2465">
        <f t="shared" ca="1" si="4808"/>
        <v>2021</v>
      </c>
      <c r="G2465">
        <f t="shared" ref="G2465" ca="1" si="5055">VLOOKUP(INDIRECT(CHAR(39)&amp;$A2465&amp;CHAR(39)&amp;"!r2c"&amp;$C2465,0),variables,2,0)</f>
        <v>10991</v>
      </c>
      <c r="H2465" s="6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6463247000</v>
      </c>
    </row>
    <row r="2466" spans="1:8" x14ac:dyDescent="0.35">
      <c r="A2466" t="s">
        <v>534</v>
      </c>
      <c r="B2466">
        <f t="shared" si="4943"/>
        <v>24</v>
      </c>
      <c r="C2466">
        <f t="shared" si="4938"/>
        <v>60</v>
      </c>
      <c r="E2466">
        <f t="shared" ref="E2466" si="5056">plan_id</f>
        <v>1330</v>
      </c>
      <c r="F2466">
        <f t="shared" ca="1" si="4808"/>
        <v>2021</v>
      </c>
      <c r="G2466">
        <f t="shared" ref="G2466" ca="1" si="5057">VLOOKUP(INDIRECT(CHAR(39)&amp;$A2466&amp;CHAR(39)&amp;"!r2c"&amp;$C2466,0),variables,2,0)</f>
        <v>10992</v>
      </c>
      <c r="H2466" s="68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1846873000</v>
      </c>
    </row>
    <row r="2467" spans="1:8" x14ac:dyDescent="0.35">
      <c r="A2467" t="s">
        <v>534</v>
      </c>
      <c r="B2467">
        <f t="shared" si="4943"/>
        <v>24</v>
      </c>
      <c r="C2467">
        <f t="shared" si="4938"/>
        <v>61</v>
      </c>
      <c r="E2467">
        <f t="shared" ref="E2467" si="5058">plan_id</f>
        <v>1330</v>
      </c>
      <c r="F2467">
        <f t="shared" ca="1" si="4808"/>
        <v>2021</v>
      </c>
      <c r="G2467">
        <f t="shared" ref="G2467" ca="1" si="5059">VLOOKUP(INDIRECT(CHAR(39)&amp;$A2467&amp;CHAR(39)&amp;"!r2c"&amp;$C2467,0),variables,2,0)</f>
        <v>10993</v>
      </c>
      <c r="H2467" s="6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0.71430000000000005</v>
      </c>
    </row>
    <row r="2468" spans="1:8" x14ac:dyDescent="0.35">
      <c r="A2468" t="s">
        <v>534</v>
      </c>
      <c r="B2468">
        <f t="shared" si="4943"/>
        <v>24</v>
      </c>
      <c r="C2468">
        <f t="shared" si="4938"/>
        <v>62</v>
      </c>
      <c r="E2468">
        <f t="shared" ref="E2468" si="5060">plan_id</f>
        <v>1330</v>
      </c>
      <c r="F2468">
        <f t="shared" ca="1" si="4808"/>
        <v>2021</v>
      </c>
      <c r="G2468">
        <f t="shared" ref="G2468" ca="1" si="5061">VLOOKUP(INDIRECT(CHAR(39)&amp;$A2468&amp;CHAR(39)&amp;"!r2c"&amp;$C2468,0),variables,2,0)</f>
        <v>10994</v>
      </c>
      <c r="H2468" s="68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922765000</v>
      </c>
    </row>
    <row r="2469" spans="1:8" x14ac:dyDescent="0.35">
      <c r="A2469" t="s">
        <v>534</v>
      </c>
      <c r="B2469">
        <f t="shared" si="4943"/>
        <v>24</v>
      </c>
      <c r="C2469">
        <f t="shared" si="4938"/>
        <v>63</v>
      </c>
      <c r="E2469">
        <f t="shared" ref="E2469" si="5062">plan_id</f>
        <v>1330</v>
      </c>
      <c r="F2469">
        <f t="shared" ca="1" si="4808"/>
        <v>2021</v>
      </c>
      <c r="G2469">
        <f t="shared" ref="G2469" ca="1" si="5063">VLOOKUP(INDIRECT(CHAR(39)&amp;$A2469&amp;CHAR(39)&amp;"!r2c"&amp;$C2469,0),variables,2,0)</f>
        <v>10801</v>
      </c>
      <c r="H2469" s="68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-135100000</v>
      </c>
    </row>
    <row r="2470" spans="1:8" x14ac:dyDescent="0.35">
      <c r="A2470" t="s">
        <v>534</v>
      </c>
      <c r="B2470">
        <f t="shared" si="4943"/>
        <v>24</v>
      </c>
      <c r="C2470">
        <f t="shared" si="4938"/>
        <v>64</v>
      </c>
      <c r="E2470">
        <f t="shared" ref="E2470" si="5064">plan_id</f>
        <v>1330</v>
      </c>
      <c r="F2470">
        <f t="shared" ca="1" si="4808"/>
        <v>2021</v>
      </c>
      <c r="G2470">
        <f t="shared" ref="G2470" ca="1" si="5065">VLOOKUP(INDIRECT(CHAR(39)&amp;$A2470&amp;CHAR(39)&amp;"!r2c"&amp;$C2470,0),variables,2,0)</f>
        <v>10802</v>
      </c>
      <c r="H2470" s="68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22100000</v>
      </c>
    </row>
    <row r="2471" spans="1:8" x14ac:dyDescent="0.35">
      <c r="A2471" t="s">
        <v>534</v>
      </c>
      <c r="B2471">
        <f t="shared" si="4943"/>
        <v>24</v>
      </c>
      <c r="C2471">
        <f t="shared" si="4938"/>
        <v>65</v>
      </c>
      <c r="E2471">
        <f t="shared" ref="E2471" si="5066">plan_id</f>
        <v>1330</v>
      </c>
      <c r="F2471">
        <f t="shared" ca="1" si="4808"/>
        <v>2021</v>
      </c>
      <c r="G2471">
        <f t="shared" ref="G2471" ca="1" si="5067">VLOOKUP(INDIRECT(CHAR(39)&amp;$A2471&amp;CHAR(39)&amp;"!r2c"&amp;$C2471,0),variables,2,0)</f>
        <v>10803</v>
      </c>
      <c r="H2471" s="68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5">
      <c r="A2472" t="s">
        <v>534</v>
      </c>
      <c r="B2472">
        <f t="shared" si="4943"/>
        <v>24</v>
      </c>
      <c r="C2472">
        <f t="shared" ref="C2472:C2535" si="5068">C2381</f>
        <v>66</v>
      </c>
      <c r="E2472">
        <f t="shared" ref="E2472" si="5069">plan_id</f>
        <v>1330</v>
      </c>
      <c r="F2472">
        <f t="shared" ca="1" si="4808"/>
        <v>2021</v>
      </c>
      <c r="G2472">
        <f t="shared" ref="G2472" ca="1" si="5070">VLOOKUP(INDIRECT(CHAR(39)&amp;$A2472&amp;CHAR(39)&amp;"!r2c"&amp;$C2472,0),variables,2,0)</f>
        <v>10804</v>
      </c>
      <c r="H2472" s="68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5">
      <c r="A2473" t="s">
        <v>534</v>
      </c>
      <c r="B2473">
        <f t="shared" si="4943"/>
        <v>24</v>
      </c>
      <c r="C2473">
        <f t="shared" si="5068"/>
        <v>67</v>
      </c>
      <c r="E2473">
        <f t="shared" ref="E2473" si="5071">plan_id</f>
        <v>1330</v>
      </c>
      <c r="F2473">
        <f t="shared" ca="1" si="4808"/>
        <v>2021</v>
      </c>
      <c r="G2473">
        <f t="shared" ref="G2473" ca="1" si="5072">VLOOKUP(INDIRECT(CHAR(39)&amp;$A2473&amp;CHAR(39)&amp;"!r2c"&amp;$C2473,0),variables,2,0)</f>
        <v>10805</v>
      </c>
      <c r="H2473" s="6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5">
      <c r="A2474" t="s">
        <v>534</v>
      </c>
      <c r="B2474">
        <f t="shared" ref="B2474:B2499" si="5073">B2473</f>
        <v>24</v>
      </c>
      <c r="C2474">
        <f t="shared" si="5068"/>
        <v>68</v>
      </c>
      <c r="E2474">
        <f t="shared" ref="E2474" si="5074">plan_id</f>
        <v>1330</v>
      </c>
      <c r="F2474">
        <f t="shared" ca="1" si="4808"/>
        <v>2021</v>
      </c>
      <c r="G2474">
        <f t="shared" ref="G2474" ca="1" si="5075">VLOOKUP(INDIRECT(CHAR(39)&amp;$A2474&amp;CHAR(39)&amp;"!r2c"&amp;$C2474,0),variables,2,0)</f>
        <v>10806</v>
      </c>
      <c r="H2474" s="68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300000</v>
      </c>
    </row>
    <row r="2475" spans="1:8" x14ac:dyDescent="0.35">
      <c r="A2475" t="s">
        <v>534</v>
      </c>
      <c r="B2475">
        <f t="shared" si="5073"/>
        <v>24</v>
      </c>
      <c r="C2475">
        <f t="shared" si="5068"/>
        <v>69</v>
      </c>
      <c r="E2475">
        <f t="shared" ref="E2475" si="5076">plan_id</f>
        <v>1330</v>
      </c>
      <c r="F2475">
        <f t="shared" ca="1" si="4808"/>
        <v>2021</v>
      </c>
      <c r="G2475">
        <f t="shared" ref="G2475" ca="1" si="5077">VLOOKUP(INDIRECT(CHAR(39)&amp;$A2475&amp;CHAR(39)&amp;"!r2c"&amp;$C2475,0),variables,2,0)</f>
        <v>10807</v>
      </c>
      <c r="H2475" s="68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5">
      <c r="A2476" t="s">
        <v>534</v>
      </c>
      <c r="B2476">
        <f t="shared" si="5073"/>
        <v>24</v>
      </c>
      <c r="C2476">
        <f t="shared" si="5068"/>
        <v>70</v>
      </c>
      <c r="E2476">
        <f t="shared" ref="E2476" si="5078">plan_id</f>
        <v>1330</v>
      </c>
      <c r="F2476">
        <f t="shared" ca="1" si="4808"/>
        <v>2021</v>
      </c>
      <c r="G2476">
        <f t="shared" ref="G2476" ca="1" si="5079">VLOOKUP(INDIRECT(CHAR(39)&amp;$A2476&amp;CHAR(39)&amp;"!r2c"&amp;$C2476,0),variables,2,0)</f>
        <v>10808</v>
      </c>
      <c r="H2476" s="68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5">
      <c r="A2477" t="s">
        <v>534</v>
      </c>
      <c r="B2477">
        <f t="shared" si="5073"/>
        <v>24</v>
      </c>
      <c r="C2477">
        <f t="shared" si="5068"/>
        <v>71</v>
      </c>
      <c r="E2477">
        <f t="shared" ref="E2477" si="5080">plan_id</f>
        <v>1330</v>
      </c>
      <c r="F2477">
        <f t="shared" ca="1" si="4808"/>
        <v>2021</v>
      </c>
      <c r="G2477">
        <f t="shared" ref="G2477" ca="1" si="5081">VLOOKUP(INDIRECT(CHAR(39)&amp;$A2477&amp;CHAR(39)&amp;"!r2c"&amp;$C2477,0),variables,2,0)</f>
        <v>10809</v>
      </c>
      <c r="H2477" s="68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5">
      <c r="A2478" t="s">
        <v>534</v>
      </c>
      <c r="B2478">
        <f t="shared" si="5073"/>
        <v>24</v>
      </c>
      <c r="C2478">
        <f t="shared" si="5068"/>
        <v>72</v>
      </c>
      <c r="E2478">
        <f t="shared" ref="E2478" si="5082">plan_id</f>
        <v>1330</v>
      </c>
      <c r="F2478">
        <f t="shared" ca="1" si="4808"/>
        <v>2021</v>
      </c>
      <c r="G2478">
        <f t="shared" ref="G2478" ca="1" si="5083">VLOOKUP(INDIRECT(CHAR(39)&amp;$A2478&amp;CHAR(39)&amp;"!r2c"&amp;$C2478,0),variables,2,0)</f>
        <v>10810</v>
      </c>
      <c r="H2478" s="68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13300000</v>
      </c>
    </row>
    <row r="2479" spans="1:8" x14ac:dyDescent="0.35">
      <c r="A2479" t="s">
        <v>534</v>
      </c>
      <c r="B2479">
        <f t="shared" si="5073"/>
        <v>24</v>
      </c>
      <c r="C2479">
        <f t="shared" si="5068"/>
        <v>73</v>
      </c>
      <c r="E2479">
        <f t="shared" ref="E2479" si="5084">plan_id</f>
        <v>1330</v>
      </c>
      <c r="F2479">
        <f t="shared" ca="1" si="4808"/>
        <v>2021</v>
      </c>
      <c r="G2479">
        <f t="shared" ref="G2479" ca="1" si="5085">VLOOKUP(INDIRECT(CHAR(39)&amp;$A2479&amp;CHAR(39)&amp;"!r2c"&amp;$C2479,0),variables,2,0)</f>
        <v>10811</v>
      </c>
      <c r="H2479" s="68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5">
      <c r="A2480" t="s">
        <v>534</v>
      </c>
      <c r="B2480">
        <f t="shared" si="5073"/>
        <v>24</v>
      </c>
      <c r="C2480">
        <f t="shared" si="5068"/>
        <v>74</v>
      </c>
      <c r="E2480">
        <f t="shared" ref="E2480" si="5086">plan_id</f>
        <v>1330</v>
      </c>
      <c r="F2480">
        <f t="shared" ca="1" si="4808"/>
        <v>2021</v>
      </c>
      <c r="G2480">
        <f t="shared" ref="G2480" ca="1" si="5087">VLOOKUP(INDIRECT(CHAR(39)&amp;$A2480&amp;CHAR(39)&amp;"!r2c"&amp;$C2480,0),variables,2,0)</f>
        <v>10812</v>
      </c>
      <c r="H2480" s="6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5">
      <c r="A2481" t="s">
        <v>534</v>
      </c>
      <c r="B2481">
        <f t="shared" si="5073"/>
        <v>24</v>
      </c>
      <c r="C2481">
        <f t="shared" si="5068"/>
        <v>75</v>
      </c>
      <c r="E2481">
        <f t="shared" ref="E2481" si="5088">plan_id</f>
        <v>1330</v>
      </c>
      <c r="F2481">
        <f t="shared" ca="1" si="4808"/>
        <v>2021</v>
      </c>
      <c r="G2481">
        <f t="shared" ref="G2481" ca="1" si="5089">VLOOKUP(INDIRECT(CHAR(39)&amp;$A2481&amp;CHAR(39)&amp;"!r2c"&amp;$C2481,0),variables,2,0)</f>
        <v>10813</v>
      </c>
      <c r="H2481" s="6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5">
      <c r="A2482" t="s">
        <v>534</v>
      </c>
      <c r="B2482">
        <f t="shared" si="5073"/>
        <v>24</v>
      </c>
      <c r="C2482">
        <f t="shared" si="5068"/>
        <v>76</v>
      </c>
      <c r="E2482">
        <f t="shared" ref="E2482" si="5090">plan_id</f>
        <v>1330</v>
      </c>
      <c r="F2482">
        <f t="shared" ca="1" si="4808"/>
        <v>2021</v>
      </c>
      <c r="G2482">
        <f t="shared" ref="G2482" ca="1" si="5091">VLOOKUP(INDIRECT(CHAR(39)&amp;$A2482&amp;CHAR(39)&amp;"!r2c"&amp;$C2482,0),variables,2,0)</f>
        <v>10814</v>
      </c>
      <c r="H2482" s="6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-3000000</v>
      </c>
    </row>
    <row r="2483" spans="1:8" x14ac:dyDescent="0.35">
      <c r="A2483" t="s">
        <v>534</v>
      </c>
      <c r="B2483">
        <f t="shared" si="5073"/>
        <v>24</v>
      </c>
      <c r="C2483">
        <f t="shared" si="5068"/>
        <v>77</v>
      </c>
      <c r="E2483">
        <f t="shared" ref="E2483" si="5092">plan_id</f>
        <v>1330</v>
      </c>
      <c r="F2483">
        <f t="shared" ca="1" si="4808"/>
        <v>2021</v>
      </c>
      <c r="G2483">
        <f t="shared" ref="G2483" ca="1" si="5093">VLOOKUP(INDIRECT(CHAR(39)&amp;$A2483&amp;CHAR(39)&amp;"!r2c"&amp;$C2483,0),variables,2,0)</f>
        <v>10815</v>
      </c>
      <c r="H2483" s="68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17400000</v>
      </c>
    </row>
    <row r="2484" spans="1:8" x14ac:dyDescent="0.35">
      <c r="A2484" t="s">
        <v>534</v>
      </c>
      <c r="B2484">
        <f t="shared" si="5073"/>
        <v>24</v>
      </c>
      <c r="C2484">
        <f t="shared" si="5068"/>
        <v>78</v>
      </c>
      <c r="E2484">
        <f t="shared" ref="E2484" si="5094">plan_id</f>
        <v>1330</v>
      </c>
      <c r="F2484">
        <f t="shared" ca="1" si="4808"/>
        <v>2021</v>
      </c>
      <c r="G2484">
        <f t="shared" ref="G2484" ca="1" si="5095">VLOOKUP(INDIRECT(CHAR(39)&amp;$A2484&amp;CHAR(39)&amp;"!r2c"&amp;$C2484,0),variables,2,0)</f>
        <v>10816</v>
      </c>
      <c r="H2484" s="6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5">
      <c r="A2485" t="s">
        <v>534</v>
      </c>
      <c r="B2485">
        <f t="shared" si="5073"/>
        <v>24</v>
      </c>
      <c r="C2485">
        <f t="shared" si="5068"/>
        <v>79</v>
      </c>
      <c r="E2485">
        <f t="shared" ref="E2485" si="5096">plan_id</f>
        <v>1330</v>
      </c>
      <c r="F2485">
        <f t="shared" ca="1" si="4808"/>
        <v>2021</v>
      </c>
      <c r="G2485">
        <f t="shared" ref="G2485" ca="1" si="5097">VLOOKUP(INDIRECT(CHAR(39)&amp;$A2485&amp;CHAR(39)&amp;"!r2c"&amp;$C2485,0),variables,2,0)</f>
        <v>10817</v>
      </c>
      <c r="H2485" s="6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16000000</v>
      </c>
    </row>
    <row r="2486" spans="1:8" x14ac:dyDescent="0.35">
      <c r="A2486" t="s">
        <v>534</v>
      </c>
      <c r="B2486">
        <f t="shared" si="5073"/>
        <v>24</v>
      </c>
      <c r="C2486">
        <f t="shared" si="5068"/>
        <v>80</v>
      </c>
      <c r="E2486">
        <f t="shared" ref="E2486" si="5098">plan_id</f>
        <v>1330</v>
      </c>
      <c r="F2486">
        <f t="shared" ca="1" si="4808"/>
        <v>2021</v>
      </c>
      <c r="G2486">
        <f t="shared" ref="G2486" ca="1" si="5099">VLOOKUP(INDIRECT(CHAR(39)&amp;$A2486&amp;CHAR(39)&amp;"!r2c"&amp;$C2486,0),variables,2,0)</f>
        <v>10818</v>
      </c>
      <c r="H2486" s="6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5">
      <c r="A2487" t="s">
        <v>534</v>
      </c>
      <c r="B2487">
        <f t="shared" si="5073"/>
        <v>24</v>
      </c>
      <c r="C2487">
        <f t="shared" si="5068"/>
        <v>81</v>
      </c>
      <c r="E2487">
        <f t="shared" ref="E2487" si="5100">plan_id</f>
        <v>1330</v>
      </c>
      <c r="F2487">
        <f t="shared" ca="1" si="4808"/>
        <v>2021</v>
      </c>
      <c r="G2487">
        <f t="shared" ref="G2487" ca="1" si="5101">VLOOKUP(INDIRECT(CHAR(39)&amp;$A2487&amp;CHAR(39)&amp;"!r2c"&amp;$C2487,0),variables,2,0)</f>
        <v>10819</v>
      </c>
      <c r="H2487" s="6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t="s">
        <v>534</v>
      </c>
      <c r="B2488">
        <f t="shared" si="5073"/>
        <v>24</v>
      </c>
      <c r="C2488">
        <f t="shared" si="5068"/>
        <v>82</v>
      </c>
      <c r="E2488">
        <f t="shared" ref="E2488" si="5102">plan_id</f>
        <v>1330</v>
      </c>
      <c r="F2488">
        <f t="shared" ca="1" si="4808"/>
        <v>2021</v>
      </c>
      <c r="G2488">
        <f t="shared" ref="G2488" ca="1" si="5103">VLOOKUP(INDIRECT(CHAR(39)&amp;$A2488&amp;CHAR(39)&amp;"!r2c"&amp;$C2488,0),variables,2,0)</f>
        <v>10820</v>
      </c>
      <c r="H2488" s="6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-46199999.999999993</v>
      </c>
    </row>
    <row r="2489" spans="1:8" x14ac:dyDescent="0.35">
      <c r="A2489" t="s">
        <v>534</v>
      </c>
      <c r="B2489">
        <f t="shared" si="5073"/>
        <v>24</v>
      </c>
      <c r="C2489">
        <f t="shared" si="5068"/>
        <v>83</v>
      </c>
      <c r="E2489">
        <f t="shared" ref="E2489" si="5104">plan_id</f>
        <v>1330</v>
      </c>
      <c r="F2489">
        <f t="shared" ca="1" si="4808"/>
        <v>2021</v>
      </c>
      <c r="G2489">
        <f t="shared" ref="G2489" ca="1" si="5105">VLOOKUP(INDIRECT(CHAR(39)&amp;$A2489&amp;CHAR(39)&amp;"!r2c"&amp;$C2489,0),variables,2,0)</f>
        <v>10821</v>
      </c>
      <c r="H2489" s="68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5">
      <c r="A2490" t="s">
        <v>534</v>
      </c>
      <c r="B2490">
        <f t="shared" si="5073"/>
        <v>24</v>
      </c>
      <c r="C2490">
        <f t="shared" si="5068"/>
        <v>84</v>
      </c>
      <c r="E2490">
        <f t="shared" ref="E2490" si="5106">plan_id</f>
        <v>1330</v>
      </c>
      <c r="F2490">
        <f t="shared" ca="1" si="4808"/>
        <v>2021</v>
      </c>
      <c r="G2490">
        <f t="shared" ref="G2490" ca="1" si="5107">VLOOKUP(INDIRECT(CHAR(39)&amp;$A2490&amp;CHAR(39)&amp;"!r2c"&amp;$C2490,0),variables,2,0)</f>
        <v>10822</v>
      </c>
      <c r="H2490" s="68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5">
      <c r="A2491" t="s">
        <v>534</v>
      </c>
      <c r="B2491">
        <f t="shared" si="5073"/>
        <v>24</v>
      </c>
      <c r="C2491">
        <f t="shared" si="5068"/>
        <v>85</v>
      </c>
      <c r="E2491">
        <f t="shared" ref="E2491" si="5108">plan_id</f>
        <v>1330</v>
      </c>
      <c r="F2491">
        <f t="shared" ca="1" si="4808"/>
        <v>2021</v>
      </c>
      <c r="G2491">
        <f t="shared" ref="G2491" ca="1" si="5109">VLOOKUP(INDIRECT(CHAR(39)&amp;$A2491&amp;CHAR(39)&amp;"!r2c"&amp;$C2491,0),variables,2,0)</f>
        <v>10829</v>
      </c>
      <c r="H2491" s="68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82492569</v>
      </c>
    </row>
    <row r="2492" spans="1:8" x14ac:dyDescent="0.35">
      <c r="A2492" t="s">
        <v>534</v>
      </c>
      <c r="B2492">
        <f t="shared" si="5073"/>
        <v>24</v>
      </c>
      <c r="C2492">
        <f t="shared" si="5068"/>
        <v>86</v>
      </c>
      <c r="E2492">
        <f t="shared" ref="E2492" si="5110">plan_id</f>
        <v>1330</v>
      </c>
      <c r="F2492">
        <f t="shared" ca="1" si="4808"/>
        <v>2021</v>
      </c>
      <c r="G2492">
        <f t="shared" ref="G2492" ca="1" si="5111">VLOOKUP(INDIRECT(CHAR(39)&amp;$A2492&amp;CHAR(39)&amp;"!r2c"&amp;$C2492,0),variables,2,0)</f>
        <v>10823</v>
      </c>
      <c r="H2492" s="6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-119087884</v>
      </c>
    </row>
    <row r="2493" spans="1:8" x14ac:dyDescent="0.35">
      <c r="A2493" t="s">
        <v>534</v>
      </c>
      <c r="B2493">
        <f t="shared" si="5073"/>
        <v>24</v>
      </c>
      <c r="C2493">
        <f t="shared" si="5068"/>
        <v>87</v>
      </c>
      <c r="E2493">
        <f t="shared" ref="E2493" si="5112">plan_id</f>
        <v>1330</v>
      </c>
      <c r="F2493">
        <f t="shared" ca="1" si="4808"/>
        <v>2021</v>
      </c>
      <c r="G2493">
        <f t="shared" ref="G2493" ca="1" si="5113">VLOOKUP(INDIRECT(CHAR(39)&amp;$A2493&amp;CHAR(39)&amp;"!r2c"&amp;$C2493,0),variables,2,0)</f>
        <v>10798</v>
      </c>
      <c r="H2493" s="68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5">
      <c r="A2494" t="s">
        <v>534</v>
      </c>
      <c r="B2494">
        <f t="shared" si="5073"/>
        <v>24</v>
      </c>
      <c r="C2494">
        <f t="shared" si="5068"/>
        <v>88</v>
      </c>
      <c r="E2494">
        <f t="shared" ref="E2494" si="5114">plan_id</f>
        <v>1330</v>
      </c>
      <c r="F2494">
        <f t="shared" ca="1" si="4808"/>
        <v>2021</v>
      </c>
      <c r="G2494">
        <f t="shared" ref="G2494" ca="1" si="5115">VLOOKUP(INDIRECT(CHAR(39)&amp;$A2494&amp;CHAR(39)&amp;"!r2c"&amp;$C2494,0),variables,2,0)</f>
        <v>10799</v>
      </c>
      <c r="H2494" s="68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5">
      <c r="A2495" t="s">
        <v>534</v>
      </c>
      <c r="B2495">
        <f t="shared" si="5073"/>
        <v>24</v>
      </c>
      <c r="C2495">
        <f t="shared" si="5068"/>
        <v>89</v>
      </c>
      <c r="E2495">
        <f t="shared" ref="E2495" si="5116">plan_id</f>
        <v>1330</v>
      </c>
      <c r="F2495">
        <f t="shared" ca="1" si="4808"/>
        <v>2021</v>
      </c>
      <c r="G2495">
        <f t="shared" ref="G2495" ca="1" si="5117">VLOOKUP(INDIRECT(CHAR(39)&amp;$A2495&amp;CHAR(39)&amp;"!r2c"&amp;$C2495,0),variables,2,0)</f>
        <v>10800</v>
      </c>
      <c r="H2495" s="68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5">
      <c r="A2496" t="s">
        <v>534</v>
      </c>
      <c r="B2496">
        <f t="shared" si="5073"/>
        <v>24</v>
      </c>
      <c r="C2496">
        <f t="shared" si="5068"/>
        <v>90</v>
      </c>
      <c r="E2496">
        <f t="shared" ref="E2496" si="5118">plan_id</f>
        <v>1330</v>
      </c>
      <c r="F2496">
        <f t="shared" ca="1" si="4808"/>
        <v>2021</v>
      </c>
      <c r="G2496">
        <f t="shared" ref="G2496" ca="1" si="5119">VLOOKUP(INDIRECT(CHAR(39)&amp;$A2496&amp;CHAR(39)&amp;"!r2c"&amp;$C2496,0),variables,2,0)</f>
        <v>10824</v>
      </c>
      <c r="H2496" s="68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5">
      <c r="A2497" t="s">
        <v>534</v>
      </c>
      <c r="B2497">
        <f t="shared" si="5073"/>
        <v>24</v>
      </c>
      <c r="C2497">
        <f t="shared" si="5068"/>
        <v>91</v>
      </c>
      <c r="E2497">
        <f t="shared" ref="E2497" si="5120">plan_id</f>
        <v>1330</v>
      </c>
      <c r="F2497">
        <f t="shared" ca="1" si="4808"/>
        <v>2021</v>
      </c>
      <c r="G2497">
        <f t="shared" ref="G2497" ca="1" si="5121">VLOOKUP(INDIRECT(CHAR(39)&amp;$A2497&amp;CHAR(39)&amp;"!r2c"&amp;$C2497,0),variables,2,0)</f>
        <v>10825</v>
      </c>
      <c r="H2497" s="68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5">
      <c r="A2498" t="s">
        <v>534</v>
      </c>
      <c r="B2498">
        <f t="shared" si="5073"/>
        <v>24</v>
      </c>
      <c r="C2498">
        <f t="shared" si="5068"/>
        <v>92</v>
      </c>
      <c r="E2498">
        <f t="shared" ref="E2498" si="5122">plan_id</f>
        <v>1330</v>
      </c>
      <c r="F2498">
        <f t="shared" ca="1" si="4808"/>
        <v>2021</v>
      </c>
      <c r="G2498">
        <f t="shared" ref="G2498" ca="1" si="5123">VLOOKUP(INDIRECT(CHAR(39)&amp;$A2498&amp;CHAR(39)&amp;"!r2c"&amp;$C2498,0),variables,2,0)</f>
        <v>10826</v>
      </c>
      <c r="H2498" s="68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144957956</v>
      </c>
    </row>
    <row r="2499" spans="1:8" x14ac:dyDescent="0.35">
      <c r="A2499" t="s">
        <v>534</v>
      </c>
      <c r="B2499">
        <f t="shared" si="5073"/>
        <v>24</v>
      </c>
      <c r="C2499">
        <f t="shared" si="5068"/>
        <v>93</v>
      </c>
      <c r="E2499">
        <f t="shared" ref="E2499" si="5124">plan_id</f>
        <v>1330</v>
      </c>
      <c r="F2499">
        <f t="shared" ca="1" si="4808"/>
        <v>2021</v>
      </c>
      <c r="G2499">
        <f t="shared" ref="G2499" ca="1" si="5125">VLOOKUP(INDIRECT(CHAR(39)&amp;$A2499&amp;CHAR(39)&amp;"!r2c"&amp;$C2499,0),variables,2,0)</f>
        <v>10828</v>
      </c>
      <c r="H2499" s="68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5">
      <c r="A2500" t="s">
        <v>534</v>
      </c>
      <c r="B2500">
        <v>25</v>
      </c>
      <c r="C2500">
        <f t="shared" si="5068"/>
        <v>3</v>
      </c>
      <c r="E2500">
        <f t="shared" ref="E2500" si="5126">plan_id</f>
        <v>1330</v>
      </c>
      <c r="F2500">
        <f t="shared" ca="1" si="4808"/>
        <v>2022</v>
      </c>
      <c r="G2500">
        <f t="shared" ref="G2500" ca="1" si="5127">VLOOKUP(INDIRECT(CHAR(39)&amp;$A2500&amp;CHAR(39)&amp;"!r2c"&amp;$C2500,0),variables,2,0)</f>
        <v>10703</v>
      </c>
      <c r="H2500" s="68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</v>
      </c>
    </row>
    <row r="2501" spans="1:8" x14ac:dyDescent="0.35">
      <c r="A2501" t="s">
        <v>534</v>
      </c>
      <c r="B2501">
        <f t="shared" ref="B2501:B2564" si="5128">B2500</f>
        <v>25</v>
      </c>
      <c r="C2501">
        <f t="shared" si="5068"/>
        <v>4</v>
      </c>
      <c r="E2501">
        <f t="shared" ref="E2501" si="5129">plan_id</f>
        <v>1330</v>
      </c>
      <c r="F2501">
        <f t="shared" ca="1" si="4808"/>
        <v>2022</v>
      </c>
      <c r="G2501">
        <f t="shared" ref="G2501" ca="1" si="5130">VLOOKUP(INDIRECT(CHAR(39)&amp;$A2501&amp;CHAR(39)&amp;"!r2c"&amp;$C2501,0),variables,2,0)</f>
        <v>10845</v>
      </c>
      <c r="H2501" s="68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Cavanaugh Macdonald Consulting, LLC</v>
      </c>
    </row>
    <row r="2502" spans="1:8" x14ac:dyDescent="0.35">
      <c r="A2502" t="s">
        <v>534</v>
      </c>
      <c r="B2502">
        <f t="shared" si="5128"/>
        <v>25</v>
      </c>
      <c r="C2502">
        <f t="shared" si="5068"/>
        <v>5</v>
      </c>
      <c r="E2502">
        <f t="shared" ref="E2502" si="5131">plan_id</f>
        <v>1330</v>
      </c>
      <c r="F2502">
        <f t="shared" ca="1" si="4808"/>
        <v>2022</v>
      </c>
      <c r="G2502">
        <f t="shared" ref="G2502" ca="1" si="5132">VLOOKUP(INDIRECT(CHAR(39)&amp;$A2502&amp;CHAR(39)&amp;"!r2c"&amp;$C2502,0),variables,2,0)</f>
        <v>10924</v>
      </c>
      <c r="H2502" s="68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0.1087</v>
      </c>
    </row>
    <row r="2503" spans="1:8" x14ac:dyDescent="0.35">
      <c r="A2503" t="s">
        <v>534</v>
      </c>
      <c r="B2503">
        <f t="shared" si="5128"/>
        <v>25</v>
      </c>
      <c r="C2503">
        <f t="shared" si="5068"/>
        <v>6</v>
      </c>
      <c r="E2503">
        <f t="shared" ref="E2503" si="5133">plan_id</f>
        <v>1330</v>
      </c>
      <c r="F2503">
        <f t="shared" ca="1" si="4808"/>
        <v>2022</v>
      </c>
      <c r="G2503">
        <f t="shared" ref="G2503" ca="1" si="5134">VLOOKUP(INDIRECT(CHAR(39)&amp;$A2503&amp;CHAR(39)&amp;"!r2c"&amp;$C2503,0),variables,2,0)</f>
        <v>10925</v>
      </c>
      <c r="H2503" s="68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2.7199999999999998E-2</v>
      </c>
    </row>
    <row r="2504" spans="1:8" x14ac:dyDescent="0.35">
      <c r="A2504" t="s">
        <v>534</v>
      </c>
      <c r="B2504">
        <f t="shared" si="5128"/>
        <v>25</v>
      </c>
      <c r="C2504">
        <f t="shared" si="5068"/>
        <v>7</v>
      </c>
      <c r="E2504">
        <f t="shared" ref="E2504" si="5135">plan_id</f>
        <v>1330</v>
      </c>
      <c r="F2504">
        <f t="shared" ca="1" si="4808"/>
        <v>2022</v>
      </c>
      <c r="G2504">
        <f t="shared" ref="G2504" ca="1" si="5136">VLOOKUP(INDIRECT(CHAR(39)&amp;$A2504&amp;CHAR(39)&amp;"!r2c"&amp;$C2504,0),variables,2,0)</f>
        <v>10926</v>
      </c>
      <c r="H2504" s="68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8.1500000000000003E-2</v>
      </c>
    </row>
    <row r="2505" spans="1:8" x14ac:dyDescent="0.35">
      <c r="A2505" t="s">
        <v>534</v>
      </c>
      <c r="B2505">
        <f t="shared" si="5128"/>
        <v>25</v>
      </c>
      <c r="C2505">
        <f t="shared" si="5068"/>
        <v>8</v>
      </c>
      <c r="E2505">
        <f t="shared" ref="E2505" si="5137">plan_id</f>
        <v>1330</v>
      </c>
      <c r="F2505">
        <f t="shared" ca="1" si="4808"/>
        <v>2022</v>
      </c>
      <c r="G2505">
        <f t="shared" ref="G2505" ca="1" si="5138">VLOOKUP(INDIRECT(CHAR(39)&amp;$A2505&amp;CHAR(39)&amp;"!r2c"&amp;$C2505,0),variables,2,0)</f>
        <v>10704</v>
      </c>
      <c r="H2505" s="68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5">
      <c r="A2506" t="s">
        <v>534</v>
      </c>
      <c r="B2506">
        <f t="shared" si="5128"/>
        <v>25</v>
      </c>
      <c r="C2506">
        <f t="shared" si="5068"/>
        <v>9</v>
      </c>
      <c r="E2506">
        <f t="shared" ref="E2506" si="5139">plan_id</f>
        <v>1330</v>
      </c>
      <c r="F2506">
        <f t="shared" ca="1" si="4808"/>
        <v>2022</v>
      </c>
      <c r="G2506">
        <f t="shared" ref="G2506" ca="1" si="5140">VLOOKUP(INDIRECT(CHAR(39)&amp;$A2506&amp;CHAR(39)&amp;"!r2c"&amp;$C2506,0),variables,2,0)</f>
        <v>10928</v>
      </c>
      <c r="H2506" s="68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9.1399999999999995E-2</v>
      </c>
    </row>
    <row r="2507" spans="1:8" x14ac:dyDescent="0.35">
      <c r="A2507" t="s">
        <v>534</v>
      </c>
      <c r="B2507">
        <f t="shared" si="5128"/>
        <v>25</v>
      </c>
      <c r="C2507">
        <f t="shared" si="5068"/>
        <v>10</v>
      </c>
      <c r="E2507">
        <f t="shared" ref="E2507" si="5141">plan_id</f>
        <v>1330</v>
      </c>
      <c r="F2507">
        <f t="shared" ca="1" si="4808"/>
        <v>2022</v>
      </c>
      <c r="G2507">
        <f t="shared" ref="G2507" ca="1" si="5142">VLOOKUP(INDIRECT(CHAR(39)&amp;$A2507&amp;CHAR(39)&amp;"!r2c"&amp;$C2507,0),variables,2,0)</f>
        <v>10929</v>
      </c>
      <c r="H2507" s="6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5">
      <c r="A2508" t="s">
        <v>534</v>
      </c>
      <c r="B2508">
        <f t="shared" si="5128"/>
        <v>25</v>
      </c>
      <c r="C2508">
        <f t="shared" si="5068"/>
        <v>11</v>
      </c>
      <c r="E2508">
        <f t="shared" ref="E2508" si="5143">plan_id</f>
        <v>1330</v>
      </c>
      <c r="F2508">
        <f t="shared" ca="1" si="4808"/>
        <v>2022</v>
      </c>
      <c r="G2508">
        <f t="shared" ref="G2508" ca="1" si="5144">VLOOKUP(INDIRECT(CHAR(39)&amp;$A2508&amp;CHAR(39)&amp;"!r2c"&amp;$C2508,0),variables,2,0)</f>
        <v>10930</v>
      </c>
      <c r="H2508" s="6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5">
      <c r="A2509" t="s">
        <v>534</v>
      </c>
      <c r="B2509">
        <f t="shared" si="5128"/>
        <v>25</v>
      </c>
      <c r="C2509">
        <f t="shared" si="5068"/>
        <v>12</v>
      </c>
      <c r="E2509">
        <f t="shared" ref="E2509" si="5145">plan_id</f>
        <v>1330</v>
      </c>
      <c r="F2509">
        <f t="shared" ca="1" si="4808"/>
        <v>2022</v>
      </c>
      <c r="G2509">
        <f t="shared" ref="G2509" ca="1" si="5146">VLOOKUP(INDIRECT(CHAR(39)&amp;$A2509&amp;CHAR(39)&amp;"!r2c"&amp;$C2509,0),variables,2,0)</f>
        <v>10931</v>
      </c>
      <c r="H2509" s="6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243408557</v>
      </c>
    </row>
    <row r="2510" spans="1:8" x14ac:dyDescent="0.35">
      <c r="A2510" t="s">
        <v>534</v>
      </c>
      <c r="B2510">
        <f t="shared" si="5128"/>
        <v>25</v>
      </c>
      <c r="C2510">
        <f t="shared" si="5068"/>
        <v>13</v>
      </c>
      <c r="E2510">
        <f t="shared" ref="E2510" si="5147">plan_id</f>
        <v>1330</v>
      </c>
      <c r="F2510">
        <f t="shared" ca="1" si="4808"/>
        <v>2022</v>
      </c>
      <c r="G2510">
        <f t="shared" ref="G2510" ca="1" si="5148">VLOOKUP(INDIRECT(CHAR(39)&amp;$A2510&amp;CHAR(39)&amp;"!r2c"&amp;$C2510,0),variables,2,0)</f>
        <v>10705</v>
      </c>
      <c r="H2510" s="68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85736884</v>
      </c>
    </row>
    <row r="2511" spans="1:8" x14ac:dyDescent="0.35">
      <c r="A2511" t="s">
        <v>534</v>
      </c>
      <c r="B2511">
        <f t="shared" si="5128"/>
        <v>25</v>
      </c>
      <c r="C2511">
        <f t="shared" si="5068"/>
        <v>14</v>
      </c>
      <c r="E2511">
        <f t="shared" ref="E2511" si="5149">plan_id</f>
        <v>1330</v>
      </c>
      <c r="F2511">
        <f t="shared" ca="1" si="4808"/>
        <v>2022</v>
      </c>
      <c r="G2511">
        <f t="shared" ref="G2511" ca="1" si="5150">VLOOKUP(INDIRECT(CHAR(39)&amp;$A2511&amp;CHAR(39)&amp;"!r2c"&amp;$C2511,0),variables,2,0)</f>
        <v>10842</v>
      </c>
      <c r="H2511" s="68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109672148</v>
      </c>
    </row>
    <row r="2512" spans="1:8" x14ac:dyDescent="0.35">
      <c r="A2512" t="s">
        <v>534</v>
      </c>
      <c r="B2512">
        <f t="shared" si="5128"/>
        <v>25</v>
      </c>
      <c r="C2512">
        <f t="shared" si="5068"/>
        <v>15</v>
      </c>
      <c r="E2512">
        <f t="shared" ref="E2512" si="5151">plan_id</f>
        <v>1330</v>
      </c>
      <c r="F2512">
        <f t="shared" ca="1" si="4808"/>
        <v>2022</v>
      </c>
      <c r="G2512">
        <f t="shared" ref="G2512" ca="1" si="5152">VLOOKUP(INDIRECT(CHAR(39)&amp;$A2512&amp;CHAR(39)&amp;"!r2c"&amp;$C2512,0),variables,2,0)</f>
        <v>10843</v>
      </c>
      <c r="H2512" s="68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0.1186</v>
      </c>
    </row>
    <row r="2513" spans="1:8" x14ac:dyDescent="0.35">
      <c r="A2513" t="s">
        <v>534</v>
      </c>
      <c r="B2513">
        <f t="shared" si="5128"/>
        <v>25</v>
      </c>
      <c r="C2513">
        <f t="shared" si="5068"/>
        <v>16</v>
      </c>
      <c r="E2513">
        <f t="shared" ref="E2513" si="5153">plan_id</f>
        <v>1330</v>
      </c>
      <c r="F2513">
        <f t="shared" ca="1" si="4808"/>
        <v>2022</v>
      </c>
      <c r="G2513">
        <f t="shared" ref="G2513" ca="1" si="5154">VLOOKUP(INDIRECT(CHAR(39)&amp;$A2513&amp;CHAR(39)&amp;"!r2c"&amp;$C2513,0),variables,2,0)</f>
        <v>10932</v>
      </c>
      <c r="H2513" s="68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5">
      <c r="A2514" t="s">
        <v>534</v>
      </c>
      <c r="B2514">
        <f t="shared" si="5128"/>
        <v>25</v>
      </c>
      <c r="C2514">
        <f t="shared" si="5068"/>
        <v>17</v>
      </c>
      <c r="E2514">
        <f t="shared" ref="E2514" si="5155">plan_id</f>
        <v>1330</v>
      </c>
      <c r="F2514">
        <f t="shared" ca="1" si="4808"/>
        <v>2022</v>
      </c>
      <c r="G2514">
        <f t="shared" ref="G2514" ca="1" si="5156">VLOOKUP(INDIRECT(CHAR(39)&amp;$A2514&amp;CHAR(39)&amp;"!r2c"&amp;$C2514,0),variables,2,0)</f>
        <v>10933</v>
      </c>
      <c r="H2514" s="6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5">
      <c r="A2515" t="s">
        <v>534</v>
      </c>
      <c r="B2515">
        <f t="shared" si="5128"/>
        <v>25</v>
      </c>
      <c r="C2515">
        <f t="shared" si="5068"/>
        <v>18</v>
      </c>
      <c r="E2515">
        <f t="shared" ref="E2515" si="5157">plan_id</f>
        <v>1330</v>
      </c>
      <c r="F2515">
        <f t="shared" ca="1" si="4808"/>
        <v>2022</v>
      </c>
      <c r="G2515">
        <f t="shared" ref="G2515" ca="1" si="5158">VLOOKUP(INDIRECT(CHAR(39)&amp;$A2515&amp;CHAR(39)&amp;"!r2c"&amp;$C2515,0),variables,2,0)</f>
        <v>10934</v>
      </c>
      <c r="H2515" s="68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5">
      <c r="A2516" t="s">
        <v>534</v>
      </c>
      <c r="B2516">
        <f t="shared" si="5128"/>
        <v>25</v>
      </c>
      <c r="C2516">
        <f t="shared" si="5068"/>
        <v>19</v>
      </c>
      <c r="E2516">
        <f t="shared" ref="E2516" si="5159">plan_id</f>
        <v>1330</v>
      </c>
      <c r="F2516">
        <f t="shared" ca="1" si="4808"/>
        <v>2022</v>
      </c>
      <c r="G2516">
        <f t="shared" ref="G2516" ca="1" si="5160">VLOOKUP(INDIRECT(CHAR(39)&amp;$A2516&amp;CHAR(39)&amp;"!r2c"&amp;$C2516,0),variables,2,0)</f>
        <v>10935</v>
      </c>
      <c r="H2516" s="68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8.1500000000000003E-2</v>
      </c>
    </row>
    <row r="2517" spans="1:8" x14ac:dyDescent="0.35">
      <c r="A2517" t="s">
        <v>534</v>
      </c>
      <c r="B2517">
        <f t="shared" si="5128"/>
        <v>25</v>
      </c>
      <c r="C2517">
        <f t="shared" si="5068"/>
        <v>20</v>
      </c>
      <c r="E2517">
        <f t="shared" ref="E2517" si="5161">plan_id</f>
        <v>1330</v>
      </c>
      <c r="F2517">
        <f t="shared" ca="1" si="4808"/>
        <v>2022</v>
      </c>
      <c r="G2517">
        <f t="shared" ref="G2517" ca="1" si="5162">VLOOKUP(INDIRECT(CHAR(39)&amp;$A2517&amp;CHAR(39)&amp;"!r2c"&amp;$C2517,0),variables,2,0)</f>
        <v>10936</v>
      </c>
      <c r="H2517" s="68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Single</v>
      </c>
    </row>
    <row r="2518" spans="1:8" x14ac:dyDescent="0.35">
      <c r="A2518" t="s">
        <v>534</v>
      </c>
      <c r="B2518">
        <f t="shared" si="5128"/>
        <v>25</v>
      </c>
      <c r="C2518">
        <f t="shared" si="5068"/>
        <v>21</v>
      </c>
      <c r="E2518">
        <f t="shared" ref="E2518" si="5163">plan_id</f>
        <v>1330</v>
      </c>
      <c r="F2518">
        <f t="shared" ca="1" si="4808"/>
        <v>2022</v>
      </c>
      <c r="G2518">
        <f t="shared" ref="G2518" ca="1" si="5164">VLOOKUP(INDIRECT(CHAR(39)&amp;$A2518&amp;CHAR(39)&amp;"!r2c"&amp;$C2518,0),variables,2,0)</f>
        <v>10938</v>
      </c>
      <c r="H2518" s="68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5">
      <c r="A2519" t="s">
        <v>534</v>
      </c>
      <c r="B2519">
        <f t="shared" si="5128"/>
        <v>25</v>
      </c>
      <c r="C2519">
        <f t="shared" si="5068"/>
        <v>22</v>
      </c>
      <c r="E2519">
        <f t="shared" ref="E2519" si="5165">plan_id</f>
        <v>1330</v>
      </c>
      <c r="F2519">
        <f t="shared" ca="1" si="4808"/>
        <v>2022</v>
      </c>
      <c r="G2519">
        <f t="shared" ref="G2519" ca="1" si="5166">VLOOKUP(INDIRECT(CHAR(39)&amp;$A2519&amp;CHAR(39)&amp;"!r2c"&amp;$C2519,0),variables,2,0)</f>
        <v>10939</v>
      </c>
      <c r="H2519" s="68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5">
      <c r="A2520" t="s">
        <v>534</v>
      </c>
      <c r="B2520">
        <f t="shared" si="5128"/>
        <v>25</v>
      </c>
      <c r="C2520">
        <f t="shared" si="5068"/>
        <v>23</v>
      </c>
      <c r="E2520">
        <f t="shared" ref="E2520" si="5167">plan_id</f>
        <v>1330</v>
      </c>
      <c r="F2520">
        <f t="shared" ca="1" si="4808"/>
        <v>2022</v>
      </c>
      <c r="G2520">
        <f t="shared" ref="G2520" ca="1" si="5168">VLOOKUP(INDIRECT(CHAR(39)&amp;$A2520&amp;CHAR(39)&amp;"!r2c"&amp;$C2520,0),variables,2,0)</f>
        <v>11008</v>
      </c>
      <c r="H2520" s="68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Tier One Members: 1/60 of final compensation/yr of service. &amp; Tier Two Members - 1.85% of final compensation for members aged 60 with at least 30yrs of creditable service/yr of service. Otherwise 1/60 of final compensation/yr of service.</v>
      </c>
    </row>
    <row r="2521" spans="1:8" x14ac:dyDescent="0.35">
      <c r="A2521" t="s">
        <v>534</v>
      </c>
      <c r="B2521">
        <f t="shared" si="5128"/>
        <v>25</v>
      </c>
      <c r="C2521">
        <f t="shared" si="5068"/>
        <v>24</v>
      </c>
      <c r="E2521">
        <f t="shared" ref="E2521" si="5169">plan_id</f>
        <v>1330</v>
      </c>
      <c r="F2521">
        <f t="shared" ca="1" si="4808"/>
        <v>2022</v>
      </c>
      <c r="G2521">
        <f t="shared" ref="G2521" ca="1" si="5170">VLOOKUP(INDIRECT(CHAR(39)&amp;$A2521&amp;CHAR(39)&amp;"!r2c"&amp;$C2521,0),variables,2,0)</f>
        <v>10942</v>
      </c>
      <c r="H2521" s="68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Yes</v>
      </c>
    </row>
    <row r="2522" spans="1:8" x14ac:dyDescent="0.35">
      <c r="A2522" t="s">
        <v>534</v>
      </c>
      <c r="B2522">
        <f t="shared" si="5128"/>
        <v>25</v>
      </c>
      <c r="C2522">
        <f t="shared" si="5068"/>
        <v>25</v>
      </c>
      <c r="E2522">
        <f t="shared" ref="E2522" si="5171">plan_id</f>
        <v>1330</v>
      </c>
      <c r="F2522">
        <f t="shared" ca="1" si="4808"/>
        <v>2022</v>
      </c>
      <c r="G2522">
        <f t="shared" ref="G2522" ca="1" si="5172">VLOOKUP(INDIRECT(CHAR(39)&amp;$A2522&amp;CHAR(39)&amp;"!r2c"&amp;$C2522,0),variables,2,0)</f>
        <v>10943</v>
      </c>
      <c r="H2522" s="68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5">
      <c r="A2523" t="s">
        <v>534</v>
      </c>
      <c r="B2523">
        <f t="shared" si="5128"/>
        <v>25</v>
      </c>
      <c r="C2523">
        <f t="shared" si="5068"/>
        <v>26</v>
      </c>
      <c r="E2523">
        <f t="shared" ref="E2523" si="5173">plan_id</f>
        <v>1330</v>
      </c>
      <c r="F2523">
        <f t="shared" ca="1" si="4808"/>
        <v>2022</v>
      </c>
      <c r="G2523">
        <f t="shared" ref="G2523" ca="1" si="5174">VLOOKUP(INDIRECT(CHAR(39)&amp;$A2523&amp;CHAR(39)&amp;"!r2c"&amp;$C2523,0),variables,2,0)</f>
        <v>10701</v>
      </c>
      <c r="H2523" s="68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Tier One: 1.50%; Tier Two: 0.50%</v>
      </c>
    </row>
    <row r="2524" spans="1:8" x14ac:dyDescent="0.35">
      <c r="A2524" t="s">
        <v>534</v>
      </c>
      <c r="B2524">
        <f t="shared" si="5128"/>
        <v>25</v>
      </c>
      <c r="C2524">
        <f t="shared" si="5068"/>
        <v>27</v>
      </c>
      <c r="E2524">
        <f t="shared" ref="E2524" si="5175">plan_id</f>
        <v>1330</v>
      </c>
      <c r="F2524">
        <f t="shared" ca="1" si="4808"/>
        <v>2022</v>
      </c>
      <c r="G2524">
        <f t="shared" ref="G2524" ca="1" si="5176">VLOOKUP(INDIRECT(CHAR(39)&amp;$A2524&amp;CHAR(39)&amp;"!r2c"&amp;$C2524,0),variables,2,0)</f>
        <v>10702</v>
      </c>
      <c r="H2524" s="68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5">
      <c r="A2525" t="s">
        <v>534</v>
      </c>
      <c r="B2525">
        <f t="shared" si="5128"/>
        <v>25</v>
      </c>
      <c r="C2525">
        <f t="shared" si="5068"/>
        <v>28</v>
      </c>
      <c r="E2525">
        <f t="shared" ref="E2525" si="5177">plan_id</f>
        <v>1330</v>
      </c>
      <c r="F2525">
        <f t="shared" ca="1" si="4808"/>
        <v>2022</v>
      </c>
      <c r="G2525">
        <f t="shared" ref="G2525" ca="1" si="5178">VLOOKUP(INDIRECT(CHAR(39)&amp;$A2525&amp;CHAR(39)&amp;"!r2c"&amp;$C2525,0),variables,2,0)</f>
        <v>10944</v>
      </c>
      <c r="H2525" s="68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5">
      <c r="A2526" t="s">
        <v>534</v>
      </c>
      <c r="B2526">
        <f t="shared" si="5128"/>
        <v>25</v>
      </c>
      <c r="C2526">
        <f t="shared" si="5068"/>
        <v>29</v>
      </c>
      <c r="E2526">
        <f t="shared" ref="E2526" si="5179">plan_id</f>
        <v>1330</v>
      </c>
      <c r="F2526">
        <f t="shared" ca="1" si="4808"/>
        <v>2022</v>
      </c>
      <c r="G2526">
        <f t="shared" ref="G2526" ca="1" si="5180">VLOOKUP(INDIRECT(CHAR(39)&amp;$A2526&amp;CHAR(39)&amp;"!r2c"&amp;$C2526,0),variables,2,0)</f>
        <v>10945</v>
      </c>
      <c r="H2526" s="68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5">
      <c r="A2527" t="s">
        <v>534</v>
      </c>
      <c r="B2527">
        <f t="shared" si="5128"/>
        <v>25</v>
      </c>
      <c r="C2527">
        <f t="shared" si="5068"/>
        <v>30</v>
      </c>
      <c r="E2527">
        <f t="shared" ref="E2527" si="5181">plan_id</f>
        <v>1330</v>
      </c>
      <c r="F2527">
        <f t="shared" ca="1" si="4808"/>
        <v>2022</v>
      </c>
      <c r="G2527">
        <f t="shared" ref="G2527" ca="1" si="5182">VLOOKUP(INDIRECT(CHAR(39)&amp;$A2527&amp;CHAR(39)&amp;"!r2c"&amp;$C2527,0),variables,2,0)</f>
        <v>10946</v>
      </c>
      <c r="H2527" s="68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5">
      <c r="A2528" t="s">
        <v>534</v>
      </c>
      <c r="B2528">
        <f t="shared" si="5128"/>
        <v>25</v>
      </c>
      <c r="C2528">
        <f t="shared" si="5068"/>
        <v>31</v>
      </c>
      <c r="E2528">
        <f t="shared" ref="E2528" si="5183">plan_id</f>
        <v>1330</v>
      </c>
      <c r="F2528">
        <f t="shared" ca="1" si="4808"/>
        <v>2022</v>
      </c>
      <c r="G2528">
        <f t="shared" ref="G2528" ca="1" si="5184">VLOOKUP(INDIRECT(CHAR(39)&amp;$A2528&amp;CHAR(39)&amp;"!r2c"&amp;$C2528,0),variables,2,0)</f>
        <v>10948</v>
      </c>
      <c r="H2528" s="68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5">
      <c r="A2529" t="s">
        <v>534</v>
      </c>
      <c r="B2529">
        <f t="shared" si="5128"/>
        <v>25</v>
      </c>
      <c r="C2529">
        <f t="shared" si="5068"/>
        <v>32</v>
      </c>
      <c r="E2529">
        <f t="shared" ref="E2529" si="5185">plan_id</f>
        <v>1330</v>
      </c>
      <c r="F2529">
        <f t="shared" ca="1" si="4808"/>
        <v>2022</v>
      </c>
      <c r="G2529">
        <f t="shared" ref="G2529" ca="1" si="5186">VLOOKUP(INDIRECT(CHAR(39)&amp;$A2529&amp;CHAR(39)&amp;"!r2c"&amp;$C2529,0),variables,2,0)</f>
        <v>10949</v>
      </c>
      <c r="H2529" s="68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5">
      <c r="A2530" t="s">
        <v>534</v>
      </c>
      <c r="B2530">
        <f t="shared" si="5128"/>
        <v>25</v>
      </c>
      <c r="C2530">
        <f t="shared" si="5068"/>
        <v>33</v>
      </c>
      <c r="E2530">
        <f t="shared" ref="E2530" si="5187">plan_id</f>
        <v>1330</v>
      </c>
      <c r="F2530">
        <f t="shared" ca="1" si="4808"/>
        <v>2022</v>
      </c>
      <c r="G2530">
        <f t="shared" ref="G2530" ca="1" si="5188">VLOOKUP(INDIRECT(CHAR(39)&amp;$A2530&amp;CHAR(39)&amp;"!r2c"&amp;$C2530,0),variables,2,0)</f>
        <v>10950</v>
      </c>
      <c r="H2530" s="68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5">
      <c r="A2531" t="s">
        <v>534</v>
      </c>
      <c r="B2531">
        <f t="shared" si="5128"/>
        <v>25</v>
      </c>
      <c r="C2531">
        <f t="shared" si="5068"/>
        <v>34</v>
      </c>
      <c r="E2531">
        <f t="shared" ref="E2531" si="5189">plan_id</f>
        <v>1330</v>
      </c>
      <c r="F2531">
        <f t="shared" ca="1" si="4808"/>
        <v>2022</v>
      </c>
      <c r="G2531">
        <f t="shared" ref="G2531" ca="1" si="5190">VLOOKUP(INDIRECT(CHAR(39)&amp;$A2531&amp;CHAR(39)&amp;"!r2c"&amp;$C2531,0),variables,2,0)</f>
        <v>10952</v>
      </c>
      <c r="H2531" s="68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5">
      <c r="A2532" t="s">
        <v>534</v>
      </c>
      <c r="B2532">
        <f t="shared" si="5128"/>
        <v>25</v>
      </c>
      <c r="C2532">
        <f t="shared" si="5068"/>
        <v>35</v>
      </c>
      <c r="E2532">
        <f t="shared" ref="E2532" si="5191">plan_id</f>
        <v>1330</v>
      </c>
      <c r="F2532">
        <f t="shared" ca="1" si="4808"/>
        <v>2022</v>
      </c>
      <c r="G2532">
        <f t="shared" ref="G2532" ca="1" si="5192">VLOOKUP(INDIRECT(CHAR(39)&amp;$A2532&amp;CHAR(39)&amp;"!r2c"&amp;$C2532,0),variables,2,0)</f>
        <v>10951</v>
      </c>
      <c r="H2532" s="68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5">
      <c r="A2533" t="s">
        <v>534</v>
      </c>
      <c r="B2533">
        <f t="shared" si="5128"/>
        <v>25</v>
      </c>
      <c r="C2533">
        <f t="shared" si="5068"/>
        <v>36</v>
      </c>
      <c r="E2533">
        <f t="shared" ref="E2533" si="5193">plan_id</f>
        <v>1330</v>
      </c>
      <c r="F2533">
        <f t="shared" ca="1" si="4808"/>
        <v>2022</v>
      </c>
      <c r="G2533">
        <f t="shared" ref="G2533" ca="1" si="5194">VLOOKUP(INDIRECT(CHAR(39)&amp;$A2533&amp;CHAR(39)&amp;"!r2c"&amp;$C2533,0),variables,2,0)</f>
        <v>10955</v>
      </c>
      <c r="H2533" s="68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2.75E-2</v>
      </c>
    </row>
    <row r="2534" spans="1:8" x14ac:dyDescent="0.35">
      <c r="A2534" t="s">
        <v>534</v>
      </c>
      <c r="B2534">
        <f t="shared" si="5128"/>
        <v>25</v>
      </c>
      <c r="C2534">
        <f t="shared" si="5068"/>
        <v>37</v>
      </c>
      <c r="E2534">
        <f t="shared" ref="E2534" si="5195">plan_id</f>
        <v>1330</v>
      </c>
      <c r="F2534">
        <f t="shared" ca="1" si="4808"/>
        <v>2022</v>
      </c>
      <c r="G2534">
        <f t="shared" ref="G2534" ca="1" si="5196">VLOOKUP(INDIRECT(CHAR(39)&amp;$A2534&amp;CHAR(39)&amp;"!r2c"&amp;$C2534,0),variables,2,0)</f>
        <v>10956</v>
      </c>
      <c r="H2534" s="6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7.2999999999999995E-2</v>
      </c>
    </row>
    <row r="2535" spans="1:8" x14ac:dyDescent="0.35">
      <c r="A2535" t="s">
        <v>534</v>
      </c>
      <c r="B2535">
        <f t="shared" si="5128"/>
        <v>25</v>
      </c>
      <c r="C2535">
        <f t="shared" si="5068"/>
        <v>38</v>
      </c>
      <c r="E2535">
        <f t="shared" ref="E2535" si="5197">plan_id</f>
        <v>1330</v>
      </c>
      <c r="F2535">
        <f t="shared" ca="1" si="4808"/>
        <v>2022</v>
      </c>
      <c r="G2535">
        <f t="shared" ref="G2535" ca="1" si="5198">VLOOKUP(INDIRECT(CHAR(39)&amp;$A2535&amp;CHAR(39)&amp;"!r2c"&amp;$C2535,0),variables,2,0)</f>
        <v>10957</v>
      </c>
      <c r="H2535" s="6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3.2500000000000001E-2</v>
      </c>
    </row>
    <row r="2536" spans="1:8" x14ac:dyDescent="0.35">
      <c r="A2536" t="s">
        <v>534</v>
      </c>
      <c r="B2536">
        <f t="shared" si="5128"/>
        <v>25</v>
      </c>
      <c r="C2536">
        <f t="shared" ref="C2536:C2590" si="5199">C2445</f>
        <v>39</v>
      </c>
      <c r="E2536">
        <f t="shared" ref="E2536" si="5200">plan_id</f>
        <v>1330</v>
      </c>
      <c r="F2536">
        <f t="shared" ca="1" si="4808"/>
        <v>2022</v>
      </c>
      <c r="G2536">
        <f t="shared" ref="G2536" ca="1" si="5201">VLOOKUP(INDIRECT(CHAR(39)&amp;$A2536&amp;CHAR(39)&amp;"!r2c"&amp;$C2536,0),variables,2,0)</f>
        <v>10960</v>
      </c>
      <c r="H2536" s="68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General Members - 3.50% - 9.00%; University Members - 4.25%</v>
      </c>
    </row>
    <row r="2537" spans="1:8" x14ac:dyDescent="0.35">
      <c r="A2537" t="s">
        <v>534</v>
      </c>
      <c r="B2537">
        <f t="shared" si="5128"/>
        <v>25</v>
      </c>
      <c r="C2537">
        <f t="shared" si="5199"/>
        <v>40</v>
      </c>
      <c r="E2537">
        <f t="shared" ref="E2537" si="5202">plan_id</f>
        <v>1330</v>
      </c>
      <c r="F2537">
        <f t="shared" ca="1" si="4808"/>
        <v>2022</v>
      </c>
      <c r="G2537">
        <f t="shared" ref="G2537" ca="1" si="5203">VLOOKUP(INDIRECT(CHAR(39)&amp;$A2537&amp;CHAR(39)&amp;"!r2c"&amp;$C2537,0),variables,2,0)</f>
        <v>10963</v>
      </c>
      <c r="H2537" s="68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 48</v>
      </c>
    </row>
    <row r="2538" spans="1:8" x14ac:dyDescent="0.35">
      <c r="A2538" t="s">
        <v>534</v>
      </c>
      <c r="B2538">
        <f t="shared" si="5128"/>
        <v>25</v>
      </c>
      <c r="C2538">
        <f t="shared" si="5199"/>
        <v>41</v>
      </c>
      <c r="E2538">
        <f t="shared" ref="E2538" si="5204">plan_id</f>
        <v>1330</v>
      </c>
      <c r="F2538">
        <f t="shared" ca="1" si="4808"/>
        <v>2022</v>
      </c>
      <c r="G2538">
        <f t="shared" ref="G2538" ca="1" si="5205">VLOOKUP(INDIRECT(CHAR(39)&amp;$A2538&amp;CHAR(39)&amp;"!r2c"&amp;$C2538,0),variables,2,0)</f>
        <v>10965</v>
      </c>
      <c r="H2538" s="68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 46</v>
      </c>
    </row>
    <row r="2539" spans="1:8" x14ac:dyDescent="0.35">
      <c r="A2539" t="s">
        <v>534</v>
      </c>
      <c r="B2539">
        <f t="shared" si="5128"/>
        <v>25</v>
      </c>
      <c r="C2539">
        <f t="shared" si="5199"/>
        <v>42</v>
      </c>
      <c r="E2539">
        <f t="shared" ref="E2539" si="5206">plan_id</f>
        <v>1330</v>
      </c>
      <c r="F2539">
        <f t="shared" ca="1" si="4808"/>
        <v>2022</v>
      </c>
      <c r="G2539">
        <f t="shared" ref="G2539" ca="1" si="5207">VLOOKUP(INDIRECT(CHAR(39)&amp;$A2539&amp;CHAR(39)&amp;"!r2c"&amp;$C2539,0),variables,2,0)</f>
        <v>10968</v>
      </c>
      <c r="H2539" s="68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PUBT-2010</v>
      </c>
    </row>
    <row r="2540" spans="1:8" x14ac:dyDescent="0.35">
      <c r="A2540" t="s">
        <v>534</v>
      </c>
      <c r="B2540">
        <f t="shared" si="5128"/>
        <v>25</v>
      </c>
      <c r="C2540">
        <f t="shared" si="5199"/>
        <v>43</v>
      </c>
      <c r="E2540">
        <f t="shared" ref="E2540" si="5208">plan_id</f>
        <v>1330</v>
      </c>
      <c r="F2540">
        <f t="shared" ca="1" si="4808"/>
        <v>2022</v>
      </c>
      <c r="G2540">
        <f t="shared" ref="G2540" ca="1" si="5209">VLOOKUP(INDIRECT(CHAR(39)&amp;$A2540&amp;CHAR(39)&amp;"!r2c"&amp;$C2540,0),variables,2,0)</f>
        <v>10969</v>
      </c>
      <c r="H2540" s="6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5">
      <c r="A2541" t="s">
        <v>534</v>
      </c>
      <c r="B2541">
        <f t="shared" si="5128"/>
        <v>25</v>
      </c>
      <c r="C2541">
        <f t="shared" si="5199"/>
        <v>44</v>
      </c>
      <c r="E2541">
        <f t="shared" ref="E2541" si="5210">plan_id</f>
        <v>1330</v>
      </c>
      <c r="F2541">
        <f t="shared" ca="1" si="4808"/>
        <v>2022</v>
      </c>
      <c r="G2541">
        <f t="shared" ref="G2541" ca="1" si="5211">VLOOKUP(INDIRECT(CHAR(39)&amp;$A2541&amp;CHAR(39)&amp;"!r2c"&amp;$C2541,0),variables,2,0)</f>
        <v>10970</v>
      </c>
      <c r="H2541" s="68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MP-2021</v>
      </c>
    </row>
    <row r="2542" spans="1:8" x14ac:dyDescent="0.35">
      <c r="A2542" t="s">
        <v>534</v>
      </c>
      <c r="B2542">
        <f t="shared" si="5128"/>
        <v>25</v>
      </c>
      <c r="C2542">
        <f t="shared" si="5199"/>
        <v>45</v>
      </c>
      <c r="E2542">
        <f t="shared" ref="E2542" si="5212">plan_id</f>
        <v>1330</v>
      </c>
      <c r="F2542">
        <f t="shared" ca="1" si="4808"/>
        <v>2022</v>
      </c>
      <c r="G2542">
        <f t="shared" ref="G2542" ca="1" si="5213">VLOOKUP(INDIRECT(CHAR(39)&amp;$A2542&amp;CHAR(39)&amp;"!r2c"&amp;$C2542,0),variables,2,0)</f>
        <v>10971</v>
      </c>
      <c r="H2542" s="68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5">
      <c r="A2543" t="s">
        <v>534</v>
      </c>
      <c r="B2543">
        <f t="shared" si="5128"/>
        <v>25</v>
      </c>
      <c r="C2543">
        <f t="shared" si="5199"/>
        <v>46</v>
      </c>
      <c r="E2543">
        <f t="shared" ref="E2543" si="5214">plan_id</f>
        <v>1330</v>
      </c>
      <c r="F2543">
        <f t="shared" ca="1" si="4808"/>
        <v>2022</v>
      </c>
      <c r="G2543">
        <f t="shared" ref="G2543" ca="1" si="5215">VLOOKUP(INDIRECT(CHAR(39)&amp;$A2543&amp;CHAR(39)&amp;"!r2c"&amp;$C2543,0),variables,2,0)</f>
        <v>10972</v>
      </c>
      <c r="H2543" s="68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5">
      <c r="A2544" t="s">
        <v>534</v>
      </c>
      <c r="B2544">
        <f t="shared" si="5128"/>
        <v>25</v>
      </c>
      <c r="C2544">
        <f t="shared" si="5199"/>
        <v>47</v>
      </c>
      <c r="E2544">
        <f t="shared" ref="E2544" si="5216">plan_id</f>
        <v>1330</v>
      </c>
      <c r="F2544">
        <f t="shared" ca="1" si="4808"/>
        <v>2022</v>
      </c>
      <c r="G2544">
        <f t="shared" ref="G2544" ca="1" si="5217">VLOOKUP(INDIRECT(CHAR(39)&amp;$A2544&amp;CHAR(39)&amp;"!r2c"&amp;$C2544,0),variables,2,0)</f>
        <v>10973</v>
      </c>
      <c r="H2544" s="68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</v>
      </c>
    </row>
    <row r="2545" spans="1:8" x14ac:dyDescent="0.35">
      <c r="A2545" t="s">
        <v>534</v>
      </c>
      <c r="B2545">
        <f t="shared" si="5128"/>
        <v>25</v>
      </c>
      <c r="C2545">
        <f t="shared" si="5199"/>
        <v>48</v>
      </c>
      <c r="E2545">
        <f t="shared" ref="E2545" si="5218">plan_id</f>
        <v>1330</v>
      </c>
      <c r="F2545">
        <f t="shared" ca="1" si="4808"/>
        <v>2022</v>
      </c>
      <c r="G2545">
        <f t="shared" ref="G2545" ca="1" si="5219">VLOOKUP(INDIRECT(CHAR(39)&amp;$A2545&amp;CHAR(39)&amp;"!r2c"&amp;$C2545,0),variables,2,0)</f>
        <v>10974</v>
      </c>
      <c r="H2545" s="68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25 Years</v>
      </c>
    </row>
    <row r="2546" spans="1:8" x14ac:dyDescent="0.35">
      <c r="A2546" t="s">
        <v>534</v>
      </c>
      <c r="B2546">
        <f t="shared" si="5128"/>
        <v>25</v>
      </c>
      <c r="C2546">
        <f t="shared" si="5199"/>
        <v>49</v>
      </c>
      <c r="E2546">
        <f t="shared" ref="E2546" si="5220">plan_id</f>
        <v>1330</v>
      </c>
      <c r="F2546">
        <f t="shared" ca="1" si="4808"/>
        <v>2022</v>
      </c>
      <c r="G2546">
        <f t="shared" ref="G2546" ca="1" si="5221">VLOOKUP(INDIRECT(CHAR(39)&amp;$A2546&amp;CHAR(39)&amp;"!r2c"&amp;$C2546,0),variables,2,0)</f>
        <v>10976</v>
      </c>
      <c r="H2546" s="68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</v>
      </c>
    </row>
    <row r="2547" spans="1:8" x14ac:dyDescent="0.35">
      <c r="A2547" t="s">
        <v>534</v>
      </c>
      <c r="B2547">
        <f t="shared" si="5128"/>
        <v>25</v>
      </c>
      <c r="C2547">
        <f t="shared" si="5199"/>
        <v>50</v>
      </c>
      <c r="E2547">
        <f t="shared" ref="E2547" si="5222">plan_id</f>
        <v>1330</v>
      </c>
      <c r="F2547">
        <f t="shared" ca="1" si="4808"/>
        <v>2022</v>
      </c>
      <c r="G2547">
        <f t="shared" ref="G2547" ca="1" si="5223">VLOOKUP(INDIRECT(CHAR(39)&amp;$A2547&amp;CHAR(39)&amp;"!r2c"&amp;$C2547,0),variables,2,0)</f>
        <v>10977</v>
      </c>
      <c r="H2547" s="68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7.2999999999999995E-2</v>
      </c>
    </row>
    <row r="2548" spans="1:8" x14ac:dyDescent="0.35">
      <c r="A2548" t="s">
        <v>534</v>
      </c>
      <c r="B2548">
        <f t="shared" si="5128"/>
        <v>25</v>
      </c>
      <c r="C2548">
        <f t="shared" si="5199"/>
        <v>51</v>
      </c>
      <c r="E2548">
        <f t="shared" ref="E2548" si="5224">plan_id</f>
        <v>1330</v>
      </c>
      <c r="F2548">
        <f t="shared" ca="1" si="4808"/>
        <v>2022</v>
      </c>
      <c r="G2548">
        <f t="shared" ref="G2548" ca="1" si="5225">VLOOKUP(INDIRECT(CHAR(39)&amp;$A2548&amp;CHAR(39)&amp;"!r2c"&amp;$C2548,0),variables,2,0)</f>
        <v>10978</v>
      </c>
      <c r="H2548" s="68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5">
      <c r="A2549" t="s">
        <v>534</v>
      </c>
      <c r="B2549">
        <f t="shared" si="5128"/>
        <v>25</v>
      </c>
      <c r="C2549">
        <f t="shared" si="5199"/>
        <v>52</v>
      </c>
      <c r="E2549">
        <f t="shared" ref="E2549" si="5226">plan_id</f>
        <v>1330</v>
      </c>
      <c r="F2549">
        <f t="shared" ca="1" si="4808"/>
        <v>2022</v>
      </c>
      <c r="G2549">
        <f t="shared" ref="G2549" ca="1" si="5227">VLOOKUP(INDIRECT(CHAR(39)&amp;$A2549&amp;CHAR(39)&amp;"!r2c"&amp;$C2549,0),variables,2,0)</f>
        <v>10979</v>
      </c>
      <c r="H2549" s="68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7.2999999999999995E-2</v>
      </c>
    </row>
    <row r="2550" spans="1:8" x14ac:dyDescent="0.35">
      <c r="A2550" t="s">
        <v>534</v>
      </c>
      <c r="B2550">
        <f t="shared" si="5128"/>
        <v>25</v>
      </c>
      <c r="C2550">
        <f t="shared" si="5199"/>
        <v>53</v>
      </c>
      <c r="E2550">
        <f t="shared" ref="E2550" si="5228">plan_id</f>
        <v>1330</v>
      </c>
      <c r="F2550">
        <f t="shared" ca="1" si="4808"/>
        <v>2022</v>
      </c>
      <c r="G2550">
        <f t="shared" ref="G2550" ca="1" si="5229">VLOOKUP(INDIRECT(CHAR(39)&amp;$A2550&amp;CHAR(39)&amp;"!r2c"&amp;$C2550,0),variables,2,0)</f>
        <v>10980</v>
      </c>
      <c r="H2550" s="68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4 Years</v>
      </c>
    </row>
    <row r="2551" spans="1:8" x14ac:dyDescent="0.35">
      <c r="A2551" t="s">
        <v>534</v>
      </c>
      <c r="B2551">
        <f t="shared" si="5128"/>
        <v>25</v>
      </c>
      <c r="C2551">
        <f t="shared" si="5199"/>
        <v>54</v>
      </c>
      <c r="E2551">
        <f t="shared" ref="E2551" si="5230">plan_id</f>
        <v>1330</v>
      </c>
      <c r="F2551">
        <f t="shared" ca="1" si="4808"/>
        <v>2022</v>
      </c>
      <c r="G2551">
        <f t="shared" ref="G2551" ca="1" si="5231">VLOOKUP(INDIRECT(CHAR(39)&amp;$A2551&amp;CHAR(39)&amp;"!r2c"&amp;$C2551,0),variables,2,0)</f>
        <v>10981</v>
      </c>
      <c r="H2551" s="68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8.1000000000000003E-2</v>
      </c>
    </row>
    <row r="2552" spans="1:8" x14ac:dyDescent="0.35">
      <c r="A2552" t="s">
        <v>534</v>
      </c>
      <c r="B2552">
        <f t="shared" si="5128"/>
        <v>25</v>
      </c>
      <c r="C2552">
        <f t="shared" si="5199"/>
        <v>55</v>
      </c>
      <c r="E2552">
        <f t="shared" ref="E2552" si="5232">plan_id</f>
        <v>1330</v>
      </c>
      <c r="F2552">
        <f t="shared" ca="1" si="4808"/>
        <v>2022</v>
      </c>
      <c r="G2552">
        <f t="shared" ref="G2552" ca="1" si="5233">VLOOKUP(INDIRECT(CHAR(39)&amp;$A2552&amp;CHAR(39)&amp;"!r2c"&amp;$C2552,0),variables,2,0)</f>
        <v>10982</v>
      </c>
      <c r="H2552" s="68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-4.1000000000000002E-2</v>
      </c>
    </row>
    <row r="2553" spans="1:8" x14ac:dyDescent="0.35">
      <c r="A2553" t="s">
        <v>534</v>
      </c>
      <c r="B2553">
        <f t="shared" si="5128"/>
        <v>25</v>
      </c>
      <c r="C2553">
        <f t="shared" si="5199"/>
        <v>56</v>
      </c>
      <c r="E2553">
        <f t="shared" ref="E2553" si="5234">plan_id</f>
        <v>1330</v>
      </c>
      <c r="F2553">
        <f t="shared" ca="1" si="4808"/>
        <v>2022</v>
      </c>
      <c r="G2553">
        <f t="shared" ref="G2553" ca="1" si="5235">VLOOKUP(INDIRECT(CHAR(39)&amp;$A2553&amp;CHAR(39)&amp;"!r2c"&amp;$C2553,0),variables,2,0)</f>
        <v>10706</v>
      </c>
      <c r="H2553" s="68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7.5249127163701517E-4</v>
      </c>
    </row>
    <row r="2554" spans="1:8" x14ac:dyDescent="0.35">
      <c r="A2554" t="s">
        <v>534</v>
      </c>
      <c r="B2554">
        <f t="shared" si="5128"/>
        <v>25</v>
      </c>
      <c r="C2554">
        <f t="shared" si="5199"/>
        <v>57</v>
      </c>
      <c r="E2554">
        <f t="shared" ref="E2554" si="5236">plan_id</f>
        <v>1330</v>
      </c>
      <c r="F2554">
        <f t="shared" ca="1" si="4808"/>
        <v>2022</v>
      </c>
      <c r="G2554">
        <f t="shared" ref="G2554" ca="1" si="5237">VLOOKUP(INDIRECT(CHAR(39)&amp;$A2554&amp;CHAR(39)&amp;"!r2c"&amp;$C2554,0),variables,2,0)</f>
        <v>10984</v>
      </c>
      <c r="H2554" s="68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5">
      <c r="A2555" t="s">
        <v>534</v>
      </c>
      <c r="B2555">
        <f t="shared" si="5128"/>
        <v>25</v>
      </c>
      <c r="C2555">
        <f t="shared" si="5199"/>
        <v>58</v>
      </c>
      <c r="E2555">
        <f t="shared" ref="E2555" si="5238">plan_id</f>
        <v>1330</v>
      </c>
      <c r="F2555">
        <f t="shared" ca="1" si="4808"/>
        <v>2022</v>
      </c>
      <c r="G2555">
        <f t="shared" ref="G2555" ca="1" si="5239">VLOOKUP(INDIRECT(CHAR(39)&amp;$A2555&amp;CHAR(39)&amp;"!r2c"&amp;$C2555,0),variables,2,0)</f>
        <v>10990</v>
      </c>
      <c r="H2555" s="68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4799597000</v>
      </c>
    </row>
    <row r="2556" spans="1:8" x14ac:dyDescent="0.35">
      <c r="A2556" t="s">
        <v>534</v>
      </c>
      <c r="B2556">
        <f t="shared" si="5128"/>
        <v>25</v>
      </c>
      <c r="C2556">
        <f t="shared" si="5199"/>
        <v>59</v>
      </c>
      <c r="E2556">
        <f t="shared" ref="E2556" si="5240">plan_id</f>
        <v>1330</v>
      </c>
      <c r="F2556">
        <f t="shared" ca="1" si="4808"/>
        <v>2022</v>
      </c>
      <c r="G2556">
        <f t="shared" ref="G2556" ca="1" si="5241">VLOOKUP(INDIRECT(CHAR(39)&amp;$A2556&amp;CHAR(39)&amp;"!r2c"&amp;$C2556,0),variables,2,0)</f>
        <v>10991</v>
      </c>
      <c r="H2556" s="68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6691275000</v>
      </c>
    </row>
    <row r="2557" spans="1:8" x14ac:dyDescent="0.35">
      <c r="A2557" t="s">
        <v>534</v>
      </c>
      <c r="B2557">
        <f t="shared" si="5128"/>
        <v>25</v>
      </c>
      <c r="C2557">
        <f t="shared" si="5199"/>
        <v>60</v>
      </c>
      <c r="E2557">
        <f t="shared" ref="E2557" si="5242">plan_id</f>
        <v>1330</v>
      </c>
      <c r="F2557">
        <f t="shared" ca="1" si="4808"/>
        <v>2022</v>
      </c>
      <c r="G2557">
        <f t="shared" ref="G2557" ca="1" si="5243">VLOOKUP(INDIRECT(CHAR(39)&amp;$A2557&amp;CHAR(39)&amp;"!r2c"&amp;$C2557,0),variables,2,0)</f>
        <v>10992</v>
      </c>
      <c r="H2557" s="68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1891678000</v>
      </c>
    </row>
    <row r="2558" spans="1:8" x14ac:dyDescent="0.35">
      <c r="A2558" t="s">
        <v>534</v>
      </c>
      <c r="B2558">
        <f t="shared" si="5128"/>
        <v>25</v>
      </c>
      <c r="C2558">
        <f t="shared" si="5199"/>
        <v>61</v>
      </c>
      <c r="E2558">
        <f t="shared" ref="E2558" si="5244">plan_id</f>
        <v>1330</v>
      </c>
      <c r="F2558">
        <f t="shared" ca="1" si="4808"/>
        <v>2022</v>
      </c>
      <c r="G2558">
        <f t="shared" ref="G2558" ca="1" si="5245">VLOOKUP(INDIRECT(CHAR(39)&amp;$A2558&amp;CHAR(39)&amp;"!r2c"&amp;$C2558,0),variables,2,0)</f>
        <v>10993</v>
      </c>
      <c r="H2558" s="68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0.71730000000000005</v>
      </c>
    </row>
    <row r="2559" spans="1:8" x14ac:dyDescent="0.35">
      <c r="A2559" t="s">
        <v>534</v>
      </c>
      <c r="B2559">
        <f t="shared" si="5128"/>
        <v>25</v>
      </c>
      <c r="C2559">
        <f t="shared" si="5199"/>
        <v>62</v>
      </c>
      <c r="E2559">
        <f t="shared" ref="E2559" si="5246">plan_id</f>
        <v>1330</v>
      </c>
      <c r="F2559">
        <f t="shared" ca="1" si="4808"/>
        <v>2022</v>
      </c>
      <c r="G2559">
        <f t="shared" ref="G2559" ca="1" si="5247">VLOOKUP(INDIRECT(CHAR(39)&amp;$A2559&amp;CHAR(39)&amp;"!r2c"&amp;$C2559,0),variables,2,0)</f>
        <v>10994</v>
      </c>
      <c r="H2559" s="68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960836000</v>
      </c>
    </row>
    <row r="2560" spans="1:8" x14ac:dyDescent="0.35">
      <c r="A2560" t="s">
        <v>534</v>
      </c>
      <c r="B2560">
        <f t="shared" si="5128"/>
        <v>25</v>
      </c>
      <c r="C2560">
        <f t="shared" si="5199"/>
        <v>63</v>
      </c>
      <c r="E2560">
        <f t="shared" ref="E2560" si="5248">plan_id</f>
        <v>1330</v>
      </c>
      <c r="F2560">
        <f t="shared" ca="1" si="4808"/>
        <v>2022</v>
      </c>
      <c r="G2560">
        <f t="shared" ref="G2560" ca="1" si="5249">VLOOKUP(INDIRECT(CHAR(39)&amp;$A2560&amp;CHAR(39)&amp;"!r2c"&amp;$C2560,0),variables,2,0)</f>
        <v>10801</v>
      </c>
      <c r="H2560" s="68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-28900000</v>
      </c>
    </row>
    <row r="2561" spans="1:8" x14ac:dyDescent="0.35">
      <c r="A2561" t="s">
        <v>534</v>
      </c>
      <c r="B2561">
        <f t="shared" si="5128"/>
        <v>25</v>
      </c>
      <c r="C2561">
        <f t="shared" si="5199"/>
        <v>64</v>
      </c>
      <c r="E2561">
        <f t="shared" ref="E2561" si="5250">plan_id</f>
        <v>1330</v>
      </c>
      <c r="F2561">
        <f t="shared" ca="1" si="4808"/>
        <v>2022</v>
      </c>
      <c r="G2561">
        <f t="shared" ref="G2561" ca="1" si="5251">VLOOKUP(INDIRECT(CHAR(39)&amp;$A2561&amp;CHAR(39)&amp;"!r2c"&amp;$C2561,0),variables,2,0)</f>
        <v>10802</v>
      </c>
      <c r="H2561" s="6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27000000</v>
      </c>
    </row>
    <row r="2562" spans="1:8" x14ac:dyDescent="0.35">
      <c r="A2562" t="s">
        <v>534</v>
      </c>
      <c r="B2562">
        <f t="shared" si="5128"/>
        <v>25</v>
      </c>
      <c r="C2562">
        <f t="shared" si="5199"/>
        <v>65</v>
      </c>
      <c r="E2562">
        <f t="shared" ref="E2562" si="5252">plan_id</f>
        <v>1330</v>
      </c>
      <c r="F2562">
        <f t="shared" ca="1" si="4808"/>
        <v>2022</v>
      </c>
      <c r="G2562">
        <f t="shared" ref="G2562" ca="1" si="5253">VLOOKUP(INDIRECT(CHAR(39)&amp;$A2562&amp;CHAR(39)&amp;"!r2c"&amp;$C2562,0),variables,2,0)</f>
        <v>10803</v>
      </c>
      <c r="H2562" s="6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5">
      <c r="A2563" t="s">
        <v>534</v>
      </c>
      <c r="B2563">
        <f t="shared" si="5128"/>
        <v>25</v>
      </c>
      <c r="C2563">
        <f t="shared" si="5199"/>
        <v>66</v>
      </c>
      <c r="E2563">
        <f t="shared" ref="E2563" si="5254">plan_id</f>
        <v>1330</v>
      </c>
      <c r="F2563">
        <f t="shared" ca="1" si="4808"/>
        <v>2022</v>
      </c>
      <c r="G2563">
        <f t="shared" ref="G2563" ca="1" si="5255">VLOOKUP(INDIRECT(CHAR(39)&amp;$A2563&amp;CHAR(39)&amp;"!r2c"&amp;$C2563,0),variables,2,0)</f>
        <v>10804</v>
      </c>
      <c r="H2563" s="6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5">
      <c r="A2564" t="s">
        <v>534</v>
      </c>
      <c r="B2564">
        <f t="shared" si="5128"/>
        <v>25</v>
      </c>
      <c r="C2564">
        <f t="shared" si="5199"/>
        <v>67</v>
      </c>
      <c r="E2564">
        <f t="shared" ref="E2564" si="5256">plan_id</f>
        <v>1330</v>
      </c>
      <c r="F2564">
        <f t="shared" ca="1" si="4808"/>
        <v>2022</v>
      </c>
      <c r="G2564">
        <f t="shared" ref="G2564" ca="1" si="5257">VLOOKUP(INDIRECT(CHAR(39)&amp;$A2564&amp;CHAR(39)&amp;"!r2c"&amp;$C2564,0),variables,2,0)</f>
        <v>10805</v>
      </c>
      <c r="H2564" s="68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5">
      <c r="A2565" t="s">
        <v>534</v>
      </c>
      <c r="B2565">
        <f t="shared" ref="B2565:B2590" si="5258">B2564</f>
        <v>25</v>
      </c>
      <c r="C2565">
        <f t="shared" si="5199"/>
        <v>68</v>
      </c>
      <c r="E2565">
        <f t="shared" ref="E2565" si="5259">plan_id</f>
        <v>1330</v>
      </c>
      <c r="F2565">
        <f t="shared" ca="1" si="4808"/>
        <v>2022</v>
      </c>
      <c r="G2565">
        <f t="shared" ref="G2565" ca="1" si="5260">VLOOKUP(INDIRECT(CHAR(39)&amp;$A2565&amp;CHAR(39)&amp;"!r2c"&amp;$C2565,0),variables,2,0)</f>
        <v>10806</v>
      </c>
      <c r="H2565" s="6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300000</v>
      </c>
    </row>
    <row r="2566" spans="1:8" x14ac:dyDescent="0.35">
      <c r="A2566" t="s">
        <v>534</v>
      </c>
      <c r="B2566">
        <f t="shared" si="5258"/>
        <v>25</v>
      </c>
      <c r="C2566">
        <f t="shared" si="5199"/>
        <v>69</v>
      </c>
      <c r="E2566">
        <f t="shared" ref="E2566" si="5261">plan_id</f>
        <v>1330</v>
      </c>
      <c r="F2566">
        <f t="shared" ca="1" si="4808"/>
        <v>2022</v>
      </c>
      <c r="G2566">
        <f t="shared" ref="G2566" ca="1" si="5262">VLOOKUP(INDIRECT(CHAR(39)&amp;$A2566&amp;CHAR(39)&amp;"!r2c"&amp;$C2566,0),variables,2,0)</f>
        <v>10807</v>
      </c>
      <c r="H2566" s="68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5">
      <c r="A2567" t="s">
        <v>534</v>
      </c>
      <c r="B2567">
        <f t="shared" si="5258"/>
        <v>25</v>
      </c>
      <c r="C2567">
        <f t="shared" si="5199"/>
        <v>70</v>
      </c>
      <c r="E2567">
        <f t="shared" ref="E2567" si="5263">plan_id</f>
        <v>1330</v>
      </c>
      <c r="F2567">
        <f t="shared" ca="1" si="4808"/>
        <v>2022</v>
      </c>
      <c r="G2567">
        <f t="shared" ref="G2567" ca="1" si="5264">VLOOKUP(INDIRECT(CHAR(39)&amp;$A2567&amp;CHAR(39)&amp;"!r2c"&amp;$C2567,0),variables,2,0)</f>
        <v>10808</v>
      </c>
      <c r="H2567" s="6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5">
      <c r="A2568" t="s">
        <v>534</v>
      </c>
      <c r="B2568">
        <f t="shared" si="5258"/>
        <v>25</v>
      </c>
      <c r="C2568">
        <f t="shared" si="5199"/>
        <v>71</v>
      </c>
      <c r="E2568">
        <f t="shared" ref="E2568" si="5265">plan_id</f>
        <v>1330</v>
      </c>
      <c r="F2568">
        <f t="shared" ca="1" si="4808"/>
        <v>2022</v>
      </c>
      <c r="G2568">
        <f t="shared" ref="G2568" ca="1" si="5266">VLOOKUP(INDIRECT(CHAR(39)&amp;$A2568&amp;CHAR(39)&amp;"!r2c"&amp;$C2568,0),variables,2,0)</f>
        <v>10809</v>
      </c>
      <c r="H2568" s="6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5">
      <c r="A2569" t="s">
        <v>534</v>
      </c>
      <c r="B2569">
        <f t="shared" si="5258"/>
        <v>25</v>
      </c>
      <c r="C2569">
        <f t="shared" si="5199"/>
        <v>72</v>
      </c>
      <c r="E2569">
        <f t="shared" ref="E2569" si="5267">plan_id</f>
        <v>1330</v>
      </c>
      <c r="F2569">
        <f t="shared" ca="1" si="4808"/>
        <v>2022</v>
      </c>
      <c r="G2569">
        <f t="shared" ref="G2569" ca="1" si="5268">VLOOKUP(INDIRECT(CHAR(39)&amp;$A2569&amp;CHAR(39)&amp;"!r2c"&amp;$C2569,0),variables,2,0)</f>
        <v>10810</v>
      </c>
      <c r="H2569" s="6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8300000.0000000009</v>
      </c>
    </row>
    <row r="2570" spans="1:8" x14ac:dyDescent="0.35">
      <c r="A2570" t="s">
        <v>534</v>
      </c>
      <c r="B2570">
        <f t="shared" si="5258"/>
        <v>25</v>
      </c>
      <c r="C2570">
        <f t="shared" si="5199"/>
        <v>73</v>
      </c>
      <c r="E2570">
        <f t="shared" ref="E2570" si="5269">plan_id</f>
        <v>1330</v>
      </c>
      <c r="F2570">
        <f t="shared" ca="1" si="4808"/>
        <v>2022</v>
      </c>
      <c r="G2570">
        <f t="shared" ref="G2570" ca="1" si="5270">VLOOKUP(INDIRECT(CHAR(39)&amp;$A2570&amp;CHAR(39)&amp;"!r2c"&amp;$C2570,0),variables,2,0)</f>
        <v>10811</v>
      </c>
      <c r="H2570" s="68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5">
      <c r="A2571" t="s">
        <v>534</v>
      </c>
      <c r="B2571">
        <f t="shared" si="5258"/>
        <v>25</v>
      </c>
      <c r="C2571">
        <f t="shared" si="5199"/>
        <v>74</v>
      </c>
      <c r="E2571">
        <f t="shared" ref="E2571" si="5271">plan_id</f>
        <v>1330</v>
      </c>
      <c r="F2571">
        <f t="shared" ca="1" si="4808"/>
        <v>2022</v>
      </c>
      <c r="G2571">
        <f t="shared" ref="G2571" ca="1" si="5272">VLOOKUP(INDIRECT(CHAR(39)&amp;$A2571&amp;CHAR(39)&amp;"!r2c"&amp;$C2571,0),variables,2,0)</f>
        <v>10812</v>
      </c>
      <c r="H2571" s="68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5">
      <c r="A2572" t="s">
        <v>534</v>
      </c>
      <c r="B2572">
        <f t="shared" si="5258"/>
        <v>25</v>
      </c>
      <c r="C2572">
        <f t="shared" si="5199"/>
        <v>75</v>
      </c>
      <c r="E2572">
        <f t="shared" ref="E2572" si="5273">plan_id</f>
        <v>1330</v>
      </c>
      <c r="F2572">
        <f t="shared" ca="1" si="4808"/>
        <v>2022</v>
      </c>
      <c r="G2572">
        <f t="shared" ref="G2572" ca="1" si="5274">VLOOKUP(INDIRECT(CHAR(39)&amp;$A2572&amp;CHAR(39)&amp;"!r2c"&amp;$C2572,0),variables,2,0)</f>
        <v>10813</v>
      </c>
      <c r="H2572" s="6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5">
      <c r="A2573" t="s">
        <v>534</v>
      </c>
      <c r="B2573">
        <f t="shared" si="5258"/>
        <v>25</v>
      </c>
      <c r="C2573">
        <f t="shared" si="5199"/>
        <v>76</v>
      </c>
      <c r="E2573">
        <f t="shared" ref="E2573" si="5275">plan_id</f>
        <v>1330</v>
      </c>
      <c r="F2573">
        <f t="shared" ca="1" si="4808"/>
        <v>2022</v>
      </c>
      <c r="G2573">
        <f t="shared" ref="G2573" ca="1" si="5276">VLOOKUP(INDIRECT(CHAR(39)&amp;$A2573&amp;CHAR(39)&amp;"!r2c"&amp;$C2573,0),variables,2,0)</f>
        <v>10814</v>
      </c>
      <c r="H2573" s="6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-500000</v>
      </c>
    </row>
    <row r="2574" spans="1:8" x14ac:dyDescent="0.35">
      <c r="A2574" t="s">
        <v>534</v>
      </c>
      <c r="B2574">
        <f t="shared" si="5258"/>
        <v>25</v>
      </c>
      <c r="C2574">
        <f t="shared" si="5199"/>
        <v>77</v>
      </c>
      <c r="E2574">
        <f t="shared" ref="E2574" si="5277">plan_id</f>
        <v>1330</v>
      </c>
      <c r="F2574">
        <f t="shared" ca="1" si="4808"/>
        <v>2022</v>
      </c>
      <c r="G2574">
        <f t="shared" ref="G2574" ca="1" si="5278">VLOOKUP(INDIRECT(CHAR(39)&amp;$A2574&amp;CHAR(39)&amp;"!r2c"&amp;$C2574,0),variables,2,0)</f>
        <v>10815</v>
      </c>
      <c r="H2574" s="68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17600000</v>
      </c>
    </row>
    <row r="2575" spans="1:8" x14ac:dyDescent="0.35">
      <c r="A2575" t="s">
        <v>534</v>
      </c>
      <c r="B2575">
        <f t="shared" si="5258"/>
        <v>25</v>
      </c>
      <c r="C2575">
        <f t="shared" si="5199"/>
        <v>78</v>
      </c>
      <c r="E2575">
        <f t="shared" ref="E2575" si="5279">plan_id</f>
        <v>1330</v>
      </c>
      <c r="F2575">
        <f t="shared" ca="1" si="4808"/>
        <v>2022</v>
      </c>
      <c r="G2575">
        <f t="shared" ref="G2575" ca="1" si="5280">VLOOKUP(INDIRECT(CHAR(39)&amp;$A2575&amp;CHAR(39)&amp;"!r2c"&amp;$C2575,0),variables,2,0)</f>
        <v>10816</v>
      </c>
      <c r="H2575" s="6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5">
      <c r="A2576" t="s">
        <v>534</v>
      </c>
      <c r="B2576">
        <f t="shared" si="5258"/>
        <v>25</v>
      </c>
      <c r="C2576">
        <f t="shared" si="5199"/>
        <v>79</v>
      </c>
      <c r="E2576">
        <f t="shared" ref="E2576" si="5281">plan_id</f>
        <v>1330</v>
      </c>
      <c r="F2576">
        <f t="shared" ca="1" si="4808"/>
        <v>2022</v>
      </c>
      <c r="G2576">
        <f t="shared" ref="G2576" ca="1" si="5282">VLOOKUP(INDIRECT(CHAR(39)&amp;$A2576&amp;CHAR(39)&amp;"!r2c"&amp;$C2576,0),variables,2,0)</f>
        <v>10817</v>
      </c>
      <c r="H2576" s="68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5900000</v>
      </c>
    </row>
    <row r="2577" spans="1:8" x14ac:dyDescent="0.35">
      <c r="A2577" t="s">
        <v>534</v>
      </c>
      <c r="B2577">
        <f t="shared" si="5258"/>
        <v>25</v>
      </c>
      <c r="C2577">
        <f t="shared" si="5199"/>
        <v>80</v>
      </c>
      <c r="E2577">
        <f t="shared" ref="E2577" si="5283">plan_id</f>
        <v>1330</v>
      </c>
      <c r="F2577">
        <f t="shared" ca="1" si="4808"/>
        <v>2022</v>
      </c>
      <c r="G2577">
        <f t="shared" ref="G2577" ca="1" si="5284">VLOOKUP(INDIRECT(CHAR(39)&amp;$A2577&amp;CHAR(39)&amp;"!r2c"&amp;$C2577,0),variables,2,0)</f>
        <v>10818</v>
      </c>
      <c r="H2577" s="68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5">
      <c r="A2578" t="s">
        <v>534</v>
      </c>
      <c r="B2578">
        <f t="shared" si="5258"/>
        <v>25</v>
      </c>
      <c r="C2578">
        <f t="shared" si="5199"/>
        <v>81</v>
      </c>
      <c r="E2578">
        <f t="shared" ref="E2578" si="5285">plan_id</f>
        <v>1330</v>
      </c>
      <c r="F2578">
        <f t="shared" ca="1" si="4808"/>
        <v>2022</v>
      </c>
      <c r="G2578">
        <f t="shared" ref="G2578" ca="1" si="5286">VLOOKUP(INDIRECT(CHAR(39)&amp;$A2578&amp;CHAR(39)&amp;"!r2c"&amp;$C2578,0),variables,2,0)</f>
        <v>10819</v>
      </c>
      <c r="H2578" s="68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5">
      <c r="A2579" t="s">
        <v>534</v>
      </c>
      <c r="B2579">
        <f t="shared" si="5258"/>
        <v>25</v>
      </c>
      <c r="C2579">
        <f t="shared" si="5199"/>
        <v>82</v>
      </c>
      <c r="E2579">
        <f t="shared" ref="E2579" si="5287">plan_id</f>
        <v>1330</v>
      </c>
      <c r="F2579">
        <f t="shared" ca="1" si="4808"/>
        <v>2022</v>
      </c>
      <c r="G2579">
        <f t="shared" ref="G2579" ca="1" si="5288">VLOOKUP(INDIRECT(CHAR(39)&amp;$A2579&amp;CHAR(39)&amp;"!r2c"&amp;$C2579,0),variables,2,0)</f>
        <v>10820</v>
      </c>
      <c r="H2579" s="68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-40500000</v>
      </c>
    </row>
    <row r="2580" spans="1:8" x14ac:dyDescent="0.35">
      <c r="A2580" t="s">
        <v>534</v>
      </c>
      <c r="B2580">
        <f t="shared" si="5258"/>
        <v>25</v>
      </c>
      <c r="C2580">
        <f t="shared" si="5199"/>
        <v>83</v>
      </c>
      <c r="E2580">
        <f t="shared" ref="E2580" si="5289">plan_id</f>
        <v>1330</v>
      </c>
      <c r="F2580">
        <f t="shared" ca="1" si="4808"/>
        <v>2022</v>
      </c>
      <c r="G2580">
        <f t="shared" ref="G2580" ca="1" si="5290">VLOOKUP(INDIRECT(CHAR(39)&amp;$A2580&amp;CHAR(39)&amp;"!r2c"&amp;$C2580,0),variables,2,0)</f>
        <v>10821</v>
      </c>
      <c r="H2580" s="68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5">
      <c r="A2581" t="s">
        <v>534</v>
      </c>
      <c r="B2581">
        <f t="shared" si="5258"/>
        <v>25</v>
      </c>
      <c r="C2581">
        <f t="shared" si="5199"/>
        <v>84</v>
      </c>
      <c r="E2581">
        <f t="shared" ref="E2581" si="5291">plan_id</f>
        <v>1330</v>
      </c>
      <c r="F2581">
        <f t="shared" ca="1" si="4808"/>
        <v>2022</v>
      </c>
      <c r="G2581">
        <f t="shared" ref="G2581" ca="1" si="5292">VLOOKUP(INDIRECT(CHAR(39)&amp;$A2581&amp;CHAR(39)&amp;"!r2c"&amp;$C2581,0),variables,2,0)</f>
        <v>10822</v>
      </c>
      <c r="H2581" s="6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5">
      <c r="A2582" t="s">
        <v>534</v>
      </c>
      <c r="B2582">
        <f t="shared" si="5258"/>
        <v>25</v>
      </c>
      <c r="C2582">
        <f t="shared" si="5199"/>
        <v>85</v>
      </c>
      <c r="E2582">
        <f t="shared" ref="E2582" si="5293">plan_id</f>
        <v>1330</v>
      </c>
      <c r="F2582">
        <f t="shared" ca="1" si="4808"/>
        <v>2022</v>
      </c>
      <c r="G2582">
        <f t="shared" ref="G2582" ca="1" si="5294">VLOOKUP(INDIRECT(CHAR(39)&amp;$A2582&amp;CHAR(39)&amp;"!r2c"&amp;$C2582,0),variables,2,0)</f>
        <v>10829</v>
      </c>
      <c r="H2582" s="68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85116127</v>
      </c>
    </row>
    <row r="2583" spans="1:8" x14ac:dyDescent="0.35">
      <c r="A2583" t="s">
        <v>534</v>
      </c>
      <c r="B2583">
        <f t="shared" si="5258"/>
        <v>25</v>
      </c>
      <c r="C2583">
        <f t="shared" si="5199"/>
        <v>86</v>
      </c>
      <c r="E2583">
        <f t="shared" ref="E2583" si="5295">plan_id</f>
        <v>1330</v>
      </c>
      <c r="F2583">
        <f t="shared" ca="1" si="4808"/>
        <v>2022</v>
      </c>
      <c r="G2583">
        <f t="shared" ref="G2583" ca="1" si="5296">VLOOKUP(INDIRECT(CHAR(39)&amp;$A2583&amp;CHAR(39)&amp;"!r2c"&amp;$C2583,0),variables,2,0)</f>
        <v>10823</v>
      </c>
      <c r="H2583" s="68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44805646</v>
      </c>
    </row>
    <row r="2584" spans="1:8" x14ac:dyDescent="0.35">
      <c r="A2584" t="s">
        <v>534</v>
      </c>
      <c r="B2584">
        <f t="shared" si="5258"/>
        <v>25</v>
      </c>
      <c r="C2584">
        <f t="shared" si="5199"/>
        <v>87</v>
      </c>
      <c r="E2584">
        <f t="shared" ref="E2584" si="5297">plan_id</f>
        <v>1330</v>
      </c>
      <c r="F2584">
        <f t="shared" ca="1" si="4808"/>
        <v>2022</v>
      </c>
      <c r="G2584">
        <f t="shared" ref="G2584" ca="1" si="5298">VLOOKUP(INDIRECT(CHAR(39)&amp;$A2584&amp;CHAR(39)&amp;"!r2c"&amp;$C2584,0),variables,2,0)</f>
        <v>10798</v>
      </c>
      <c r="H2584" s="68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5">
      <c r="A2585" t="s">
        <v>534</v>
      </c>
      <c r="B2585">
        <f t="shared" si="5258"/>
        <v>25</v>
      </c>
      <c r="C2585">
        <f t="shared" si="5199"/>
        <v>88</v>
      </c>
      <c r="E2585">
        <f t="shared" ref="E2585" si="5299">plan_id</f>
        <v>1330</v>
      </c>
      <c r="F2585">
        <f t="shared" ca="1" si="4808"/>
        <v>2022</v>
      </c>
      <c r="G2585">
        <f t="shared" ref="G2585" ca="1" si="5300">VLOOKUP(INDIRECT(CHAR(39)&amp;$A2585&amp;CHAR(39)&amp;"!r2c"&amp;$C2585,0),variables,2,0)</f>
        <v>10799</v>
      </c>
      <c r="H2585" s="68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5">
      <c r="A2586" t="s">
        <v>534</v>
      </c>
      <c r="B2586">
        <f t="shared" si="5258"/>
        <v>25</v>
      </c>
      <c r="C2586">
        <f t="shared" si="5199"/>
        <v>89</v>
      </c>
      <c r="E2586">
        <f t="shared" ref="E2586" si="5301">plan_id</f>
        <v>1330</v>
      </c>
      <c r="F2586">
        <f t="shared" ca="1" si="4808"/>
        <v>2022</v>
      </c>
      <c r="G2586">
        <f t="shared" ref="G2586" ca="1" si="5302">VLOOKUP(INDIRECT(CHAR(39)&amp;$A2586&amp;CHAR(39)&amp;"!r2c"&amp;$C2586,0),variables,2,0)</f>
        <v>10800</v>
      </c>
      <c r="H2586" s="68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5">
      <c r="A2587" t="s">
        <v>534</v>
      </c>
      <c r="B2587">
        <f t="shared" si="5258"/>
        <v>25</v>
      </c>
      <c r="C2587">
        <f t="shared" si="5199"/>
        <v>90</v>
      </c>
      <c r="E2587">
        <f t="shared" ref="E2587" si="5303">plan_id</f>
        <v>1330</v>
      </c>
      <c r="F2587">
        <f t="shared" ca="1" si="4808"/>
        <v>2022</v>
      </c>
      <c r="G2587">
        <f t="shared" ref="G2587" ca="1" si="5304">VLOOKUP(INDIRECT(CHAR(39)&amp;$A2587&amp;CHAR(39)&amp;"!r2c"&amp;$C2587,0),variables,2,0)</f>
        <v>10824</v>
      </c>
      <c r="H2587" s="68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5">
      <c r="A2588" t="s">
        <v>534</v>
      </c>
      <c r="B2588">
        <f t="shared" si="5258"/>
        <v>25</v>
      </c>
      <c r="C2588">
        <f t="shared" si="5199"/>
        <v>91</v>
      </c>
      <c r="E2588">
        <f t="shared" ref="E2588" si="5305">plan_id</f>
        <v>1330</v>
      </c>
      <c r="F2588">
        <f t="shared" ca="1" si="4808"/>
        <v>2022</v>
      </c>
      <c r="G2588">
        <f t="shared" ref="G2588" ca="1" si="5306">VLOOKUP(INDIRECT(CHAR(39)&amp;$A2588&amp;CHAR(39)&amp;"!r2c"&amp;$C2588,0),variables,2,0)</f>
        <v>10825</v>
      </c>
      <c r="H2588" s="6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78154931</v>
      </c>
    </row>
    <row r="2589" spans="1:8" x14ac:dyDescent="0.35">
      <c r="A2589" t="s">
        <v>534</v>
      </c>
      <c r="B2589">
        <f t="shared" si="5258"/>
        <v>25</v>
      </c>
      <c r="C2589">
        <f t="shared" si="5199"/>
        <v>92</v>
      </c>
      <c r="E2589">
        <f t="shared" ref="E2589" si="5307">plan_id</f>
        <v>1330</v>
      </c>
      <c r="F2589">
        <f t="shared" ca="1" si="4808"/>
        <v>2022</v>
      </c>
      <c r="G2589">
        <f t="shared" ref="G2589" ca="1" si="5308">VLOOKUP(INDIRECT(CHAR(39)&amp;$A2589&amp;CHAR(39)&amp;"!r2c"&amp;$C2589,0),variables,2,0)</f>
        <v>10826</v>
      </c>
      <c r="H2589" s="6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135771328</v>
      </c>
    </row>
    <row r="2590" spans="1:8" x14ac:dyDescent="0.35">
      <c r="A2590" t="s">
        <v>534</v>
      </c>
      <c r="B2590">
        <f t="shared" si="5258"/>
        <v>25</v>
      </c>
      <c r="C2590">
        <f t="shared" si="5199"/>
        <v>93</v>
      </c>
      <c r="E2590">
        <f t="shared" ref="E2590" si="5309">plan_id</f>
        <v>1330</v>
      </c>
      <c r="F2590">
        <f t="shared" ca="1" si="4808"/>
        <v>2022</v>
      </c>
      <c r="G2590">
        <f t="shared" ref="G2590" ca="1" si="5310">VLOOKUP(INDIRECT(CHAR(39)&amp;$A2590&amp;CHAR(39)&amp;"!r2c"&amp;$C2590,0),variables,2,0)</f>
        <v>10828</v>
      </c>
      <c r="H2590" s="6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5">
      <c r="A2591" t="s">
        <v>535</v>
      </c>
      <c r="B2591">
        <v>3</v>
      </c>
      <c r="C2591">
        <v>3</v>
      </c>
      <c r="E2591">
        <f t="shared" ref="E2591" si="5311">plan_id</f>
        <v>1330</v>
      </c>
      <c r="F2591">
        <f t="shared" ca="1" si="4808"/>
        <v>2001</v>
      </c>
      <c r="G2591">
        <f t="shared" ref="G2591" ca="1" si="5312">VLOOKUP(INDIRECT(CHAR(39)&amp;$A2591&amp;CHAR(39)&amp;"!r2c"&amp;$C2591,0),variables,2,0)</f>
        <v>10983</v>
      </c>
      <c r="H2591" s="68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5">
      <c r="A2592" t="s">
        <v>535</v>
      </c>
      <c r="B2592">
        <f>B2591</f>
        <v>3</v>
      </c>
      <c r="C2592">
        <f>C2591+1</f>
        <v>4</v>
      </c>
      <c r="E2592">
        <f t="shared" ref="E2592" si="5313">plan_id</f>
        <v>1330</v>
      </c>
      <c r="F2592">
        <f t="shared" ca="1" si="4808"/>
        <v>2001</v>
      </c>
      <c r="G2592">
        <f t="shared" ref="G2592" ca="1" si="5314">VLOOKUP(INDIRECT(CHAR(39)&amp;$A2592&amp;CHAR(39)&amp;"!r2c"&amp;$C2592,0),variables,2,0)</f>
        <v>10985</v>
      </c>
      <c r="H2592" s="68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51524000</v>
      </c>
    </row>
    <row r="2593" spans="1:8" x14ac:dyDescent="0.35">
      <c r="A2593" t="s">
        <v>535</v>
      </c>
      <c r="B2593">
        <f t="shared" ref="B2593:B2617" si="5315">B2592</f>
        <v>3</v>
      </c>
      <c r="C2593">
        <f t="shared" ref="C2593:C2617" si="5316">C2592+1</f>
        <v>5</v>
      </c>
      <c r="E2593">
        <f t="shared" ref="E2593" si="5317">plan_id</f>
        <v>1330</v>
      </c>
      <c r="F2593">
        <f t="shared" ca="1" si="4808"/>
        <v>2001</v>
      </c>
      <c r="G2593">
        <f t="shared" ref="G2593" ca="1" si="5318">VLOOKUP(INDIRECT(CHAR(39)&amp;$A2593&amp;CHAR(39)&amp;"!r2c"&amp;$C2593,0),variables,2,0)</f>
        <v>10986</v>
      </c>
      <c r="H2593" s="68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51524000</v>
      </c>
    </row>
    <row r="2594" spans="1:8" x14ac:dyDescent="0.35">
      <c r="A2594" t="s">
        <v>535</v>
      </c>
      <c r="B2594">
        <f t="shared" si="5315"/>
        <v>3</v>
      </c>
      <c r="C2594">
        <f t="shared" si="5316"/>
        <v>6</v>
      </c>
      <c r="E2594">
        <f t="shared" ref="E2594" si="5319">plan_id</f>
        <v>1330</v>
      </c>
      <c r="F2594">
        <f t="shared" ca="1" si="4808"/>
        <v>2001</v>
      </c>
      <c r="G2594">
        <f t="shared" ref="G2594" ca="1" si="5320">VLOOKUP(INDIRECT(CHAR(39)&amp;$A2594&amp;CHAR(39)&amp;"!r2c"&amp;$C2594,0),variables,2,0)</f>
        <v>10987</v>
      </c>
      <c r="H2594" s="68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5">
      <c r="A2595" t="s">
        <v>535</v>
      </c>
      <c r="B2595">
        <f t="shared" si="5315"/>
        <v>3</v>
      </c>
      <c r="C2595">
        <f t="shared" si="5316"/>
        <v>7</v>
      </c>
      <c r="E2595">
        <f t="shared" ref="E2595" si="5321">plan_id</f>
        <v>1330</v>
      </c>
      <c r="F2595">
        <f t="shared" ca="1" si="4808"/>
        <v>2001</v>
      </c>
      <c r="G2595">
        <f t="shared" ref="G2595" ca="1" si="5322">VLOOKUP(INDIRECT(CHAR(39)&amp;$A2595&amp;CHAR(39)&amp;"!r2c"&amp;$C2595,0),variables,2,0)</f>
        <v>10975</v>
      </c>
      <c r="H2595" s="68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Entry age</v>
      </c>
    </row>
    <row r="2596" spans="1:8" x14ac:dyDescent="0.35">
      <c r="A2596" t="s">
        <v>535</v>
      </c>
      <c r="B2596">
        <f t="shared" si="5315"/>
        <v>3</v>
      </c>
      <c r="C2596">
        <f t="shared" si="5316"/>
        <v>8</v>
      </c>
      <c r="E2596">
        <f t="shared" ref="E2596" si="5323">plan_id</f>
        <v>1330</v>
      </c>
      <c r="F2596">
        <f t="shared" ca="1" si="4808"/>
        <v>2001</v>
      </c>
      <c r="G2596">
        <f t="shared" ref="G2596" ca="1" si="5324">VLOOKUP(INDIRECT(CHAR(39)&amp;$A2596&amp;CHAR(39)&amp;"!r2c"&amp;$C2596,0),variables,2,0)</f>
        <v>10988</v>
      </c>
      <c r="H2596" s="68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5">
      <c r="A2597" t="s">
        <v>535</v>
      </c>
      <c r="B2597">
        <f t="shared" si="5315"/>
        <v>3</v>
      </c>
      <c r="C2597">
        <f t="shared" si="5316"/>
        <v>9</v>
      </c>
      <c r="E2597">
        <f t="shared" ref="E2597" si="5325">plan_id</f>
        <v>1330</v>
      </c>
      <c r="F2597">
        <f t="shared" ca="1" si="4808"/>
        <v>2001</v>
      </c>
      <c r="G2597">
        <f t="shared" ref="G2597" ca="1" si="5326">VLOOKUP(INDIRECT(CHAR(39)&amp;$A2597&amp;CHAR(39)&amp;"!r2c"&amp;$C2597,0),variables,2,0)</f>
        <v>10885</v>
      </c>
      <c r="H2597" s="68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5">
      <c r="A2598" t="s">
        <v>535</v>
      </c>
      <c r="B2598">
        <f t="shared" si="5315"/>
        <v>3</v>
      </c>
      <c r="C2598">
        <f t="shared" si="5316"/>
        <v>10</v>
      </c>
      <c r="E2598">
        <f t="shared" ref="E2598" si="5327">plan_id</f>
        <v>1330</v>
      </c>
      <c r="F2598">
        <f t="shared" ca="1" si="4808"/>
        <v>2001</v>
      </c>
      <c r="G2598">
        <f t="shared" ref="G2598" ca="1" si="5328">VLOOKUP(INDIRECT(CHAR(39)&amp;$A2598&amp;CHAR(39)&amp;"!r2c"&amp;$C2598,0),variables,2,0)</f>
        <v>10886</v>
      </c>
      <c r="H2598" s="68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5">
      <c r="A2599" t="s">
        <v>535</v>
      </c>
      <c r="B2599">
        <f t="shared" si="5315"/>
        <v>3</v>
      </c>
      <c r="C2599">
        <f t="shared" si="5316"/>
        <v>11</v>
      </c>
      <c r="E2599">
        <f t="shared" ref="E2599" si="5329">plan_id</f>
        <v>1330</v>
      </c>
      <c r="F2599">
        <f t="shared" ref="F2599:F2853" ca="1" si="5330">INDIRECT(CHAR(39)&amp;$A2599&amp;CHAR(39)&amp;"!r"&amp;$B2599&amp;"c2",0)</f>
        <v>2001</v>
      </c>
      <c r="G2599">
        <f t="shared" ref="G2599" ca="1" si="5331">VLOOKUP(INDIRECT(CHAR(39)&amp;$A2599&amp;CHAR(39)&amp;"!r2c"&amp;$C2599,0),variables,2,0)</f>
        <v>10887</v>
      </c>
      <c r="H2599" s="68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5">
      <c r="A2600" t="s">
        <v>535</v>
      </c>
      <c r="B2600">
        <f t="shared" si="5315"/>
        <v>3</v>
      </c>
      <c r="C2600">
        <f t="shared" si="5316"/>
        <v>12</v>
      </c>
      <c r="E2600">
        <f t="shared" ref="E2600" si="5332">plan_id</f>
        <v>1330</v>
      </c>
      <c r="F2600">
        <f t="shared" ca="1" si="5330"/>
        <v>2001</v>
      </c>
      <c r="G2600">
        <f t="shared" ref="G2600" ca="1" si="5333">VLOOKUP(INDIRECT(CHAR(39)&amp;$A2600&amp;CHAR(39)&amp;"!r2c"&amp;$C2600,0),variables,2,0)</f>
        <v>10883</v>
      </c>
      <c r="H2600" s="68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5">
      <c r="A2601" t="s">
        <v>535</v>
      </c>
      <c r="B2601">
        <f t="shared" si="5315"/>
        <v>3</v>
      </c>
      <c r="C2601">
        <f t="shared" si="5316"/>
        <v>13</v>
      </c>
      <c r="E2601">
        <f t="shared" ref="E2601" si="5334">plan_id</f>
        <v>1330</v>
      </c>
      <c r="F2601">
        <f t="shared" ca="1" si="5330"/>
        <v>2001</v>
      </c>
      <c r="G2601">
        <f t="shared" ref="G2601" ca="1" si="5335">VLOOKUP(INDIRECT(CHAR(39)&amp;$A2601&amp;CHAR(39)&amp;"!r2c"&amp;$C2601,0),variables,2,0)</f>
        <v>10990</v>
      </c>
      <c r="H2601" s="68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5">
      <c r="A2602" t="s">
        <v>535</v>
      </c>
      <c r="B2602">
        <f t="shared" si="5315"/>
        <v>3</v>
      </c>
      <c r="C2602">
        <f t="shared" si="5316"/>
        <v>14</v>
      </c>
      <c r="E2602">
        <f t="shared" ref="E2602" si="5336">plan_id</f>
        <v>1330</v>
      </c>
      <c r="F2602">
        <f t="shared" ca="1" si="5330"/>
        <v>2001</v>
      </c>
      <c r="G2602">
        <f t="shared" ref="G2602" ca="1" si="5337">VLOOKUP(INDIRECT(CHAR(39)&amp;$A2602&amp;CHAR(39)&amp;"!r2c"&amp;$C2602,0),variables,2,0)</f>
        <v>10991</v>
      </c>
      <c r="H2602" s="68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5">
      <c r="A2603" t="s">
        <v>535</v>
      </c>
      <c r="B2603">
        <f t="shared" si="5315"/>
        <v>3</v>
      </c>
      <c r="C2603">
        <f t="shared" si="5316"/>
        <v>15</v>
      </c>
      <c r="E2603">
        <f t="shared" ref="E2603" si="5338">plan_id</f>
        <v>1330</v>
      </c>
      <c r="F2603">
        <f t="shared" ca="1" si="5330"/>
        <v>2001</v>
      </c>
      <c r="G2603">
        <f t="shared" ref="G2603" ca="1" si="5339">VLOOKUP(INDIRECT(CHAR(39)&amp;$A2603&amp;CHAR(39)&amp;"!r2c"&amp;$C2603,0),variables,2,0)</f>
        <v>10992</v>
      </c>
      <c r="H2603" s="68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0</v>
      </c>
    </row>
    <row r="2604" spans="1:8" x14ac:dyDescent="0.35">
      <c r="A2604" t="s">
        <v>535</v>
      </c>
      <c r="B2604">
        <f t="shared" si="5315"/>
        <v>3</v>
      </c>
      <c r="C2604">
        <f t="shared" si="5316"/>
        <v>16</v>
      </c>
      <c r="E2604">
        <f t="shared" ref="E2604" si="5340">plan_id</f>
        <v>1330</v>
      </c>
      <c r="F2604">
        <f t="shared" ca="1" si="5330"/>
        <v>2001</v>
      </c>
      <c r="G2604">
        <f t="shared" ref="G2604" ca="1" si="5341">VLOOKUP(INDIRECT(CHAR(39)&amp;$A2604&amp;CHAR(39)&amp;"!r2c"&amp;$C2604,0),variables,2,0)</f>
        <v>10993</v>
      </c>
      <c r="H2604" s="68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</v>
      </c>
    </row>
    <row r="2605" spans="1:8" x14ac:dyDescent="0.35">
      <c r="A2605" t="s">
        <v>535</v>
      </c>
      <c r="B2605">
        <f t="shared" si="5315"/>
        <v>3</v>
      </c>
      <c r="C2605">
        <f t="shared" si="5316"/>
        <v>17</v>
      </c>
      <c r="E2605">
        <f t="shared" ref="E2605" si="5342">plan_id</f>
        <v>1330</v>
      </c>
      <c r="F2605">
        <f t="shared" ca="1" si="5330"/>
        <v>2001</v>
      </c>
      <c r="G2605">
        <f t="shared" ref="G2605" ca="1" si="5343">VLOOKUP(INDIRECT(CHAR(39)&amp;$A2605&amp;CHAR(39)&amp;"!r2c"&amp;$C2605,0),variables,2,0)</f>
        <v>10994</v>
      </c>
      <c r="H2605" s="68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0</v>
      </c>
    </row>
    <row r="2606" spans="1:8" x14ac:dyDescent="0.35">
      <c r="A2606" t="s">
        <v>535</v>
      </c>
      <c r="B2606">
        <f t="shared" si="5315"/>
        <v>3</v>
      </c>
      <c r="C2606">
        <f t="shared" si="5316"/>
        <v>18</v>
      </c>
      <c r="E2606">
        <f t="shared" ref="E2606" si="5344">plan_id</f>
        <v>1330</v>
      </c>
      <c r="F2606">
        <f t="shared" ca="1" si="5330"/>
        <v>2001</v>
      </c>
      <c r="G2606">
        <f t="shared" ref="G2606" ca="1" si="5345">VLOOKUP(INDIRECT(CHAR(39)&amp;$A2606&amp;CHAR(39)&amp;"!r2c"&amp;$C2606,0),variables,2,0)</f>
        <v>11006</v>
      </c>
      <c r="H2606" s="68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5">
      <c r="A2607" t="s">
        <v>535</v>
      </c>
      <c r="B2607">
        <f t="shared" si="5315"/>
        <v>3</v>
      </c>
      <c r="C2607">
        <f t="shared" si="5316"/>
        <v>19</v>
      </c>
      <c r="E2607">
        <f t="shared" ref="E2607" si="5346">plan_id</f>
        <v>1330</v>
      </c>
      <c r="F2607">
        <f t="shared" ca="1" si="5330"/>
        <v>2001</v>
      </c>
      <c r="G2607">
        <f t="shared" ref="G2607" ca="1" si="5347">VLOOKUP(INDIRECT(CHAR(39)&amp;$A2607&amp;CHAR(39)&amp;"!r2c"&amp;$C2607,0),variables,2,0)</f>
        <v>10989</v>
      </c>
      <c r="H2607" s="68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 xml:space="preserve"> </v>
      </c>
    </row>
    <row r="2608" spans="1:8" x14ac:dyDescent="0.35">
      <c r="A2608" t="s">
        <v>535</v>
      </c>
      <c r="B2608">
        <f t="shared" si="5315"/>
        <v>3</v>
      </c>
      <c r="C2608">
        <f t="shared" si="5316"/>
        <v>20</v>
      </c>
      <c r="E2608">
        <f t="shared" ref="E2608" si="5348">plan_id</f>
        <v>1330</v>
      </c>
      <c r="F2608">
        <f t="shared" ca="1" si="5330"/>
        <v>2001</v>
      </c>
      <c r="G2608">
        <f t="shared" ref="G2608" ca="1" si="5349">VLOOKUP(INDIRECT(CHAR(39)&amp;$A2608&amp;CHAR(39)&amp;"!r2c"&amp;$C2608,0),variables,2,0)</f>
        <v>10997</v>
      </c>
      <c r="H2608" s="68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2239208114</v>
      </c>
    </row>
    <row r="2609" spans="1:8" x14ac:dyDescent="0.35">
      <c r="A2609" t="s">
        <v>535</v>
      </c>
      <c r="B2609">
        <f t="shared" si="5315"/>
        <v>3</v>
      </c>
      <c r="C2609">
        <f t="shared" si="5316"/>
        <v>21</v>
      </c>
      <c r="E2609">
        <f t="shared" ref="E2609" si="5350">plan_id</f>
        <v>1330</v>
      </c>
      <c r="F2609">
        <f t="shared" ca="1" si="5330"/>
        <v>2001</v>
      </c>
      <c r="G2609">
        <f t="shared" ref="G2609" ca="1" si="5351">VLOOKUP(INDIRECT(CHAR(39)&amp;$A2609&amp;CHAR(39)&amp;"!r2c"&amp;$C2609,0),variables,2,0)</f>
        <v>10998</v>
      </c>
      <c r="H2609" s="68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 xml:space="preserve"> </v>
      </c>
    </row>
    <row r="2610" spans="1:8" x14ac:dyDescent="0.35">
      <c r="A2610" t="s">
        <v>535</v>
      </c>
      <c r="B2610">
        <f t="shared" si="5315"/>
        <v>3</v>
      </c>
      <c r="C2610">
        <f t="shared" si="5316"/>
        <v>22</v>
      </c>
      <c r="E2610">
        <f t="shared" ref="E2610" si="5352">plan_id</f>
        <v>1330</v>
      </c>
      <c r="F2610">
        <f t="shared" ca="1" si="5330"/>
        <v>2001</v>
      </c>
      <c r="G2610">
        <f t="shared" ref="G2610" ca="1" si="5353">VLOOKUP(INDIRECT(CHAR(39)&amp;$A2610&amp;CHAR(39)&amp;"!r2c"&amp;$C2610,0),variables,2,0)</f>
        <v>10981</v>
      </c>
      <c r="H2610" s="68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5">
      <c r="A2611" t="s">
        <v>535</v>
      </c>
      <c r="B2611">
        <f t="shared" si="5315"/>
        <v>3</v>
      </c>
      <c r="C2611">
        <f t="shared" si="5316"/>
        <v>23</v>
      </c>
      <c r="E2611">
        <f t="shared" ref="E2611" si="5354">plan_id</f>
        <v>1330</v>
      </c>
      <c r="F2611">
        <f t="shared" ca="1" si="5330"/>
        <v>2001</v>
      </c>
      <c r="G2611">
        <f t="shared" ref="G2611" ca="1" si="5355">VLOOKUP(INDIRECT(CHAR(39)&amp;$A2611&amp;CHAR(39)&amp;"!r2c"&amp;$C2611,0),variables,2,0)</f>
        <v>10982</v>
      </c>
      <c r="H2611" s="68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5">
      <c r="A2612" t="s">
        <v>535</v>
      </c>
      <c r="B2612">
        <f t="shared" si="5315"/>
        <v>3</v>
      </c>
      <c r="C2612">
        <f t="shared" si="5316"/>
        <v>24</v>
      </c>
      <c r="E2612">
        <f t="shared" ref="E2612" si="5356">plan_id</f>
        <v>1330</v>
      </c>
      <c r="F2612">
        <f t="shared" ca="1" si="5330"/>
        <v>2001</v>
      </c>
      <c r="G2612">
        <f t="shared" ref="G2612" ca="1" si="5357">VLOOKUP(INDIRECT(CHAR(39)&amp;$A2612&amp;CHAR(39)&amp;"!r2c"&amp;$C2612,0),variables,2,0)</f>
        <v>10999</v>
      </c>
      <c r="H2612" s="68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5">
      <c r="A2613" t="s">
        <v>535</v>
      </c>
      <c r="B2613">
        <f t="shared" si="5315"/>
        <v>3</v>
      </c>
      <c r="C2613">
        <f t="shared" si="5316"/>
        <v>25</v>
      </c>
      <c r="E2613">
        <f t="shared" ref="E2613" si="5358">plan_id</f>
        <v>1330</v>
      </c>
      <c r="F2613">
        <f t="shared" ca="1" si="5330"/>
        <v>2001</v>
      </c>
      <c r="G2613">
        <f t="shared" ref="G2613" ca="1" si="5359">VLOOKUP(INDIRECT(CHAR(39)&amp;$A2613&amp;CHAR(39)&amp;"!r2c"&amp;$C2613,0),variables,2,0)</f>
        <v>11000</v>
      </c>
      <c r="H2613" s="68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118841895</v>
      </c>
    </row>
    <row r="2614" spans="1:8" x14ac:dyDescent="0.35">
      <c r="A2614" t="s">
        <v>535</v>
      </c>
      <c r="B2614">
        <f t="shared" si="5315"/>
        <v>3</v>
      </c>
      <c r="C2614">
        <f t="shared" si="5316"/>
        <v>26</v>
      </c>
      <c r="E2614">
        <f t="shared" ref="E2614" si="5360">plan_id</f>
        <v>1330</v>
      </c>
      <c r="F2614">
        <f t="shared" ca="1" si="5330"/>
        <v>2001</v>
      </c>
      <c r="G2614">
        <f t="shared" ref="G2614" ca="1" si="5361">VLOOKUP(INDIRECT(CHAR(39)&amp;$A2614&amp;CHAR(39)&amp;"!r2c"&amp;$C2614,0),variables,2,0)</f>
        <v>11001</v>
      </c>
      <c r="H2614" s="68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5">
      <c r="A2615" t="s">
        <v>535</v>
      </c>
      <c r="B2615">
        <f t="shared" si="5315"/>
        <v>3</v>
      </c>
      <c r="C2615">
        <f t="shared" si="5316"/>
        <v>27</v>
      </c>
      <c r="E2615">
        <f t="shared" ref="E2615" si="5362">plan_id</f>
        <v>1330</v>
      </c>
      <c r="F2615">
        <f t="shared" ca="1" si="5330"/>
        <v>2001</v>
      </c>
      <c r="G2615">
        <f t="shared" ref="G2615" ca="1" si="5363">VLOOKUP(INDIRECT(CHAR(39)&amp;$A2615&amp;CHAR(39)&amp;"!r2c"&amp;$C2615,0),variables,2,0)</f>
        <v>11002</v>
      </c>
      <c r="H2615" s="68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1715782</v>
      </c>
    </row>
    <row r="2616" spans="1:8" x14ac:dyDescent="0.35">
      <c r="A2616" t="s">
        <v>535</v>
      </c>
      <c r="B2616">
        <f t="shared" si="5315"/>
        <v>3</v>
      </c>
      <c r="C2616">
        <f t="shared" si="5316"/>
        <v>28</v>
      </c>
      <c r="E2616">
        <f t="shared" ref="E2616" si="5364">plan_id</f>
        <v>1330</v>
      </c>
      <c r="F2616">
        <f t="shared" ca="1" si="5330"/>
        <v>2001</v>
      </c>
      <c r="G2616">
        <f t="shared" ref="G2616" ca="1" si="5365">VLOOKUP(INDIRECT(CHAR(39)&amp;$A2616&amp;CHAR(39)&amp;"!r2c"&amp;$C2616,0),variables,2,0)</f>
        <v>11003</v>
      </c>
      <c r="H2616" s="6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5370493</v>
      </c>
    </row>
    <row r="2617" spans="1:8" x14ac:dyDescent="0.35">
      <c r="A2617" t="s">
        <v>535</v>
      </c>
      <c r="B2617">
        <f t="shared" si="5315"/>
        <v>3</v>
      </c>
      <c r="C2617">
        <f t="shared" si="5316"/>
        <v>29</v>
      </c>
      <c r="E2617">
        <f t="shared" ref="E2617" si="5366">plan_id</f>
        <v>1330</v>
      </c>
      <c r="F2617">
        <f t="shared" ca="1" si="5330"/>
        <v>2001</v>
      </c>
      <c r="G2617">
        <f t="shared" ref="G2617" ca="1" si="5367">VLOOKUP(INDIRECT(CHAR(39)&amp;$A2617&amp;CHAR(39)&amp;"!r2c"&amp;$C2617,0),variables,2,0)</f>
        <v>11004</v>
      </c>
      <c r="H2617" s="6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125928170</v>
      </c>
    </row>
    <row r="2618" spans="1:8" x14ac:dyDescent="0.35">
      <c r="A2618" t="s">
        <v>535</v>
      </c>
      <c r="B2618">
        <f>B2591+1</f>
        <v>4</v>
      </c>
      <c r="C2618">
        <f>C2591</f>
        <v>3</v>
      </c>
      <c r="E2618">
        <f t="shared" ref="E2618" si="5368">plan_id</f>
        <v>1330</v>
      </c>
      <c r="F2618">
        <f t="shared" ca="1" si="5330"/>
        <v>2002</v>
      </c>
      <c r="G2618">
        <f t="shared" ref="G2618" ca="1" si="5369">VLOOKUP(INDIRECT(CHAR(39)&amp;$A2618&amp;CHAR(39)&amp;"!r2c"&amp;$C2618,0),variables,2,0)</f>
        <v>10983</v>
      </c>
      <c r="H2618" s="68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5">
      <c r="A2619" t="s">
        <v>535</v>
      </c>
      <c r="B2619">
        <f t="shared" ref="B2619:B2682" si="5370">B2592+1</f>
        <v>4</v>
      </c>
      <c r="C2619">
        <f t="shared" ref="C2619:C2682" si="5371">C2592</f>
        <v>4</v>
      </c>
      <c r="E2619">
        <f t="shared" ref="E2619" si="5372">plan_id</f>
        <v>1330</v>
      </c>
      <c r="F2619">
        <f t="shared" ca="1" si="5330"/>
        <v>2002</v>
      </c>
      <c r="G2619">
        <f t="shared" ref="G2619" ca="1" si="5373">VLOOKUP(INDIRECT(CHAR(39)&amp;$A2619&amp;CHAR(39)&amp;"!r2c"&amp;$C2619,0),variables,2,0)</f>
        <v>10985</v>
      </c>
      <c r="H2619" s="68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51519000</v>
      </c>
    </row>
    <row r="2620" spans="1:8" x14ac:dyDescent="0.35">
      <c r="A2620" t="s">
        <v>535</v>
      </c>
      <c r="B2620">
        <f t="shared" si="5370"/>
        <v>4</v>
      </c>
      <c r="C2620">
        <f t="shared" si="5371"/>
        <v>5</v>
      </c>
      <c r="E2620">
        <f t="shared" ref="E2620" si="5374">plan_id</f>
        <v>1330</v>
      </c>
      <c r="F2620">
        <f t="shared" ca="1" si="5330"/>
        <v>2002</v>
      </c>
      <c r="G2620">
        <f t="shared" ref="G2620" ca="1" si="5375">VLOOKUP(INDIRECT(CHAR(39)&amp;$A2620&amp;CHAR(39)&amp;"!r2c"&amp;$C2620,0),variables,2,0)</f>
        <v>10986</v>
      </c>
      <c r="H2620" s="6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51519000</v>
      </c>
    </row>
    <row r="2621" spans="1:8" x14ac:dyDescent="0.35">
      <c r="A2621" t="s">
        <v>535</v>
      </c>
      <c r="B2621">
        <f t="shared" si="5370"/>
        <v>4</v>
      </c>
      <c r="C2621">
        <f t="shared" si="5371"/>
        <v>6</v>
      </c>
      <c r="E2621">
        <f t="shared" ref="E2621" si="5376">plan_id</f>
        <v>1330</v>
      </c>
      <c r="F2621">
        <f t="shared" ca="1" si="5330"/>
        <v>2002</v>
      </c>
      <c r="G2621">
        <f t="shared" ref="G2621" ca="1" si="5377">VLOOKUP(INDIRECT(CHAR(39)&amp;$A2621&amp;CHAR(39)&amp;"!r2c"&amp;$C2621,0),variables,2,0)</f>
        <v>10987</v>
      </c>
      <c r="H2621" s="6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5">
      <c r="A2622" t="s">
        <v>535</v>
      </c>
      <c r="B2622">
        <f t="shared" si="5370"/>
        <v>4</v>
      </c>
      <c r="C2622">
        <f t="shared" si="5371"/>
        <v>7</v>
      </c>
      <c r="E2622">
        <f t="shared" ref="E2622" si="5378">plan_id</f>
        <v>1330</v>
      </c>
      <c r="F2622">
        <f t="shared" ca="1" si="5330"/>
        <v>2002</v>
      </c>
      <c r="G2622">
        <f t="shared" ref="G2622" ca="1" si="5379">VLOOKUP(INDIRECT(CHAR(39)&amp;$A2622&amp;CHAR(39)&amp;"!r2c"&amp;$C2622,0),variables,2,0)</f>
        <v>10975</v>
      </c>
      <c r="H2622" s="68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Entry age</v>
      </c>
    </row>
    <row r="2623" spans="1:8" x14ac:dyDescent="0.35">
      <c r="A2623" t="s">
        <v>535</v>
      </c>
      <c r="B2623">
        <f t="shared" si="5370"/>
        <v>4</v>
      </c>
      <c r="C2623">
        <f t="shared" si="5371"/>
        <v>8</v>
      </c>
      <c r="E2623">
        <f t="shared" ref="E2623" si="5380">plan_id</f>
        <v>1330</v>
      </c>
      <c r="F2623">
        <f t="shared" ca="1" si="5330"/>
        <v>2002</v>
      </c>
      <c r="G2623">
        <f t="shared" ref="G2623" ca="1" si="5381">VLOOKUP(INDIRECT(CHAR(39)&amp;$A2623&amp;CHAR(39)&amp;"!r2c"&amp;$C2623,0),variables,2,0)</f>
        <v>10988</v>
      </c>
      <c r="H2623" s="6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5">
      <c r="A2624" t="s">
        <v>535</v>
      </c>
      <c r="B2624">
        <f t="shared" si="5370"/>
        <v>4</v>
      </c>
      <c r="C2624">
        <f t="shared" si="5371"/>
        <v>9</v>
      </c>
      <c r="E2624">
        <f t="shared" ref="E2624" si="5382">plan_id</f>
        <v>1330</v>
      </c>
      <c r="F2624">
        <f t="shared" ca="1" si="5330"/>
        <v>2002</v>
      </c>
      <c r="G2624">
        <f t="shared" ref="G2624" ca="1" si="5383">VLOOKUP(INDIRECT(CHAR(39)&amp;$A2624&amp;CHAR(39)&amp;"!r2c"&amp;$C2624,0),variables,2,0)</f>
        <v>10885</v>
      </c>
      <c r="H2624" s="68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5">
      <c r="A2625" t="s">
        <v>535</v>
      </c>
      <c r="B2625">
        <f t="shared" si="5370"/>
        <v>4</v>
      </c>
      <c r="C2625">
        <f t="shared" si="5371"/>
        <v>10</v>
      </c>
      <c r="E2625">
        <f t="shared" ref="E2625" si="5384">plan_id</f>
        <v>1330</v>
      </c>
      <c r="F2625">
        <f t="shared" ca="1" si="5330"/>
        <v>2002</v>
      </c>
      <c r="G2625">
        <f t="shared" ref="G2625" ca="1" si="5385">VLOOKUP(INDIRECT(CHAR(39)&amp;$A2625&amp;CHAR(39)&amp;"!r2c"&amp;$C2625,0),variables,2,0)</f>
        <v>10886</v>
      </c>
      <c r="H2625" s="68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5">
      <c r="A2626" t="s">
        <v>535</v>
      </c>
      <c r="B2626">
        <f t="shared" si="5370"/>
        <v>4</v>
      </c>
      <c r="C2626">
        <f t="shared" si="5371"/>
        <v>11</v>
      </c>
      <c r="E2626">
        <f t="shared" ref="E2626" si="5386">plan_id</f>
        <v>1330</v>
      </c>
      <c r="F2626">
        <f t="shared" ca="1" si="5330"/>
        <v>2002</v>
      </c>
      <c r="G2626">
        <f t="shared" ref="G2626" ca="1" si="5387">VLOOKUP(INDIRECT(CHAR(39)&amp;$A2626&amp;CHAR(39)&amp;"!r2c"&amp;$C2626,0),variables,2,0)</f>
        <v>10887</v>
      </c>
      <c r="H2626" s="68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5">
      <c r="A2627" t="s">
        <v>535</v>
      </c>
      <c r="B2627">
        <f t="shared" si="5370"/>
        <v>4</v>
      </c>
      <c r="C2627">
        <f t="shared" si="5371"/>
        <v>12</v>
      </c>
      <c r="E2627">
        <f t="shared" ref="E2627" si="5388">plan_id</f>
        <v>1330</v>
      </c>
      <c r="F2627">
        <f t="shared" ca="1" si="5330"/>
        <v>2002</v>
      </c>
      <c r="G2627">
        <f t="shared" ref="G2627" ca="1" si="5389">VLOOKUP(INDIRECT(CHAR(39)&amp;$A2627&amp;CHAR(39)&amp;"!r2c"&amp;$C2627,0),variables,2,0)</f>
        <v>10883</v>
      </c>
      <c r="H2627" s="68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5">
      <c r="A2628" t="s">
        <v>535</v>
      </c>
      <c r="B2628">
        <f t="shared" si="5370"/>
        <v>4</v>
      </c>
      <c r="C2628">
        <f t="shared" si="5371"/>
        <v>13</v>
      </c>
      <c r="E2628">
        <f t="shared" ref="E2628" si="5390">plan_id</f>
        <v>1330</v>
      </c>
      <c r="F2628">
        <f t="shared" ca="1" si="5330"/>
        <v>2002</v>
      </c>
      <c r="G2628">
        <f t="shared" ref="G2628" ca="1" si="5391">VLOOKUP(INDIRECT(CHAR(39)&amp;$A2628&amp;CHAR(39)&amp;"!r2c"&amp;$C2628,0),variables,2,0)</f>
        <v>10990</v>
      </c>
      <c r="H2628" s="68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2484800000</v>
      </c>
    </row>
    <row r="2629" spans="1:8" x14ac:dyDescent="0.35">
      <c r="A2629" t="s">
        <v>535</v>
      </c>
      <c r="B2629">
        <f t="shared" si="5370"/>
        <v>4</v>
      </c>
      <c r="C2629">
        <f t="shared" si="5371"/>
        <v>14</v>
      </c>
      <c r="E2629">
        <f t="shared" ref="E2629" si="5392">plan_id</f>
        <v>1330</v>
      </c>
      <c r="F2629">
        <f t="shared" ca="1" si="5330"/>
        <v>2002</v>
      </c>
      <c r="G2629">
        <f t="shared" ref="G2629" ca="1" si="5393">VLOOKUP(INDIRECT(CHAR(39)&amp;$A2629&amp;CHAR(39)&amp;"!r2c"&amp;$C2629,0),variables,2,0)</f>
        <v>10991</v>
      </c>
      <c r="H2629" s="6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2980100000</v>
      </c>
    </row>
    <row r="2630" spans="1:8" x14ac:dyDescent="0.35">
      <c r="A2630" t="s">
        <v>535</v>
      </c>
      <c r="B2630">
        <f t="shared" si="5370"/>
        <v>4</v>
      </c>
      <c r="C2630">
        <f t="shared" si="5371"/>
        <v>15</v>
      </c>
      <c r="E2630">
        <f t="shared" ref="E2630" si="5394">plan_id</f>
        <v>1330</v>
      </c>
      <c r="F2630">
        <f t="shared" ca="1" si="5330"/>
        <v>2002</v>
      </c>
      <c r="G2630">
        <f t="shared" ref="G2630" ca="1" si="5395">VLOOKUP(INDIRECT(CHAR(39)&amp;$A2630&amp;CHAR(39)&amp;"!r2c"&amp;$C2630,0),variables,2,0)</f>
        <v>10992</v>
      </c>
      <c r="H2630" s="68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495300000</v>
      </c>
    </row>
    <row r="2631" spans="1:8" x14ac:dyDescent="0.35">
      <c r="A2631" t="s">
        <v>535</v>
      </c>
      <c r="B2631">
        <f t="shared" si="5370"/>
        <v>4</v>
      </c>
      <c r="C2631">
        <f t="shared" si="5371"/>
        <v>16</v>
      </c>
      <c r="E2631">
        <f t="shared" ref="E2631" si="5396">plan_id</f>
        <v>1330</v>
      </c>
      <c r="F2631">
        <f t="shared" ca="1" si="5330"/>
        <v>2002</v>
      </c>
      <c r="G2631">
        <f t="shared" ref="G2631" ca="1" si="5397">VLOOKUP(INDIRECT(CHAR(39)&amp;$A2631&amp;CHAR(39)&amp;"!r2c"&amp;$C2631,0),variables,2,0)</f>
        <v>10993</v>
      </c>
      <c r="H2631" s="68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0.83399999999999996</v>
      </c>
    </row>
    <row r="2632" spans="1:8" x14ac:dyDescent="0.35">
      <c r="A2632" t="s">
        <v>535</v>
      </c>
      <c r="B2632">
        <f t="shared" si="5370"/>
        <v>4</v>
      </c>
      <c r="C2632">
        <f t="shared" si="5371"/>
        <v>17</v>
      </c>
      <c r="E2632">
        <f t="shared" ref="E2632" si="5398">plan_id</f>
        <v>1330</v>
      </c>
      <c r="F2632">
        <f t="shared" ca="1" si="5330"/>
        <v>2002</v>
      </c>
      <c r="G2632">
        <f t="shared" ref="G2632" ca="1" si="5399">VLOOKUP(INDIRECT(CHAR(39)&amp;$A2632&amp;CHAR(39)&amp;"!r2c"&amp;$C2632,0),variables,2,0)</f>
        <v>10994</v>
      </c>
      <c r="H2632" s="68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563200000</v>
      </c>
    </row>
    <row r="2633" spans="1:8" x14ac:dyDescent="0.35">
      <c r="A2633" t="s">
        <v>535</v>
      </c>
      <c r="B2633">
        <f t="shared" si="5370"/>
        <v>4</v>
      </c>
      <c r="C2633">
        <f t="shared" si="5371"/>
        <v>18</v>
      </c>
      <c r="E2633">
        <f t="shared" ref="E2633" si="5400">plan_id</f>
        <v>1330</v>
      </c>
      <c r="F2633">
        <f t="shared" ca="1" si="5330"/>
        <v>2002</v>
      </c>
      <c r="G2633">
        <f t="shared" ref="G2633" ca="1" si="5401">VLOOKUP(INDIRECT(CHAR(39)&amp;$A2633&amp;CHAR(39)&amp;"!r2c"&amp;$C2633,0),variables,2,0)</f>
        <v>11006</v>
      </c>
      <c r="H2633" s="68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5">
      <c r="A2634" t="s">
        <v>535</v>
      </c>
      <c r="B2634">
        <f t="shared" si="5370"/>
        <v>4</v>
      </c>
      <c r="C2634">
        <f t="shared" si="5371"/>
        <v>19</v>
      </c>
      <c r="E2634">
        <f t="shared" ref="E2634" si="5402">plan_id</f>
        <v>1330</v>
      </c>
      <c r="F2634">
        <f t="shared" ca="1" si="5330"/>
        <v>2002</v>
      </c>
      <c r="G2634">
        <f t="shared" ref="G2634" ca="1" si="5403">VLOOKUP(INDIRECT(CHAR(39)&amp;$A2634&amp;CHAR(39)&amp;"!r2c"&amp;$C2634,0),variables,2,0)</f>
        <v>10989</v>
      </c>
      <c r="H2634" s="68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9.147549715909091E-2</v>
      </c>
    </row>
    <row r="2635" spans="1:8" x14ac:dyDescent="0.35">
      <c r="A2635" t="s">
        <v>535</v>
      </c>
      <c r="B2635">
        <f t="shared" si="5370"/>
        <v>4</v>
      </c>
      <c r="C2635">
        <f t="shared" si="5371"/>
        <v>20</v>
      </c>
      <c r="E2635">
        <f t="shared" ref="E2635" si="5404">plan_id</f>
        <v>1330</v>
      </c>
      <c r="F2635">
        <f t="shared" ca="1" si="5330"/>
        <v>2002</v>
      </c>
      <c r="G2635">
        <f t="shared" ref="G2635" ca="1" si="5405">VLOOKUP(INDIRECT(CHAR(39)&amp;$A2635&amp;CHAR(39)&amp;"!r2c"&amp;$C2635,0),variables,2,0)</f>
        <v>10997</v>
      </c>
      <c r="H2635" s="68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2041691136</v>
      </c>
    </row>
    <row r="2636" spans="1:8" x14ac:dyDescent="0.35">
      <c r="A2636" t="s">
        <v>535</v>
      </c>
      <c r="B2636">
        <f t="shared" si="5370"/>
        <v>4</v>
      </c>
      <c r="C2636">
        <f t="shared" si="5371"/>
        <v>21</v>
      </c>
      <c r="E2636">
        <f t="shared" ref="E2636" si="5406">plan_id</f>
        <v>1330</v>
      </c>
      <c r="F2636">
        <f t="shared" ca="1" si="5330"/>
        <v>2002</v>
      </c>
      <c r="G2636">
        <f t="shared" ref="G2636" ca="1" si="5407">VLOOKUP(INDIRECT(CHAR(39)&amp;$A2636&amp;CHAR(39)&amp;"!r2c"&amp;$C2636,0),variables,2,0)</f>
        <v>10998</v>
      </c>
      <c r="H2636" s="68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0.68510826348109122</v>
      </c>
    </row>
    <row r="2637" spans="1:8" x14ac:dyDescent="0.35">
      <c r="A2637" t="s">
        <v>535</v>
      </c>
      <c r="B2637">
        <f t="shared" si="5370"/>
        <v>4</v>
      </c>
      <c r="C2637">
        <f t="shared" si="5371"/>
        <v>22</v>
      </c>
      <c r="E2637">
        <f t="shared" ref="E2637" si="5408">plan_id</f>
        <v>1330</v>
      </c>
      <c r="F2637">
        <f t="shared" ca="1" si="5330"/>
        <v>2002</v>
      </c>
      <c r="G2637">
        <f t="shared" ref="G2637" ca="1" si="5409">VLOOKUP(INDIRECT(CHAR(39)&amp;$A2637&amp;CHAR(39)&amp;"!r2c"&amp;$C2637,0),variables,2,0)</f>
        <v>10981</v>
      </c>
      <c r="H2637" s="68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5">
      <c r="A2638" t="s">
        <v>535</v>
      </c>
      <c r="B2638">
        <f t="shared" si="5370"/>
        <v>4</v>
      </c>
      <c r="C2638">
        <f t="shared" si="5371"/>
        <v>23</v>
      </c>
      <c r="E2638">
        <f t="shared" ref="E2638" si="5410">plan_id</f>
        <v>1330</v>
      </c>
      <c r="F2638">
        <f t="shared" ca="1" si="5330"/>
        <v>2002</v>
      </c>
      <c r="G2638">
        <f t="shared" ref="G2638" ca="1" si="5411">VLOOKUP(INDIRECT(CHAR(39)&amp;$A2638&amp;CHAR(39)&amp;"!r2c"&amp;$C2638,0),variables,2,0)</f>
        <v>10982</v>
      </c>
      <c r="H2638" s="68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5">
      <c r="A2639" t="s">
        <v>535</v>
      </c>
      <c r="B2639">
        <f t="shared" si="5370"/>
        <v>4</v>
      </c>
      <c r="C2639">
        <f t="shared" si="5371"/>
        <v>24</v>
      </c>
      <c r="E2639">
        <f t="shared" ref="E2639" si="5412">plan_id</f>
        <v>1330</v>
      </c>
      <c r="F2639">
        <f t="shared" ca="1" si="5330"/>
        <v>2002</v>
      </c>
      <c r="G2639">
        <f t="shared" ref="G2639" ca="1" si="5413">VLOOKUP(INDIRECT(CHAR(39)&amp;$A2639&amp;CHAR(39)&amp;"!r2c"&amp;$C2639,0),variables,2,0)</f>
        <v>10999</v>
      </c>
      <c r="H2639" s="68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5">
      <c r="A2640" t="s">
        <v>535</v>
      </c>
      <c r="B2640">
        <f t="shared" si="5370"/>
        <v>4</v>
      </c>
      <c r="C2640">
        <f t="shared" si="5371"/>
        <v>25</v>
      </c>
      <c r="E2640">
        <f t="shared" ref="E2640" si="5414">plan_id</f>
        <v>1330</v>
      </c>
      <c r="F2640">
        <f t="shared" ca="1" si="5330"/>
        <v>2002</v>
      </c>
      <c r="G2640">
        <f t="shared" ref="G2640" ca="1" si="5415">VLOOKUP(INDIRECT(CHAR(39)&amp;$A2640&amp;CHAR(39)&amp;"!r2c"&amp;$C2640,0),variables,2,0)</f>
        <v>11000</v>
      </c>
      <c r="H2640" s="68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130006163</v>
      </c>
    </row>
    <row r="2641" spans="1:8" x14ac:dyDescent="0.35">
      <c r="A2641" t="s">
        <v>535</v>
      </c>
      <c r="B2641">
        <f t="shared" si="5370"/>
        <v>4</v>
      </c>
      <c r="C2641">
        <f t="shared" si="5371"/>
        <v>26</v>
      </c>
      <c r="E2641">
        <f t="shared" ref="E2641" si="5416">plan_id</f>
        <v>1330</v>
      </c>
      <c r="F2641">
        <f t="shared" ca="1" si="5330"/>
        <v>2002</v>
      </c>
      <c r="G2641">
        <f t="shared" ref="G2641" ca="1" si="5417">VLOOKUP(INDIRECT(CHAR(39)&amp;$A2641&amp;CHAR(39)&amp;"!r2c"&amp;$C2641,0),variables,2,0)</f>
        <v>11001</v>
      </c>
      <c r="H2641" s="68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5">
      <c r="A2642" t="s">
        <v>535</v>
      </c>
      <c r="B2642">
        <f t="shared" si="5370"/>
        <v>4</v>
      </c>
      <c r="C2642">
        <f t="shared" si="5371"/>
        <v>27</v>
      </c>
      <c r="E2642">
        <f t="shared" ref="E2642" si="5418">plan_id</f>
        <v>1330</v>
      </c>
      <c r="F2642">
        <f t="shared" ca="1" si="5330"/>
        <v>2002</v>
      </c>
      <c r="G2642">
        <f t="shared" ref="G2642" ca="1" si="5419">VLOOKUP(INDIRECT(CHAR(39)&amp;$A2642&amp;CHAR(39)&amp;"!r2c"&amp;$C2642,0),variables,2,0)</f>
        <v>11002</v>
      </c>
      <c r="H2642" s="68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1606737</v>
      </c>
    </row>
    <row r="2643" spans="1:8" x14ac:dyDescent="0.35">
      <c r="A2643" t="s">
        <v>535</v>
      </c>
      <c r="B2643">
        <f t="shared" si="5370"/>
        <v>4</v>
      </c>
      <c r="C2643">
        <f t="shared" si="5371"/>
        <v>28</v>
      </c>
      <c r="E2643">
        <f t="shared" ref="E2643" si="5420">plan_id</f>
        <v>1330</v>
      </c>
      <c r="F2643">
        <f t="shared" ca="1" si="5330"/>
        <v>2002</v>
      </c>
      <c r="G2643">
        <f t="shared" ref="G2643" ca="1" si="5421">VLOOKUP(INDIRECT(CHAR(39)&amp;$A2643&amp;CHAR(39)&amp;"!r2c"&amp;$C2643,0),variables,2,0)</f>
        <v>11003</v>
      </c>
      <c r="H2643" s="68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6472327</v>
      </c>
    </row>
    <row r="2644" spans="1:8" x14ac:dyDescent="0.35">
      <c r="A2644" t="s">
        <v>535</v>
      </c>
      <c r="B2644">
        <f t="shared" si="5370"/>
        <v>4</v>
      </c>
      <c r="C2644">
        <f t="shared" si="5371"/>
        <v>29</v>
      </c>
      <c r="E2644">
        <f t="shared" ref="E2644" si="5422">plan_id</f>
        <v>1330</v>
      </c>
      <c r="F2644">
        <f t="shared" ca="1" si="5330"/>
        <v>2002</v>
      </c>
      <c r="G2644">
        <f t="shared" ref="G2644" ca="1" si="5423">VLOOKUP(INDIRECT(CHAR(39)&amp;$A2644&amp;CHAR(39)&amp;"!r2c"&amp;$C2644,0),variables,2,0)</f>
        <v>11004</v>
      </c>
      <c r="H2644" s="68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138085227</v>
      </c>
    </row>
    <row r="2645" spans="1:8" x14ac:dyDescent="0.35">
      <c r="A2645" t="s">
        <v>535</v>
      </c>
      <c r="B2645">
        <f t="shared" si="5370"/>
        <v>5</v>
      </c>
      <c r="C2645">
        <f t="shared" si="5371"/>
        <v>3</v>
      </c>
      <c r="E2645">
        <f t="shared" ref="E2645" si="5424">plan_id</f>
        <v>1330</v>
      </c>
      <c r="F2645">
        <f t="shared" ca="1" si="5330"/>
        <v>2003</v>
      </c>
      <c r="G2645">
        <f t="shared" ref="G2645" ca="1" si="5425">VLOOKUP(INDIRECT(CHAR(39)&amp;$A2645&amp;CHAR(39)&amp;"!r2c"&amp;$C2645,0),variables,2,0)</f>
        <v>10983</v>
      </c>
      <c r="H2645" s="68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5">
      <c r="A2646" t="s">
        <v>535</v>
      </c>
      <c r="B2646">
        <f t="shared" si="5370"/>
        <v>5</v>
      </c>
      <c r="C2646">
        <f t="shared" si="5371"/>
        <v>4</v>
      </c>
      <c r="E2646">
        <f t="shared" ref="E2646" si="5426">plan_id</f>
        <v>1330</v>
      </c>
      <c r="F2646">
        <f t="shared" ca="1" si="5330"/>
        <v>2003</v>
      </c>
      <c r="G2646">
        <f t="shared" ref="G2646" ca="1" si="5427">VLOOKUP(INDIRECT(CHAR(39)&amp;$A2646&amp;CHAR(39)&amp;"!r2c"&amp;$C2646,0),variables,2,0)</f>
        <v>10985</v>
      </c>
      <c r="H2646" s="68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53277000</v>
      </c>
    </row>
    <row r="2647" spans="1:8" x14ac:dyDescent="0.35">
      <c r="A2647" t="s">
        <v>535</v>
      </c>
      <c r="B2647">
        <f t="shared" si="5370"/>
        <v>5</v>
      </c>
      <c r="C2647">
        <f t="shared" si="5371"/>
        <v>5</v>
      </c>
      <c r="E2647">
        <f t="shared" ref="E2647" si="5428">plan_id</f>
        <v>1330</v>
      </c>
      <c r="F2647">
        <f t="shared" ca="1" si="5330"/>
        <v>2003</v>
      </c>
      <c r="G2647">
        <f t="shared" ref="G2647" ca="1" si="5429">VLOOKUP(INDIRECT(CHAR(39)&amp;$A2647&amp;CHAR(39)&amp;"!r2c"&amp;$C2647,0),variables,2,0)</f>
        <v>10986</v>
      </c>
      <c r="H2647" s="68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53277000</v>
      </c>
    </row>
    <row r="2648" spans="1:8" x14ac:dyDescent="0.35">
      <c r="A2648" t="s">
        <v>535</v>
      </c>
      <c r="B2648">
        <f t="shared" si="5370"/>
        <v>5</v>
      </c>
      <c r="C2648">
        <f t="shared" si="5371"/>
        <v>6</v>
      </c>
      <c r="E2648">
        <f t="shared" ref="E2648" si="5430">plan_id</f>
        <v>1330</v>
      </c>
      <c r="F2648">
        <f t="shared" ca="1" si="5330"/>
        <v>2003</v>
      </c>
      <c r="G2648">
        <f t="shared" ref="G2648" ca="1" si="5431">VLOOKUP(INDIRECT(CHAR(39)&amp;$A2648&amp;CHAR(39)&amp;"!r2c"&amp;$C2648,0),variables,2,0)</f>
        <v>10987</v>
      </c>
      <c r="H2648" s="68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5">
      <c r="A2649" t="s">
        <v>535</v>
      </c>
      <c r="B2649">
        <f t="shared" si="5370"/>
        <v>5</v>
      </c>
      <c r="C2649">
        <f t="shared" si="5371"/>
        <v>7</v>
      </c>
      <c r="E2649">
        <f t="shared" ref="E2649" si="5432">plan_id</f>
        <v>1330</v>
      </c>
      <c r="F2649">
        <f t="shared" ca="1" si="5330"/>
        <v>2003</v>
      </c>
      <c r="G2649">
        <f t="shared" ref="G2649" ca="1" si="5433">VLOOKUP(INDIRECT(CHAR(39)&amp;$A2649&amp;CHAR(39)&amp;"!r2c"&amp;$C2649,0),variables,2,0)</f>
        <v>10975</v>
      </c>
      <c r="H2649" s="68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Entry age</v>
      </c>
    </row>
    <row r="2650" spans="1:8" x14ac:dyDescent="0.35">
      <c r="A2650" t="s">
        <v>535</v>
      </c>
      <c r="B2650">
        <f t="shared" si="5370"/>
        <v>5</v>
      </c>
      <c r="C2650">
        <f t="shared" si="5371"/>
        <v>8</v>
      </c>
      <c r="E2650">
        <f t="shared" ref="E2650" si="5434">plan_id</f>
        <v>1330</v>
      </c>
      <c r="F2650">
        <f t="shared" ca="1" si="5330"/>
        <v>2003</v>
      </c>
      <c r="G2650">
        <f t="shared" ref="G2650" ca="1" si="5435">VLOOKUP(INDIRECT(CHAR(39)&amp;$A2650&amp;CHAR(39)&amp;"!r2c"&amp;$C2650,0),variables,2,0)</f>
        <v>10988</v>
      </c>
      <c r="H2650" s="68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5">
      <c r="A2651" t="s">
        <v>535</v>
      </c>
      <c r="B2651">
        <f t="shared" si="5370"/>
        <v>5</v>
      </c>
      <c r="C2651">
        <f t="shared" si="5371"/>
        <v>9</v>
      </c>
      <c r="E2651">
        <f t="shared" ref="E2651" si="5436">plan_id</f>
        <v>1330</v>
      </c>
      <c r="F2651">
        <f t="shared" ca="1" si="5330"/>
        <v>2003</v>
      </c>
      <c r="G2651">
        <f t="shared" ref="G2651" ca="1" si="5437">VLOOKUP(INDIRECT(CHAR(39)&amp;$A2651&amp;CHAR(39)&amp;"!r2c"&amp;$C2651,0),variables,2,0)</f>
        <v>10885</v>
      </c>
      <c r="H2651" s="68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5">
      <c r="A2652" t="s">
        <v>535</v>
      </c>
      <c r="B2652">
        <f t="shared" si="5370"/>
        <v>5</v>
      </c>
      <c r="C2652">
        <f t="shared" si="5371"/>
        <v>10</v>
      </c>
      <c r="E2652">
        <f t="shared" ref="E2652" si="5438">plan_id</f>
        <v>1330</v>
      </c>
      <c r="F2652">
        <f t="shared" ca="1" si="5330"/>
        <v>2003</v>
      </c>
      <c r="G2652">
        <f t="shared" ref="G2652" ca="1" si="5439">VLOOKUP(INDIRECT(CHAR(39)&amp;$A2652&amp;CHAR(39)&amp;"!r2c"&amp;$C2652,0),variables,2,0)</f>
        <v>10886</v>
      </c>
      <c r="H2652" s="68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5">
      <c r="A2653" t="s">
        <v>535</v>
      </c>
      <c r="B2653">
        <f t="shared" si="5370"/>
        <v>5</v>
      </c>
      <c r="C2653">
        <f t="shared" si="5371"/>
        <v>11</v>
      </c>
      <c r="E2653">
        <f t="shared" ref="E2653" si="5440">plan_id</f>
        <v>1330</v>
      </c>
      <c r="F2653">
        <f t="shared" ca="1" si="5330"/>
        <v>2003</v>
      </c>
      <c r="G2653">
        <f t="shared" ref="G2653" ca="1" si="5441">VLOOKUP(INDIRECT(CHAR(39)&amp;$A2653&amp;CHAR(39)&amp;"!r2c"&amp;$C2653,0),variables,2,0)</f>
        <v>10887</v>
      </c>
      <c r="H2653" s="68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5">
      <c r="A2654" t="s">
        <v>535</v>
      </c>
      <c r="B2654">
        <f t="shared" si="5370"/>
        <v>5</v>
      </c>
      <c r="C2654">
        <f t="shared" si="5371"/>
        <v>12</v>
      </c>
      <c r="E2654">
        <f t="shared" ref="E2654" si="5442">plan_id</f>
        <v>1330</v>
      </c>
      <c r="F2654">
        <f t="shared" ca="1" si="5330"/>
        <v>2003</v>
      </c>
      <c r="G2654">
        <f t="shared" ref="G2654" ca="1" si="5443">VLOOKUP(INDIRECT(CHAR(39)&amp;$A2654&amp;CHAR(39)&amp;"!r2c"&amp;$C2654,0),variables,2,0)</f>
        <v>10883</v>
      </c>
      <c r="H2654" s="68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5">
      <c r="A2655" t="s">
        <v>535</v>
      </c>
      <c r="B2655">
        <f t="shared" si="5370"/>
        <v>5</v>
      </c>
      <c r="C2655">
        <f t="shared" si="5371"/>
        <v>13</v>
      </c>
      <c r="E2655">
        <f t="shared" ref="E2655" si="5444">plan_id</f>
        <v>1330</v>
      </c>
      <c r="F2655">
        <f t="shared" ca="1" si="5330"/>
        <v>2003</v>
      </c>
      <c r="G2655">
        <f t="shared" ref="G2655" ca="1" si="5445">VLOOKUP(INDIRECT(CHAR(39)&amp;$A2655&amp;CHAR(39)&amp;"!r2c"&amp;$C2655,0),variables,2,0)</f>
        <v>10990</v>
      </c>
      <c r="H2655" s="68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5">
      <c r="A2656" t="s">
        <v>535</v>
      </c>
      <c r="B2656">
        <f t="shared" si="5370"/>
        <v>5</v>
      </c>
      <c r="C2656">
        <f t="shared" si="5371"/>
        <v>14</v>
      </c>
      <c r="E2656">
        <f t="shared" ref="E2656" si="5446">plan_id</f>
        <v>1330</v>
      </c>
      <c r="F2656">
        <f t="shared" ca="1" si="5330"/>
        <v>2003</v>
      </c>
      <c r="G2656">
        <f t="shared" ref="G2656" ca="1" si="5447">VLOOKUP(INDIRECT(CHAR(39)&amp;$A2656&amp;CHAR(39)&amp;"!r2c"&amp;$C2656,0),variables,2,0)</f>
        <v>10991</v>
      </c>
      <c r="H2656" s="68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</v>
      </c>
    </row>
    <row r="2657" spans="1:8" x14ac:dyDescent="0.35">
      <c r="A2657" t="s">
        <v>535</v>
      </c>
      <c r="B2657">
        <f t="shared" si="5370"/>
        <v>5</v>
      </c>
      <c r="C2657">
        <f t="shared" si="5371"/>
        <v>15</v>
      </c>
      <c r="E2657">
        <f t="shared" ref="E2657" si="5448">plan_id</f>
        <v>1330</v>
      </c>
      <c r="F2657">
        <f t="shared" ca="1" si="5330"/>
        <v>2003</v>
      </c>
      <c r="G2657">
        <f t="shared" ref="G2657" ca="1" si="5449">VLOOKUP(INDIRECT(CHAR(39)&amp;$A2657&amp;CHAR(39)&amp;"!r2c"&amp;$C2657,0),variables,2,0)</f>
        <v>10992</v>
      </c>
      <c r="H2657" s="68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0</v>
      </c>
    </row>
    <row r="2658" spans="1:8" x14ac:dyDescent="0.35">
      <c r="A2658" t="s">
        <v>535</v>
      </c>
      <c r="B2658">
        <f t="shared" si="5370"/>
        <v>5</v>
      </c>
      <c r="C2658">
        <f t="shared" si="5371"/>
        <v>16</v>
      </c>
      <c r="E2658">
        <f t="shared" ref="E2658" si="5450">plan_id</f>
        <v>1330</v>
      </c>
      <c r="F2658">
        <f t="shared" ca="1" si="5330"/>
        <v>2003</v>
      </c>
      <c r="G2658">
        <f t="shared" ref="G2658" ca="1" si="5451">VLOOKUP(INDIRECT(CHAR(39)&amp;$A2658&amp;CHAR(39)&amp;"!r2c"&amp;$C2658,0),variables,2,0)</f>
        <v>10993</v>
      </c>
      <c r="H2658" s="68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</v>
      </c>
    </row>
    <row r="2659" spans="1:8" x14ac:dyDescent="0.35">
      <c r="A2659" t="s">
        <v>535</v>
      </c>
      <c r="B2659">
        <f t="shared" si="5370"/>
        <v>5</v>
      </c>
      <c r="C2659">
        <f t="shared" si="5371"/>
        <v>17</v>
      </c>
      <c r="E2659">
        <f t="shared" ref="E2659" si="5452">plan_id</f>
        <v>1330</v>
      </c>
      <c r="F2659">
        <f t="shared" ca="1" si="5330"/>
        <v>2003</v>
      </c>
      <c r="G2659">
        <f t="shared" ref="G2659" ca="1" si="5453">VLOOKUP(INDIRECT(CHAR(39)&amp;$A2659&amp;CHAR(39)&amp;"!r2c"&amp;$C2659,0),variables,2,0)</f>
        <v>10994</v>
      </c>
      <c r="H2659" s="68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0</v>
      </c>
    </row>
    <row r="2660" spans="1:8" x14ac:dyDescent="0.35">
      <c r="A2660" t="s">
        <v>535</v>
      </c>
      <c r="B2660">
        <f t="shared" si="5370"/>
        <v>5</v>
      </c>
      <c r="C2660">
        <f t="shared" si="5371"/>
        <v>18</v>
      </c>
      <c r="E2660">
        <f t="shared" ref="E2660" si="5454">plan_id</f>
        <v>1330</v>
      </c>
      <c r="F2660">
        <f t="shared" ca="1" si="5330"/>
        <v>2003</v>
      </c>
      <c r="G2660">
        <f t="shared" ref="G2660" ca="1" si="5455">VLOOKUP(INDIRECT(CHAR(39)&amp;$A2660&amp;CHAR(39)&amp;"!r2c"&amp;$C2660,0),variables,2,0)</f>
        <v>11006</v>
      </c>
      <c r="H2660" s="68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5">
      <c r="A2661" t="s">
        <v>535</v>
      </c>
      <c r="B2661">
        <f t="shared" si="5370"/>
        <v>5</v>
      </c>
      <c r="C2661">
        <f t="shared" si="5371"/>
        <v>19</v>
      </c>
      <c r="E2661">
        <f t="shared" ref="E2661" si="5456">plan_id</f>
        <v>1330</v>
      </c>
      <c r="F2661">
        <f t="shared" ca="1" si="5330"/>
        <v>2003</v>
      </c>
      <c r="G2661">
        <f t="shared" ref="G2661" ca="1" si="5457">VLOOKUP(INDIRECT(CHAR(39)&amp;$A2661&amp;CHAR(39)&amp;"!r2c"&amp;$C2661,0),variables,2,0)</f>
        <v>10989</v>
      </c>
      <c r="H2661" s="68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 xml:space="preserve"> </v>
      </c>
    </row>
    <row r="2662" spans="1:8" x14ac:dyDescent="0.35">
      <c r="A2662" t="s">
        <v>535</v>
      </c>
      <c r="B2662">
        <f t="shared" si="5370"/>
        <v>5</v>
      </c>
      <c r="C2662">
        <f t="shared" si="5371"/>
        <v>20</v>
      </c>
      <c r="E2662">
        <f t="shared" ref="E2662" si="5458">plan_id</f>
        <v>1330</v>
      </c>
      <c r="F2662">
        <f t="shared" ca="1" si="5330"/>
        <v>2003</v>
      </c>
      <c r="G2662">
        <f t="shared" ref="G2662" ca="1" si="5459">VLOOKUP(INDIRECT(CHAR(39)&amp;$A2662&amp;CHAR(39)&amp;"!r2c"&amp;$C2662,0),variables,2,0)</f>
        <v>10997</v>
      </c>
      <c r="H2662" s="68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2123634260</v>
      </c>
    </row>
    <row r="2663" spans="1:8" x14ac:dyDescent="0.35">
      <c r="A2663" t="s">
        <v>535</v>
      </c>
      <c r="B2663">
        <f t="shared" si="5370"/>
        <v>5</v>
      </c>
      <c r="C2663">
        <f t="shared" si="5371"/>
        <v>21</v>
      </c>
      <c r="E2663">
        <f t="shared" ref="E2663" si="5460">plan_id</f>
        <v>1330</v>
      </c>
      <c r="F2663">
        <f t="shared" ca="1" si="5330"/>
        <v>2003</v>
      </c>
      <c r="G2663">
        <f t="shared" ref="G2663" ca="1" si="5461">VLOOKUP(INDIRECT(CHAR(39)&amp;$A2663&amp;CHAR(39)&amp;"!r2c"&amp;$C2663,0),variables,2,0)</f>
        <v>10998</v>
      </c>
      <c r="H2663" s="68" t="str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 xml:space="preserve"> </v>
      </c>
    </row>
    <row r="2664" spans="1:8" x14ac:dyDescent="0.35">
      <c r="A2664" t="s">
        <v>535</v>
      </c>
      <c r="B2664">
        <f t="shared" si="5370"/>
        <v>5</v>
      </c>
      <c r="C2664">
        <f t="shared" si="5371"/>
        <v>22</v>
      </c>
      <c r="E2664">
        <f t="shared" ref="E2664" si="5462">plan_id</f>
        <v>1330</v>
      </c>
      <c r="F2664">
        <f t="shared" ca="1" si="5330"/>
        <v>2003</v>
      </c>
      <c r="G2664">
        <f t="shared" ref="G2664" ca="1" si="5463">VLOOKUP(INDIRECT(CHAR(39)&amp;$A2664&amp;CHAR(39)&amp;"!r2c"&amp;$C2664,0),variables,2,0)</f>
        <v>10981</v>
      </c>
      <c r="H2664" s="68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5">
      <c r="A2665" t="s">
        <v>535</v>
      </c>
      <c r="B2665">
        <f t="shared" si="5370"/>
        <v>5</v>
      </c>
      <c r="C2665">
        <f t="shared" si="5371"/>
        <v>23</v>
      </c>
      <c r="E2665">
        <f t="shared" ref="E2665" si="5464">plan_id</f>
        <v>1330</v>
      </c>
      <c r="F2665">
        <f t="shared" ca="1" si="5330"/>
        <v>2003</v>
      </c>
      <c r="G2665">
        <f t="shared" ref="G2665" ca="1" si="5465">VLOOKUP(INDIRECT(CHAR(39)&amp;$A2665&amp;CHAR(39)&amp;"!r2c"&amp;$C2665,0),variables,2,0)</f>
        <v>10982</v>
      </c>
      <c r="H2665" s="68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5">
      <c r="A2666" t="s">
        <v>535</v>
      </c>
      <c r="B2666">
        <f t="shared" si="5370"/>
        <v>5</v>
      </c>
      <c r="C2666">
        <f t="shared" si="5371"/>
        <v>24</v>
      </c>
      <c r="E2666">
        <f t="shared" ref="E2666" si="5466">plan_id</f>
        <v>1330</v>
      </c>
      <c r="F2666">
        <f t="shared" ca="1" si="5330"/>
        <v>2003</v>
      </c>
      <c r="G2666">
        <f t="shared" ref="G2666" ca="1" si="5467">VLOOKUP(INDIRECT(CHAR(39)&amp;$A2666&amp;CHAR(39)&amp;"!r2c"&amp;$C2666,0),variables,2,0)</f>
        <v>10999</v>
      </c>
      <c r="H2666" s="68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5">
      <c r="A2667" t="s">
        <v>535</v>
      </c>
      <c r="B2667">
        <f t="shared" si="5370"/>
        <v>5</v>
      </c>
      <c r="C2667">
        <f t="shared" si="5371"/>
        <v>25</v>
      </c>
      <c r="E2667">
        <f t="shared" ref="E2667" si="5468">plan_id</f>
        <v>1330</v>
      </c>
      <c r="F2667">
        <f t="shared" ca="1" si="5330"/>
        <v>2003</v>
      </c>
      <c r="G2667">
        <f t="shared" ref="G2667" ca="1" si="5469">VLOOKUP(INDIRECT(CHAR(39)&amp;$A2667&amp;CHAR(39)&amp;"!r2c"&amp;$C2667,0),variables,2,0)</f>
        <v>11000</v>
      </c>
      <c r="H2667" s="68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140229496</v>
      </c>
    </row>
    <row r="2668" spans="1:8" x14ac:dyDescent="0.35">
      <c r="A2668" t="s">
        <v>535</v>
      </c>
      <c r="B2668">
        <f t="shared" si="5370"/>
        <v>5</v>
      </c>
      <c r="C2668">
        <f t="shared" si="5371"/>
        <v>26</v>
      </c>
      <c r="E2668">
        <f t="shared" ref="E2668" si="5470">plan_id</f>
        <v>1330</v>
      </c>
      <c r="F2668">
        <f t="shared" ca="1" si="5330"/>
        <v>2003</v>
      </c>
      <c r="G2668">
        <f t="shared" ref="G2668" ca="1" si="5471">VLOOKUP(INDIRECT(CHAR(39)&amp;$A2668&amp;CHAR(39)&amp;"!r2c"&amp;$C2668,0),variables,2,0)</f>
        <v>11001</v>
      </c>
      <c r="H2668" s="68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5">
      <c r="A2669" t="s">
        <v>535</v>
      </c>
      <c r="B2669">
        <f t="shared" si="5370"/>
        <v>5</v>
      </c>
      <c r="C2669">
        <f t="shared" si="5371"/>
        <v>27</v>
      </c>
      <c r="E2669">
        <f t="shared" ref="E2669" si="5472">plan_id</f>
        <v>1330</v>
      </c>
      <c r="F2669">
        <f t="shared" ca="1" si="5330"/>
        <v>2003</v>
      </c>
      <c r="G2669">
        <f t="shared" ref="G2669" ca="1" si="5473">VLOOKUP(INDIRECT(CHAR(39)&amp;$A2669&amp;CHAR(39)&amp;"!r2c"&amp;$C2669,0),variables,2,0)</f>
        <v>11002</v>
      </c>
      <c r="H2669" s="68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1860967</v>
      </c>
    </row>
    <row r="2670" spans="1:8" x14ac:dyDescent="0.35">
      <c r="A2670" t="s">
        <v>535</v>
      </c>
      <c r="B2670">
        <f t="shared" si="5370"/>
        <v>5</v>
      </c>
      <c r="C2670">
        <f t="shared" si="5371"/>
        <v>28</v>
      </c>
      <c r="E2670">
        <f t="shared" ref="E2670" si="5474">plan_id</f>
        <v>1330</v>
      </c>
      <c r="F2670">
        <f t="shared" ca="1" si="5330"/>
        <v>2003</v>
      </c>
      <c r="G2670">
        <f t="shared" ref="G2670" ca="1" si="5475">VLOOKUP(INDIRECT(CHAR(39)&amp;$A2670&amp;CHAR(39)&amp;"!r2c"&amp;$C2670,0),variables,2,0)</f>
        <v>11003</v>
      </c>
      <c r="H2670" s="68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6468324</v>
      </c>
    </row>
    <row r="2671" spans="1:8" x14ac:dyDescent="0.35">
      <c r="A2671" t="s">
        <v>535</v>
      </c>
      <c r="B2671">
        <f t="shared" si="5370"/>
        <v>5</v>
      </c>
      <c r="C2671">
        <f t="shared" si="5371"/>
        <v>29</v>
      </c>
      <c r="E2671">
        <f t="shared" ref="E2671" si="5476">plan_id</f>
        <v>1330</v>
      </c>
      <c r="F2671">
        <f t="shared" ca="1" si="5330"/>
        <v>2003</v>
      </c>
      <c r="G2671">
        <f t="shared" ref="G2671" ca="1" si="5477">VLOOKUP(INDIRECT(CHAR(39)&amp;$A2671&amp;CHAR(39)&amp;"!r2c"&amp;$C2671,0),variables,2,0)</f>
        <v>11004</v>
      </c>
      <c r="H2671" s="68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148558787</v>
      </c>
    </row>
    <row r="2672" spans="1:8" x14ac:dyDescent="0.35">
      <c r="A2672" t="s">
        <v>535</v>
      </c>
      <c r="B2672">
        <f t="shared" si="5370"/>
        <v>6</v>
      </c>
      <c r="C2672">
        <f t="shared" si="5371"/>
        <v>3</v>
      </c>
      <c r="E2672">
        <f t="shared" ref="E2672" si="5478">plan_id</f>
        <v>1330</v>
      </c>
      <c r="F2672">
        <f t="shared" ca="1" si="5330"/>
        <v>2004</v>
      </c>
      <c r="G2672">
        <f t="shared" ref="G2672" ca="1" si="5479">VLOOKUP(INDIRECT(CHAR(39)&amp;$A2672&amp;CHAR(39)&amp;"!r2c"&amp;$C2672,0),variables,2,0)</f>
        <v>10983</v>
      </c>
      <c r="H2672" s="68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5">
      <c r="A2673" t="s">
        <v>535</v>
      </c>
      <c r="B2673">
        <f t="shared" si="5370"/>
        <v>6</v>
      </c>
      <c r="C2673">
        <f t="shared" si="5371"/>
        <v>4</v>
      </c>
      <c r="E2673">
        <f t="shared" ref="E2673" si="5480">plan_id</f>
        <v>1330</v>
      </c>
      <c r="F2673">
        <f t="shared" ca="1" si="5330"/>
        <v>2004</v>
      </c>
      <c r="G2673">
        <f t="shared" ref="G2673" ca="1" si="5481">VLOOKUP(INDIRECT(CHAR(39)&amp;$A2673&amp;CHAR(39)&amp;"!r2c"&amp;$C2673,0),variables,2,0)</f>
        <v>10985</v>
      </c>
      <c r="H2673" s="68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55774000</v>
      </c>
    </row>
    <row r="2674" spans="1:8" x14ac:dyDescent="0.35">
      <c r="A2674" t="s">
        <v>535</v>
      </c>
      <c r="B2674">
        <f t="shared" si="5370"/>
        <v>6</v>
      </c>
      <c r="C2674">
        <f t="shared" si="5371"/>
        <v>5</v>
      </c>
      <c r="E2674">
        <f t="shared" ref="E2674" si="5482">plan_id</f>
        <v>1330</v>
      </c>
      <c r="F2674">
        <f t="shared" ca="1" si="5330"/>
        <v>2004</v>
      </c>
      <c r="G2674">
        <f t="shared" ref="G2674" ca="1" si="5483">VLOOKUP(INDIRECT(CHAR(39)&amp;$A2674&amp;CHAR(39)&amp;"!r2c"&amp;$C2674,0),variables,2,0)</f>
        <v>10986</v>
      </c>
      <c r="H2674" s="68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55774000</v>
      </c>
    </row>
    <row r="2675" spans="1:8" x14ac:dyDescent="0.35">
      <c r="A2675" t="s">
        <v>535</v>
      </c>
      <c r="B2675">
        <f t="shared" si="5370"/>
        <v>6</v>
      </c>
      <c r="C2675">
        <f t="shared" si="5371"/>
        <v>6</v>
      </c>
      <c r="E2675">
        <f t="shared" ref="E2675" si="5484">plan_id</f>
        <v>1330</v>
      </c>
      <c r="F2675">
        <f t="shared" ca="1" si="5330"/>
        <v>2004</v>
      </c>
      <c r="G2675">
        <f t="shared" ref="G2675" ca="1" si="5485">VLOOKUP(INDIRECT(CHAR(39)&amp;$A2675&amp;CHAR(39)&amp;"!r2c"&amp;$C2675,0),variables,2,0)</f>
        <v>10987</v>
      </c>
      <c r="H2675" s="68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5">
      <c r="A2676" t="s">
        <v>535</v>
      </c>
      <c r="B2676">
        <f t="shared" si="5370"/>
        <v>6</v>
      </c>
      <c r="C2676">
        <f t="shared" si="5371"/>
        <v>7</v>
      </c>
      <c r="E2676">
        <f t="shared" ref="E2676" si="5486">plan_id</f>
        <v>1330</v>
      </c>
      <c r="F2676">
        <f t="shared" ca="1" si="5330"/>
        <v>2004</v>
      </c>
      <c r="G2676">
        <f t="shared" ref="G2676" ca="1" si="5487">VLOOKUP(INDIRECT(CHAR(39)&amp;$A2676&amp;CHAR(39)&amp;"!r2c"&amp;$C2676,0),variables,2,0)</f>
        <v>10975</v>
      </c>
      <c r="H2676" s="68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Entry age</v>
      </c>
    </row>
    <row r="2677" spans="1:8" x14ac:dyDescent="0.35">
      <c r="A2677" t="s">
        <v>535</v>
      </c>
      <c r="B2677">
        <f t="shared" si="5370"/>
        <v>6</v>
      </c>
      <c r="C2677">
        <f t="shared" si="5371"/>
        <v>8</v>
      </c>
      <c r="E2677">
        <f t="shared" ref="E2677" si="5488">plan_id</f>
        <v>1330</v>
      </c>
      <c r="F2677">
        <f t="shared" ca="1" si="5330"/>
        <v>2004</v>
      </c>
      <c r="G2677">
        <f t="shared" ref="G2677" ca="1" si="5489">VLOOKUP(INDIRECT(CHAR(39)&amp;$A2677&amp;CHAR(39)&amp;"!r2c"&amp;$C2677,0),variables,2,0)</f>
        <v>10988</v>
      </c>
      <c r="H2677" s="68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5">
      <c r="A2678" t="s">
        <v>535</v>
      </c>
      <c r="B2678">
        <f t="shared" si="5370"/>
        <v>6</v>
      </c>
      <c r="C2678">
        <f t="shared" si="5371"/>
        <v>9</v>
      </c>
      <c r="E2678">
        <f t="shared" ref="E2678" si="5490">plan_id</f>
        <v>1330</v>
      </c>
      <c r="F2678">
        <f t="shared" ca="1" si="5330"/>
        <v>2004</v>
      </c>
      <c r="G2678">
        <f t="shared" ref="G2678" ca="1" si="5491">VLOOKUP(INDIRECT(CHAR(39)&amp;$A2678&amp;CHAR(39)&amp;"!r2c"&amp;$C2678,0),variables,2,0)</f>
        <v>10885</v>
      </c>
      <c r="H2678" s="68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5">
      <c r="A2679" t="s">
        <v>535</v>
      </c>
      <c r="B2679">
        <f t="shared" si="5370"/>
        <v>6</v>
      </c>
      <c r="C2679">
        <f t="shared" si="5371"/>
        <v>10</v>
      </c>
      <c r="E2679">
        <f t="shared" ref="E2679" si="5492">plan_id</f>
        <v>1330</v>
      </c>
      <c r="F2679">
        <f t="shared" ca="1" si="5330"/>
        <v>2004</v>
      </c>
      <c r="G2679">
        <f t="shared" ref="G2679" ca="1" si="5493">VLOOKUP(INDIRECT(CHAR(39)&amp;$A2679&amp;CHAR(39)&amp;"!r2c"&amp;$C2679,0),variables,2,0)</f>
        <v>10886</v>
      </c>
      <c r="H2679" s="68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5">
      <c r="A2680" t="s">
        <v>535</v>
      </c>
      <c r="B2680">
        <f t="shared" si="5370"/>
        <v>6</v>
      </c>
      <c r="C2680">
        <f t="shared" si="5371"/>
        <v>11</v>
      </c>
      <c r="E2680">
        <f t="shared" ref="E2680" si="5494">plan_id</f>
        <v>1330</v>
      </c>
      <c r="F2680">
        <f t="shared" ca="1" si="5330"/>
        <v>2004</v>
      </c>
      <c r="G2680">
        <f t="shared" ref="G2680" ca="1" si="5495">VLOOKUP(INDIRECT(CHAR(39)&amp;$A2680&amp;CHAR(39)&amp;"!r2c"&amp;$C2680,0),variables,2,0)</f>
        <v>10887</v>
      </c>
      <c r="H2680" s="68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5">
      <c r="A2681" t="s">
        <v>535</v>
      </c>
      <c r="B2681">
        <f t="shared" si="5370"/>
        <v>6</v>
      </c>
      <c r="C2681">
        <f t="shared" si="5371"/>
        <v>12</v>
      </c>
      <c r="E2681">
        <f t="shared" ref="E2681" si="5496">plan_id</f>
        <v>1330</v>
      </c>
      <c r="F2681">
        <f t="shared" ca="1" si="5330"/>
        <v>2004</v>
      </c>
      <c r="G2681">
        <f t="shared" ref="G2681" ca="1" si="5497">VLOOKUP(INDIRECT(CHAR(39)&amp;$A2681&amp;CHAR(39)&amp;"!r2c"&amp;$C2681,0),variables,2,0)</f>
        <v>10883</v>
      </c>
      <c r="H2681" s="68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5">
      <c r="A2682" t="s">
        <v>535</v>
      </c>
      <c r="B2682">
        <f t="shared" si="5370"/>
        <v>6</v>
      </c>
      <c r="C2682">
        <f t="shared" si="5371"/>
        <v>13</v>
      </c>
      <c r="E2682">
        <f t="shared" ref="E2682" si="5498">plan_id</f>
        <v>1330</v>
      </c>
      <c r="F2682">
        <f t="shared" ca="1" si="5330"/>
        <v>2004</v>
      </c>
      <c r="G2682">
        <f t="shared" ref="G2682" ca="1" si="5499">VLOOKUP(INDIRECT(CHAR(39)&amp;$A2682&amp;CHAR(39)&amp;"!r2c"&amp;$C2682,0),variables,2,0)</f>
        <v>10990</v>
      </c>
      <c r="H2682" s="68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2485700000</v>
      </c>
    </row>
    <row r="2683" spans="1:8" x14ac:dyDescent="0.35">
      <c r="A2683" t="s">
        <v>535</v>
      </c>
      <c r="B2683">
        <f t="shared" ref="B2683:B2746" si="5500">B2656+1</f>
        <v>6</v>
      </c>
      <c r="C2683">
        <f t="shared" ref="C2683:C2746" si="5501">C2656</f>
        <v>14</v>
      </c>
      <c r="E2683">
        <f t="shared" ref="E2683" si="5502">plan_id</f>
        <v>1330</v>
      </c>
      <c r="F2683">
        <f t="shared" ca="1" si="5330"/>
        <v>2004</v>
      </c>
      <c r="G2683">
        <f t="shared" ref="G2683" ca="1" si="5503">VLOOKUP(INDIRECT(CHAR(39)&amp;$A2683&amp;CHAR(39)&amp;"!r2c"&amp;$C2683,0),variables,2,0)</f>
        <v>10991</v>
      </c>
      <c r="H2683" s="68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3359200000</v>
      </c>
    </row>
    <row r="2684" spans="1:8" x14ac:dyDescent="0.35">
      <c r="A2684" t="s">
        <v>535</v>
      </c>
      <c r="B2684">
        <f t="shared" si="5500"/>
        <v>6</v>
      </c>
      <c r="C2684">
        <f t="shared" si="5501"/>
        <v>15</v>
      </c>
      <c r="E2684">
        <f t="shared" ref="E2684" si="5504">plan_id</f>
        <v>1330</v>
      </c>
      <c r="F2684">
        <f t="shared" ca="1" si="5330"/>
        <v>2004</v>
      </c>
      <c r="G2684">
        <f t="shared" ref="G2684" ca="1" si="5505">VLOOKUP(INDIRECT(CHAR(39)&amp;$A2684&amp;CHAR(39)&amp;"!r2c"&amp;$C2684,0),variables,2,0)</f>
        <v>10992</v>
      </c>
      <c r="H2684" s="68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873500000</v>
      </c>
    </row>
    <row r="2685" spans="1:8" x14ac:dyDescent="0.35">
      <c r="A2685" t="s">
        <v>535</v>
      </c>
      <c r="B2685">
        <f t="shared" si="5500"/>
        <v>6</v>
      </c>
      <c r="C2685">
        <f t="shared" si="5501"/>
        <v>16</v>
      </c>
      <c r="E2685">
        <f t="shared" ref="E2685" si="5506">plan_id</f>
        <v>1330</v>
      </c>
      <c r="F2685">
        <f t="shared" ca="1" si="5330"/>
        <v>2004</v>
      </c>
      <c r="G2685">
        <f t="shared" ref="G2685" ca="1" si="5507">VLOOKUP(INDIRECT(CHAR(39)&amp;$A2685&amp;CHAR(39)&amp;"!r2c"&amp;$C2685,0),variables,2,0)</f>
        <v>10993</v>
      </c>
      <c r="H2685" s="68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0.74</v>
      </c>
    </row>
    <row r="2686" spans="1:8" x14ac:dyDescent="0.35">
      <c r="A2686" t="s">
        <v>535</v>
      </c>
      <c r="B2686">
        <f t="shared" si="5500"/>
        <v>6</v>
      </c>
      <c r="C2686">
        <f t="shared" si="5501"/>
        <v>17</v>
      </c>
      <c r="E2686">
        <f t="shared" ref="E2686" si="5508">plan_id</f>
        <v>1330</v>
      </c>
      <c r="F2686">
        <f t="shared" ca="1" si="5330"/>
        <v>2004</v>
      </c>
      <c r="G2686">
        <f t="shared" ref="G2686" ca="1" si="5509">VLOOKUP(INDIRECT(CHAR(39)&amp;$A2686&amp;CHAR(39)&amp;"!r2c"&amp;$C2686,0),variables,2,0)</f>
        <v>10994</v>
      </c>
      <c r="H2686" s="68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600700000</v>
      </c>
    </row>
    <row r="2687" spans="1:8" x14ac:dyDescent="0.35">
      <c r="A2687" t="s">
        <v>535</v>
      </c>
      <c r="B2687">
        <f t="shared" si="5500"/>
        <v>6</v>
      </c>
      <c r="C2687">
        <f t="shared" si="5501"/>
        <v>18</v>
      </c>
      <c r="E2687">
        <f t="shared" ref="E2687" si="5510">plan_id</f>
        <v>1330</v>
      </c>
      <c r="F2687">
        <f t="shared" ca="1" si="5330"/>
        <v>2004</v>
      </c>
      <c r="G2687">
        <f t="shared" ref="G2687" ca="1" si="5511">VLOOKUP(INDIRECT(CHAR(39)&amp;$A2687&amp;CHAR(39)&amp;"!r2c"&amp;$C2687,0),variables,2,0)</f>
        <v>11006</v>
      </c>
      <c r="H2687" s="68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5">
      <c r="A2688" t="s">
        <v>535</v>
      </c>
      <c r="B2688">
        <f t="shared" si="5500"/>
        <v>6</v>
      </c>
      <c r="C2688">
        <f t="shared" si="5501"/>
        <v>19</v>
      </c>
      <c r="E2688">
        <f t="shared" ref="E2688" si="5512">plan_id</f>
        <v>1330</v>
      </c>
      <c r="F2688">
        <f t="shared" ca="1" si="5330"/>
        <v>2004</v>
      </c>
      <c r="G2688">
        <f t="shared" ref="G2688" ca="1" si="5513">VLOOKUP(INDIRECT(CHAR(39)&amp;$A2688&amp;CHAR(39)&amp;"!r2c"&amp;$C2688,0),variables,2,0)</f>
        <v>10989</v>
      </c>
      <c r="H2688" s="68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9.2848343599134339E-2</v>
      </c>
    </row>
    <row r="2689" spans="1:8" x14ac:dyDescent="0.35">
      <c r="A2689" t="s">
        <v>535</v>
      </c>
      <c r="B2689">
        <f t="shared" si="5500"/>
        <v>6</v>
      </c>
      <c r="C2689">
        <f t="shared" si="5501"/>
        <v>20</v>
      </c>
      <c r="E2689">
        <f t="shared" ref="E2689" si="5514">plan_id</f>
        <v>1330</v>
      </c>
      <c r="F2689">
        <f t="shared" ca="1" si="5330"/>
        <v>2004</v>
      </c>
      <c r="G2689">
        <f t="shared" ref="G2689" ca="1" si="5515">VLOOKUP(INDIRECT(CHAR(39)&amp;$A2689&amp;CHAR(39)&amp;"!r2c"&amp;$C2689,0),variables,2,0)</f>
        <v>10997</v>
      </c>
      <c r="H2689" s="68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2354844199</v>
      </c>
    </row>
    <row r="2690" spans="1:8" x14ac:dyDescent="0.35">
      <c r="A2690" t="s">
        <v>535</v>
      </c>
      <c r="B2690">
        <f t="shared" si="5500"/>
        <v>6</v>
      </c>
      <c r="C2690">
        <f t="shared" si="5501"/>
        <v>21</v>
      </c>
      <c r="E2690">
        <f t="shared" ref="E2690" si="5516">plan_id</f>
        <v>1330</v>
      </c>
      <c r="F2690">
        <f t="shared" ca="1" si="5330"/>
        <v>2004</v>
      </c>
      <c r="G2690">
        <f t="shared" ref="G2690" ca="1" si="5517">VLOOKUP(INDIRECT(CHAR(39)&amp;$A2690&amp;CHAR(39)&amp;"!r2c"&amp;$C2690,0),variables,2,0)</f>
        <v>10998</v>
      </c>
      <c r="H2690" s="68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0.7010133957489878</v>
      </c>
    </row>
    <row r="2691" spans="1:8" x14ac:dyDescent="0.35">
      <c r="A2691" t="s">
        <v>535</v>
      </c>
      <c r="B2691">
        <f t="shared" si="5500"/>
        <v>6</v>
      </c>
      <c r="C2691">
        <f t="shared" si="5501"/>
        <v>22</v>
      </c>
      <c r="E2691">
        <f t="shared" ref="E2691" si="5518">plan_id</f>
        <v>1330</v>
      </c>
      <c r="F2691">
        <f t="shared" ca="1" si="5330"/>
        <v>2004</v>
      </c>
      <c r="G2691">
        <f t="shared" ref="G2691" ca="1" si="5519">VLOOKUP(INDIRECT(CHAR(39)&amp;$A2691&amp;CHAR(39)&amp;"!r2c"&amp;$C2691,0),variables,2,0)</f>
        <v>10981</v>
      </c>
      <c r="H2691" s="68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5">
      <c r="A2692" t="s">
        <v>535</v>
      </c>
      <c r="B2692">
        <f t="shared" si="5500"/>
        <v>6</v>
      </c>
      <c r="C2692">
        <f t="shared" si="5501"/>
        <v>23</v>
      </c>
      <c r="E2692">
        <f t="shared" ref="E2692" si="5520">plan_id</f>
        <v>1330</v>
      </c>
      <c r="F2692">
        <f t="shared" ca="1" si="5330"/>
        <v>2004</v>
      </c>
      <c r="G2692">
        <f t="shared" ref="G2692" ca="1" si="5521">VLOOKUP(INDIRECT(CHAR(39)&amp;$A2692&amp;CHAR(39)&amp;"!r2c"&amp;$C2692,0),variables,2,0)</f>
        <v>10982</v>
      </c>
      <c r="H2692" s="68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5">
      <c r="A2693" t="s">
        <v>535</v>
      </c>
      <c r="B2693">
        <f t="shared" si="5500"/>
        <v>6</v>
      </c>
      <c r="C2693">
        <f t="shared" si="5501"/>
        <v>24</v>
      </c>
      <c r="E2693">
        <f t="shared" ref="E2693" si="5522">plan_id</f>
        <v>1330</v>
      </c>
      <c r="F2693">
        <f t="shared" ca="1" si="5330"/>
        <v>2004</v>
      </c>
      <c r="G2693">
        <f t="shared" ref="G2693" ca="1" si="5523">VLOOKUP(INDIRECT(CHAR(39)&amp;$A2693&amp;CHAR(39)&amp;"!r2c"&amp;$C2693,0),variables,2,0)</f>
        <v>10999</v>
      </c>
      <c r="H2693" s="68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5">
      <c r="A2694" t="s">
        <v>535</v>
      </c>
      <c r="B2694">
        <f t="shared" si="5500"/>
        <v>6</v>
      </c>
      <c r="C2694">
        <f t="shared" si="5501"/>
        <v>25</v>
      </c>
      <c r="E2694">
        <f t="shared" ref="E2694" si="5524">plan_id</f>
        <v>1330</v>
      </c>
      <c r="F2694">
        <f t="shared" ca="1" si="5330"/>
        <v>2004</v>
      </c>
      <c r="G2694">
        <f t="shared" ref="G2694" ca="1" si="5525">VLOOKUP(INDIRECT(CHAR(39)&amp;$A2694&amp;CHAR(39)&amp;"!r2c"&amp;$C2694,0),variables,2,0)</f>
        <v>11000</v>
      </c>
      <c r="H2694" s="68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150270797</v>
      </c>
    </row>
    <row r="2695" spans="1:8" x14ac:dyDescent="0.35">
      <c r="A2695" t="s">
        <v>535</v>
      </c>
      <c r="B2695">
        <f t="shared" si="5500"/>
        <v>6</v>
      </c>
      <c r="C2695">
        <f t="shared" si="5501"/>
        <v>26</v>
      </c>
      <c r="E2695">
        <f t="shared" ref="E2695" si="5526">plan_id</f>
        <v>1330</v>
      </c>
      <c r="F2695">
        <f t="shared" ca="1" si="5330"/>
        <v>2004</v>
      </c>
      <c r="G2695">
        <f t="shared" ref="G2695" ca="1" si="5527">VLOOKUP(INDIRECT(CHAR(39)&amp;$A2695&amp;CHAR(39)&amp;"!r2c"&amp;$C2695,0),variables,2,0)</f>
        <v>11001</v>
      </c>
      <c r="H2695" s="68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</row>
    <row r="2696" spans="1:8" x14ac:dyDescent="0.35">
      <c r="A2696" t="s">
        <v>535</v>
      </c>
      <c r="B2696">
        <f t="shared" si="5500"/>
        <v>6</v>
      </c>
      <c r="C2696">
        <f t="shared" si="5501"/>
        <v>27</v>
      </c>
      <c r="E2696">
        <f t="shared" ref="E2696" si="5528">plan_id</f>
        <v>1330</v>
      </c>
      <c r="F2696">
        <f t="shared" ca="1" si="5330"/>
        <v>2004</v>
      </c>
      <c r="G2696">
        <f t="shared" ref="G2696" ca="1" si="5529">VLOOKUP(INDIRECT(CHAR(39)&amp;$A2696&amp;CHAR(39)&amp;"!r2c"&amp;$C2696,0),variables,2,0)</f>
        <v>11002</v>
      </c>
      <c r="H2696" s="68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1506694</v>
      </c>
    </row>
    <row r="2697" spans="1:8" x14ac:dyDescent="0.35">
      <c r="A2697" t="s">
        <v>535</v>
      </c>
      <c r="B2697">
        <f t="shared" si="5500"/>
        <v>6</v>
      </c>
      <c r="C2697">
        <f t="shared" si="5501"/>
        <v>28</v>
      </c>
      <c r="E2697">
        <f t="shared" ref="E2697" si="5530">plan_id</f>
        <v>1330</v>
      </c>
      <c r="F2697">
        <f t="shared" ca="1" si="5330"/>
        <v>2004</v>
      </c>
      <c r="G2697">
        <f t="shared" ref="G2697" ca="1" si="5531">VLOOKUP(INDIRECT(CHAR(39)&amp;$A2697&amp;CHAR(39)&amp;"!r2c"&amp;$C2697,0),variables,2,0)</f>
        <v>11003</v>
      </c>
      <c r="H2697" s="68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6732851</v>
      </c>
    </row>
    <row r="2698" spans="1:8" x14ac:dyDescent="0.35">
      <c r="A2698" t="s">
        <v>535</v>
      </c>
      <c r="B2698">
        <f t="shared" si="5500"/>
        <v>6</v>
      </c>
      <c r="C2698">
        <f t="shared" si="5501"/>
        <v>29</v>
      </c>
      <c r="E2698">
        <f t="shared" ref="E2698" si="5532">plan_id</f>
        <v>1330</v>
      </c>
      <c r="F2698">
        <f t="shared" ca="1" si="5330"/>
        <v>2004</v>
      </c>
      <c r="G2698">
        <f t="shared" ref="G2698" ca="1" si="5533">VLOOKUP(INDIRECT(CHAR(39)&amp;$A2698&amp;CHAR(39)&amp;"!r2c"&amp;$C2698,0),variables,2,0)</f>
        <v>11004</v>
      </c>
      <c r="H2698" s="68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158510342</v>
      </c>
    </row>
    <row r="2699" spans="1:8" x14ac:dyDescent="0.35">
      <c r="A2699" t="s">
        <v>535</v>
      </c>
      <c r="B2699">
        <f t="shared" si="5500"/>
        <v>7</v>
      </c>
      <c r="C2699">
        <f t="shared" si="5501"/>
        <v>3</v>
      </c>
      <c r="E2699">
        <f t="shared" ref="E2699" si="5534">plan_id</f>
        <v>1330</v>
      </c>
      <c r="F2699">
        <f t="shared" ca="1" si="5330"/>
        <v>2005</v>
      </c>
      <c r="G2699">
        <f t="shared" ref="G2699" ca="1" si="5535">VLOOKUP(INDIRECT(CHAR(39)&amp;$A2699&amp;CHAR(39)&amp;"!r2c"&amp;$C2699,0),variables,2,0)</f>
        <v>10983</v>
      </c>
      <c r="H2699" s="68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5">
      <c r="A2700" t="s">
        <v>535</v>
      </c>
      <c r="B2700">
        <f t="shared" si="5500"/>
        <v>7</v>
      </c>
      <c r="C2700">
        <f t="shared" si="5501"/>
        <v>4</v>
      </c>
      <c r="E2700">
        <f t="shared" ref="E2700" si="5536">plan_id</f>
        <v>1330</v>
      </c>
      <c r="F2700">
        <f t="shared" ca="1" si="5330"/>
        <v>2005</v>
      </c>
      <c r="G2700">
        <f t="shared" ref="G2700" ca="1" si="5537">VLOOKUP(INDIRECT(CHAR(39)&amp;$A2700&amp;CHAR(39)&amp;"!r2c"&amp;$C2700,0),variables,2,0)</f>
        <v>10985</v>
      </c>
      <c r="H2700" s="68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57150000</v>
      </c>
    </row>
    <row r="2701" spans="1:8" x14ac:dyDescent="0.35">
      <c r="A2701" t="s">
        <v>535</v>
      </c>
      <c r="B2701">
        <f t="shared" si="5500"/>
        <v>7</v>
      </c>
      <c r="C2701">
        <f t="shared" si="5501"/>
        <v>5</v>
      </c>
      <c r="E2701">
        <f t="shared" ref="E2701" si="5538">plan_id</f>
        <v>1330</v>
      </c>
      <c r="F2701">
        <f t="shared" ca="1" si="5330"/>
        <v>2005</v>
      </c>
      <c r="G2701">
        <f t="shared" ref="G2701" ca="1" si="5539">VLOOKUP(INDIRECT(CHAR(39)&amp;$A2701&amp;CHAR(39)&amp;"!r2c"&amp;$C2701,0),variables,2,0)</f>
        <v>10986</v>
      </c>
      <c r="H2701" s="68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57150000</v>
      </c>
    </row>
    <row r="2702" spans="1:8" x14ac:dyDescent="0.35">
      <c r="A2702" t="s">
        <v>535</v>
      </c>
      <c r="B2702">
        <f t="shared" si="5500"/>
        <v>7</v>
      </c>
      <c r="C2702">
        <f t="shared" si="5501"/>
        <v>6</v>
      </c>
      <c r="E2702">
        <f t="shared" ref="E2702" si="5540">plan_id</f>
        <v>1330</v>
      </c>
      <c r="F2702">
        <f t="shared" ca="1" si="5330"/>
        <v>2005</v>
      </c>
      <c r="G2702">
        <f t="shared" ref="G2702" ca="1" si="5541">VLOOKUP(INDIRECT(CHAR(39)&amp;$A2702&amp;CHAR(39)&amp;"!r2c"&amp;$C2702,0),variables,2,0)</f>
        <v>10987</v>
      </c>
      <c r="H2702" s="68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5">
      <c r="A2703" t="s">
        <v>535</v>
      </c>
      <c r="B2703">
        <f t="shared" si="5500"/>
        <v>7</v>
      </c>
      <c r="C2703">
        <f t="shared" si="5501"/>
        <v>7</v>
      </c>
      <c r="E2703">
        <f t="shared" ref="E2703" si="5542">plan_id</f>
        <v>1330</v>
      </c>
      <c r="F2703">
        <f t="shared" ca="1" si="5330"/>
        <v>2005</v>
      </c>
      <c r="G2703">
        <f t="shared" ref="G2703" ca="1" si="5543">VLOOKUP(INDIRECT(CHAR(39)&amp;$A2703&amp;CHAR(39)&amp;"!r2c"&amp;$C2703,0),variables,2,0)</f>
        <v>10975</v>
      </c>
      <c r="H2703" s="68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Entry age</v>
      </c>
    </row>
    <row r="2704" spans="1:8" x14ac:dyDescent="0.35">
      <c r="A2704" t="s">
        <v>535</v>
      </c>
      <c r="B2704">
        <f t="shared" si="5500"/>
        <v>7</v>
      </c>
      <c r="C2704">
        <f t="shared" si="5501"/>
        <v>8</v>
      </c>
      <c r="E2704">
        <f t="shared" ref="E2704" si="5544">plan_id</f>
        <v>1330</v>
      </c>
      <c r="F2704">
        <f t="shared" ca="1" si="5330"/>
        <v>2005</v>
      </c>
      <c r="G2704">
        <f t="shared" ref="G2704" ca="1" si="5545">VLOOKUP(INDIRECT(CHAR(39)&amp;$A2704&amp;CHAR(39)&amp;"!r2c"&amp;$C2704,0),variables,2,0)</f>
        <v>10988</v>
      </c>
      <c r="H2704" s="68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5">
      <c r="A2705" t="s">
        <v>535</v>
      </c>
      <c r="B2705">
        <f t="shared" si="5500"/>
        <v>7</v>
      </c>
      <c r="C2705">
        <f t="shared" si="5501"/>
        <v>9</v>
      </c>
      <c r="E2705">
        <f t="shared" ref="E2705" si="5546">plan_id</f>
        <v>1330</v>
      </c>
      <c r="F2705">
        <f t="shared" ca="1" si="5330"/>
        <v>2005</v>
      </c>
      <c r="G2705">
        <f t="shared" ref="G2705" ca="1" si="5547">VLOOKUP(INDIRECT(CHAR(39)&amp;$A2705&amp;CHAR(39)&amp;"!r2c"&amp;$C2705,0),variables,2,0)</f>
        <v>10885</v>
      </c>
      <c r="H2705" s="68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5">
      <c r="A2706" t="s">
        <v>535</v>
      </c>
      <c r="B2706">
        <f t="shared" si="5500"/>
        <v>7</v>
      </c>
      <c r="C2706">
        <f t="shared" si="5501"/>
        <v>10</v>
      </c>
      <c r="E2706">
        <f t="shared" ref="E2706" si="5548">plan_id</f>
        <v>1330</v>
      </c>
      <c r="F2706">
        <f t="shared" ca="1" si="5330"/>
        <v>2005</v>
      </c>
      <c r="G2706">
        <f t="shared" ref="G2706" ca="1" si="5549">VLOOKUP(INDIRECT(CHAR(39)&amp;$A2706&amp;CHAR(39)&amp;"!r2c"&amp;$C2706,0),variables,2,0)</f>
        <v>10886</v>
      </c>
      <c r="H2706" s="68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5">
      <c r="A2707" t="s">
        <v>535</v>
      </c>
      <c r="B2707">
        <f t="shared" si="5500"/>
        <v>7</v>
      </c>
      <c r="C2707">
        <f t="shared" si="5501"/>
        <v>11</v>
      </c>
      <c r="E2707">
        <f t="shared" ref="E2707" si="5550">plan_id</f>
        <v>1330</v>
      </c>
      <c r="F2707">
        <f t="shared" ca="1" si="5330"/>
        <v>2005</v>
      </c>
      <c r="G2707">
        <f t="shared" ref="G2707" ca="1" si="5551">VLOOKUP(INDIRECT(CHAR(39)&amp;$A2707&amp;CHAR(39)&amp;"!r2c"&amp;$C2707,0),variables,2,0)</f>
        <v>10887</v>
      </c>
      <c r="H2707" s="68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5">
      <c r="A2708" t="s">
        <v>535</v>
      </c>
      <c r="B2708">
        <f t="shared" si="5500"/>
        <v>7</v>
      </c>
      <c r="C2708">
        <f t="shared" si="5501"/>
        <v>12</v>
      </c>
      <c r="E2708">
        <f t="shared" ref="E2708" si="5552">plan_id</f>
        <v>1330</v>
      </c>
      <c r="F2708">
        <f t="shared" ca="1" si="5330"/>
        <v>2005</v>
      </c>
      <c r="G2708">
        <f t="shared" ref="G2708" ca="1" si="5553">VLOOKUP(INDIRECT(CHAR(39)&amp;$A2708&amp;CHAR(39)&amp;"!r2c"&amp;$C2708,0),variables,2,0)</f>
        <v>10883</v>
      </c>
      <c r="H2708" s="68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5">
      <c r="A2709" t="s">
        <v>535</v>
      </c>
      <c r="B2709">
        <f t="shared" si="5500"/>
        <v>7</v>
      </c>
      <c r="C2709">
        <f t="shared" si="5501"/>
        <v>13</v>
      </c>
      <c r="E2709">
        <f t="shared" ref="E2709" si="5554">plan_id</f>
        <v>1330</v>
      </c>
      <c r="F2709">
        <f t="shared" ca="1" si="5330"/>
        <v>2005</v>
      </c>
      <c r="G2709">
        <f t="shared" ref="G2709" ca="1" si="5555">VLOOKUP(INDIRECT(CHAR(39)&amp;$A2709&amp;CHAR(39)&amp;"!r2c"&amp;$C2709,0),variables,2,0)</f>
        <v>10990</v>
      </c>
      <c r="H2709" s="68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2623700000</v>
      </c>
    </row>
    <row r="2710" spans="1:8" x14ac:dyDescent="0.35">
      <c r="A2710" t="s">
        <v>535</v>
      </c>
      <c r="B2710">
        <f t="shared" si="5500"/>
        <v>7</v>
      </c>
      <c r="C2710">
        <f t="shared" si="5501"/>
        <v>14</v>
      </c>
      <c r="E2710">
        <f t="shared" ref="E2710" si="5556">plan_id</f>
        <v>1330</v>
      </c>
      <c r="F2710">
        <f t="shared" ca="1" si="5330"/>
        <v>2005</v>
      </c>
      <c r="G2710">
        <f t="shared" ref="G2710" ca="1" si="5557">VLOOKUP(INDIRECT(CHAR(39)&amp;$A2710&amp;CHAR(39)&amp;"!r2c"&amp;$C2710,0),variables,2,0)</f>
        <v>10991</v>
      </c>
      <c r="H2710" s="68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3527000000</v>
      </c>
    </row>
    <row r="2711" spans="1:8" x14ac:dyDescent="0.35">
      <c r="A2711" t="s">
        <v>535</v>
      </c>
      <c r="B2711">
        <f t="shared" si="5500"/>
        <v>7</v>
      </c>
      <c r="C2711">
        <f t="shared" si="5501"/>
        <v>15</v>
      </c>
      <c r="E2711">
        <f t="shared" ref="E2711" si="5558">plan_id</f>
        <v>1330</v>
      </c>
      <c r="F2711">
        <f t="shared" ca="1" si="5330"/>
        <v>2005</v>
      </c>
      <c r="G2711">
        <f t="shared" ref="G2711" ca="1" si="5559">VLOOKUP(INDIRECT(CHAR(39)&amp;$A2711&amp;CHAR(39)&amp;"!r2c"&amp;$C2711,0),variables,2,0)</f>
        <v>10992</v>
      </c>
      <c r="H2711" s="68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903300000</v>
      </c>
    </row>
    <row r="2712" spans="1:8" x14ac:dyDescent="0.35">
      <c r="A2712" t="s">
        <v>535</v>
      </c>
      <c r="B2712">
        <f t="shared" si="5500"/>
        <v>7</v>
      </c>
      <c r="C2712">
        <f t="shared" si="5501"/>
        <v>16</v>
      </c>
      <c r="E2712">
        <f t="shared" ref="E2712" si="5560">plan_id</f>
        <v>1330</v>
      </c>
      <c r="F2712">
        <f t="shared" ca="1" si="5330"/>
        <v>2005</v>
      </c>
      <c r="G2712">
        <f t="shared" ref="G2712" ca="1" si="5561">VLOOKUP(INDIRECT(CHAR(39)&amp;$A2712&amp;CHAR(39)&amp;"!r2c"&amp;$C2712,0),variables,2,0)</f>
        <v>10993</v>
      </c>
      <c r="H2712" s="68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0.73399999999999999</v>
      </c>
    </row>
    <row r="2713" spans="1:8" x14ac:dyDescent="0.35">
      <c r="A2713" t="s">
        <v>535</v>
      </c>
      <c r="B2713">
        <f t="shared" si="5500"/>
        <v>7</v>
      </c>
      <c r="C2713">
        <f t="shared" si="5501"/>
        <v>17</v>
      </c>
      <c r="E2713">
        <f t="shared" ref="E2713" si="5562">plan_id</f>
        <v>1330</v>
      </c>
      <c r="F2713">
        <f t="shared" ca="1" si="5330"/>
        <v>2005</v>
      </c>
      <c r="G2713">
        <f t="shared" ref="G2713" ca="1" si="5563">VLOOKUP(INDIRECT(CHAR(39)&amp;$A2713&amp;CHAR(39)&amp;"!r2c"&amp;$C2713,0),variables,2,0)</f>
        <v>10994</v>
      </c>
      <c r="H2713" s="68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612600000</v>
      </c>
    </row>
    <row r="2714" spans="1:8" x14ac:dyDescent="0.35">
      <c r="A2714" t="s">
        <v>535</v>
      </c>
      <c r="B2714">
        <f t="shared" si="5500"/>
        <v>7</v>
      </c>
      <c r="C2714">
        <f t="shared" si="5501"/>
        <v>18</v>
      </c>
      <c r="E2714">
        <f t="shared" ref="E2714" si="5564">plan_id</f>
        <v>1330</v>
      </c>
      <c r="F2714">
        <f t="shared" ca="1" si="5330"/>
        <v>2005</v>
      </c>
      <c r="G2714">
        <f t="shared" ref="G2714" ca="1" si="5565">VLOOKUP(INDIRECT(CHAR(39)&amp;$A2714&amp;CHAR(39)&amp;"!r2c"&amp;$C2714,0),variables,2,0)</f>
        <v>11006</v>
      </c>
      <c r="H2714" s="68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5">
      <c r="A2715" t="s">
        <v>535</v>
      </c>
      <c r="B2715">
        <f t="shared" si="5500"/>
        <v>7</v>
      </c>
      <c r="C2715">
        <f t="shared" si="5501"/>
        <v>19</v>
      </c>
      <c r="E2715">
        <f t="shared" ref="E2715" si="5566">plan_id</f>
        <v>1330</v>
      </c>
      <c r="F2715">
        <f t="shared" ca="1" si="5330"/>
        <v>2005</v>
      </c>
      <c r="G2715">
        <f t="shared" ref="G2715" ca="1" si="5567">VLOOKUP(INDIRECT(CHAR(39)&amp;$A2715&amp;CHAR(39)&amp;"!r2c"&amp;$C2715,0),variables,2,0)</f>
        <v>10989</v>
      </c>
      <c r="H2715" s="68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9.329089128305583E-2</v>
      </c>
    </row>
    <row r="2716" spans="1:8" x14ac:dyDescent="0.35">
      <c r="A2716" t="s">
        <v>535</v>
      </c>
      <c r="B2716">
        <f t="shared" si="5500"/>
        <v>7</v>
      </c>
      <c r="C2716">
        <f t="shared" si="5501"/>
        <v>20</v>
      </c>
      <c r="E2716">
        <f t="shared" ref="E2716" si="5568">plan_id</f>
        <v>1330</v>
      </c>
      <c r="F2716">
        <f t="shared" ca="1" si="5330"/>
        <v>2005</v>
      </c>
      <c r="G2716">
        <f t="shared" ref="G2716" ca="1" si="5569">VLOOKUP(INDIRECT(CHAR(39)&amp;$A2716&amp;CHAR(39)&amp;"!r2c"&amp;$C2716,0),variables,2,0)</f>
        <v>10997</v>
      </c>
      <c r="H2716" s="68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2487136540</v>
      </c>
    </row>
    <row r="2717" spans="1:8" x14ac:dyDescent="0.35">
      <c r="A2717" t="s">
        <v>535</v>
      </c>
      <c r="B2717">
        <f t="shared" si="5500"/>
        <v>7</v>
      </c>
      <c r="C2717">
        <f t="shared" si="5501"/>
        <v>21</v>
      </c>
      <c r="E2717">
        <f t="shared" ref="E2717" si="5570">plan_id</f>
        <v>1330</v>
      </c>
      <c r="F2717">
        <f t="shared" ca="1" si="5330"/>
        <v>2005</v>
      </c>
      <c r="G2717">
        <f t="shared" ref="G2717" ca="1" si="5571">VLOOKUP(INDIRECT(CHAR(39)&amp;$A2717&amp;CHAR(39)&amp;"!r2c"&amp;$C2717,0),variables,2,0)</f>
        <v>10998</v>
      </c>
      <c r="H2717" s="68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0.70517055287779984</v>
      </c>
    </row>
    <row r="2718" spans="1:8" x14ac:dyDescent="0.35">
      <c r="A2718" t="s">
        <v>535</v>
      </c>
      <c r="B2718">
        <f t="shared" si="5500"/>
        <v>7</v>
      </c>
      <c r="C2718">
        <f t="shared" si="5501"/>
        <v>22</v>
      </c>
      <c r="E2718">
        <f t="shared" ref="E2718" si="5572">plan_id</f>
        <v>1330</v>
      </c>
      <c r="F2718">
        <f t="shared" ca="1" si="5330"/>
        <v>2005</v>
      </c>
      <c r="G2718">
        <f t="shared" ref="G2718" ca="1" si="5573">VLOOKUP(INDIRECT(CHAR(39)&amp;$A2718&amp;CHAR(39)&amp;"!r2c"&amp;$C2718,0),variables,2,0)</f>
        <v>10981</v>
      </c>
      <c r="H2718" s="68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5">
      <c r="A2719" t="s">
        <v>535</v>
      </c>
      <c r="B2719">
        <f t="shared" si="5500"/>
        <v>7</v>
      </c>
      <c r="C2719">
        <f t="shared" si="5501"/>
        <v>23</v>
      </c>
      <c r="E2719">
        <f t="shared" ref="E2719" si="5574">plan_id</f>
        <v>1330</v>
      </c>
      <c r="F2719">
        <f t="shared" ca="1" si="5330"/>
        <v>2005</v>
      </c>
      <c r="G2719">
        <f t="shared" ref="G2719" ca="1" si="5575">VLOOKUP(INDIRECT(CHAR(39)&amp;$A2719&amp;CHAR(39)&amp;"!r2c"&amp;$C2719,0),variables,2,0)</f>
        <v>10982</v>
      </c>
      <c r="H2719" s="68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5">
      <c r="A2720" t="s">
        <v>535</v>
      </c>
      <c r="B2720">
        <f t="shared" si="5500"/>
        <v>7</v>
      </c>
      <c r="C2720">
        <f t="shared" si="5501"/>
        <v>24</v>
      </c>
      <c r="E2720">
        <f t="shared" ref="E2720" si="5576">plan_id</f>
        <v>1330</v>
      </c>
      <c r="F2720">
        <f t="shared" ca="1" si="5330"/>
        <v>2005</v>
      </c>
      <c r="G2720">
        <f t="shared" ref="G2720" ca="1" si="5577">VLOOKUP(INDIRECT(CHAR(39)&amp;$A2720&amp;CHAR(39)&amp;"!r2c"&amp;$C2720,0),variables,2,0)</f>
        <v>10999</v>
      </c>
      <c r="H2720" s="68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5">
      <c r="A2721" t="s">
        <v>535</v>
      </c>
      <c r="B2721">
        <f t="shared" si="5500"/>
        <v>7</v>
      </c>
      <c r="C2721">
        <f t="shared" si="5501"/>
        <v>25</v>
      </c>
      <c r="E2721">
        <f t="shared" ref="E2721" si="5578">plan_id</f>
        <v>1330</v>
      </c>
      <c r="F2721">
        <f t="shared" ca="1" si="5330"/>
        <v>2005</v>
      </c>
      <c r="G2721">
        <f t="shared" ref="G2721" ca="1" si="5579">VLOOKUP(INDIRECT(CHAR(39)&amp;$A2721&amp;CHAR(39)&amp;"!r2c"&amp;$C2721,0),variables,2,0)</f>
        <v>11000</v>
      </c>
      <c r="H2721" s="68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161247366</v>
      </c>
    </row>
    <row r="2722" spans="1:8" x14ac:dyDescent="0.35">
      <c r="A2722" t="s">
        <v>535</v>
      </c>
      <c r="B2722">
        <f t="shared" si="5500"/>
        <v>7</v>
      </c>
      <c r="C2722">
        <f t="shared" si="5501"/>
        <v>26</v>
      </c>
      <c r="E2722">
        <f t="shared" ref="E2722" si="5580">plan_id</f>
        <v>1330</v>
      </c>
      <c r="F2722">
        <f t="shared" ca="1" si="5330"/>
        <v>2005</v>
      </c>
      <c r="G2722">
        <f t="shared" ref="G2722" ca="1" si="5581">VLOOKUP(INDIRECT(CHAR(39)&amp;$A2722&amp;CHAR(39)&amp;"!r2c"&amp;$C2722,0),variables,2,0)</f>
        <v>11001</v>
      </c>
      <c r="H2722" s="68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5">
      <c r="A2723" t="s">
        <v>535</v>
      </c>
      <c r="B2723">
        <f t="shared" si="5500"/>
        <v>7</v>
      </c>
      <c r="C2723">
        <f t="shared" si="5501"/>
        <v>27</v>
      </c>
      <c r="E2723">
        <f t="shared" ref="E2723" si="5582">plan_id</f>
        <v>1330</v>
      </c>
      <c r="F2723">
        <f t="shared" ca="1" si="5330"/>
        <v>2005</v>
      </c>
      <c r="G2723">
        <f t="shared" ref="G2723" ca="1" si="5583">VLOOKUP(INDIRECT(CHAR(39)&amp;$A2723&amp;CHAR(39)&amp;"!r2c"&amp;$C2723,0),variables,2,0)</f>
        <v>11002</v>
      </c>
      <c r="H2723" s="68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1560820</v>
      </c>
    </row>
    <row r="2724" spans="1:8" x14ac:dyDescent="0.35">
      <c r="A2724" t="s">
        <v>535</v>
      </c>
      <c r="B2724">
        <f t="shared" si="5500"/>
        <v>7</v>
      </c>
      <c r="C2724">
        <f t="shared" si="5501"/>
        <v>28</v>
      </c>
      <c r="E2724">
        <f t="shared" ref="E2724" si="5584">plan_id</f>
        <v>1330</v>
      </c>
      <c r="F2724">
        <f t="shared" ca="1" si="5330"/>
        <v>2005</v>
      </c>
      <c r="G2724">
        <f t="shared" ref="G2724" ca="1" si="5585">VLOOKUP(INDIRECT(CHAR(39)&amp;$A2724&amp;CHAR(39)&amp;"!r2c"&amp;$C2724,0),variables,2,0)</f>
        <v>11003</v>
      </c>
      <c r="H2724" s="68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4340382</v>
      </c>
    </row>
    <row r="2725" spans="1:8" x14ac:dyDescent="0.35">
      <c r="A2725" t="s">
        <v>535</v>
      </c>
      <c r="B2725">
        <f t="shared" si="5500"/>
        <v>7</v>
      </c>
      <c r="C2725">
        <f t="shared" si="5501"/>
        <v>29</v>
      </c>
      <c r="E2725">
        <f t="shared" ref="E2725" si="5586">plan_id</f>
        <v>1330</v>
      </c>
      <c r="F2725">
        <f t="shared" ca="1" si="5330"/>
        <v>2005</v>
      </c>
      <c r="G2725">
        <f t="shared" ref="G2725" ca="1" si="5587">VLOOKUP(INDIRECT(CHAR(39)&amp;$A2725&amp;CHAR(39)&amp;"!r2c"&amp;$C2725,0),variables,2,0)</f>
        <v>11004</v>
      </c>
      <c r="H2725" s="68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167148568</v>
      </c>
    </row>
    <row r="2726" spans="1:8" x14ac:dyDescent="0.35">
      <c r="A2726" t="s">
        <v>535</v>
      </c>
      <c r="B2726">
        <f t="shared" si="5500"/>
        <v>8</v>
      </c>
      <c r="C2726">
        <f t="shared" si="5501"/>
        <v>3</v>
      </c>
      <c r="E2726">
        <f t="shared" ref="E2726" si="5588">plan_id</f>
        <v>1330</v>
      </c>
      <c r="F2726">
        <f t="shared" ca="1" si="5330"/>
        <v>2006</v>
      </c>
      <c r="G2726">
        <f t="shared" ref="G2726" ca="1" si="5589">VLOOKUP(INDIRECT(CHAR(39)&amp;$A2726&amp;CHAR(39)&amp;"!r2c"&amp;$C2726,0),variables,2,0)</f>
        <v>10983</v>
      </c>
      <c r="H2726" s="68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5">
      <c r="A2727" t="s">
        <v>535</v>
      </c>
      <c r="B2727">
        <f t="shared" si="5500"/>
        <v>8</v>
      </c>
      <c r="C2727">
        <f t="shared" si="5501"/>
        <v>4</v>
      </c>
      <c r="E2727">
        <f t="shared" ref="E2727" si="5590">plan_id</f>
        <v>1330</v>
      </c>
      <c r="F2727">
        <f t="shared" ca="1" si="5330"/>
        <v>2006</v>
      </c>
      <c r="G2727">
        <f t="shared" ref="G2727" ca="1" si="5591">VLOOKUP(INDIRECT(CHAR(39)&amp;$A2727&amp;CHAR(39)&amp;"!r2c"&amp;$C2727,0),variables,2,0)</f>
        <v>10985</v>
      </c>
      <c r="H2727" s="68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158962000</v>
      </c>
    </row>
    <row r="2728" spans="1:8" x14ac:dyDescent="0.35">
      <c r="A2728" t="s">
        <v>535</v>
      </c>
      <c r="B2728">
        <f t="shared" si="5500"/>
        <v>8</v>
      </c>
      <c r="C2728">
        <f t="shared" si="5501"/>
        <v>5</v>
      </c>
      <c r="E2728">
        <f t="shared" ref="E2728" si="5592">plan_id</f>
        <v>1330</v>
      </c>
      <c r="F2728">
        <f t="shared" ca="1" si="5330"/>
        <v>2006</v>
      </c>
      <c r="G2728">
        <f t="shared" ref="G2728" ca="1" si="5593">VLOOKUP(INDIRECT(CHAR(39)&amp;$A2728&amp;CHAR(39)&amp;"!r2c"&amp;$C2728,0),variables,2,0)</f>
        <v>10986</v>
      </c>
      <c r="H2728" s="68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354485260</v>
      </c>
    </row>
    <row r="2729" spans="1:8" x14ac:dyDescent="0.35">
      <c r="A2729" t="s">
        <v>535</v>
      </c>
      <c r="B2729">
        <f t="shared" si="5500"/>
        <v>8</v>
      </c>
      <c r="C2729">
        <f t="shared" si="5501"/>
        <v>6</v>
      </c>
      <c r="E2729">
        <f t="shared" ref="E2729" si="5594">plan_id</f>
        <v>1330</v>
      </c>
      <c r="F2729">
        <f t="shared" ca="1" si="5330"/>
        <v>2006</v>
      </c>
      <c r="G2729">
        <f t="shared" ref="G2729" ca="1" si="5595">VLOOKUP(INDIRECT(CHAR(39)&amp;$A2729&amp;CHAR(39)&amp;"!r2c"&amp;$C2729,0),variables,2,0)</f>
        <v>10987</v>
      </c>
      <c r="H2729" s="68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-195523260</v>
      </c>
    </row>
    <row r="2730" spans="1:8" x14ac:dyDescent="0.35">
      <c r="A2730" t="s">
        <v>535</v>
      </c>
      <c r="B2730">
        <f t="shared" si="5500"/>
        <v>8</v>
      </c>
      <c r="C2730">
        <f t="shared" si="5501"/>
        <v>7</v>
      </c>
      <c r="E2730">
        <f t="shared" ref="E2730" si="5596">plan_id</f>
        <v>1330</v>
      </c>
      <c r="F2730">
        <f t="shared" ca="1" si="5330"/>
        <v>2006</v>
      </c>
      <c r="G2730">
        <f t="shared" ref="G2730" ca="1" si="5597">VLOOKUP(INDIRECT(CHAR(39)&amp;$A2730&amp;CHAR(39)&amp;"!r2c"&amp;$C2730,0),variables,2,0)</f>
        <v>10975</v>
      </c>
      <c r="H2730" s="68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Entry age</v>
      </c>
    </row>
    <row r="2731" spans="1:8" x14ac:dyDescent="0.35">
      <c r="A2731" t="s">
        <v>535</v>
      </c>
      <c r="B2731">
        <f t="shared" si="5500"/>
        <v>8</v>
      </c>
      <c r="C2731">
        <f t="shared" si="5501"/>
        <v>8</v>
      </c>
      <c r="E2731">
        <f t="shared" ref="E2731" si="5598">plan_id</f>
        <v>1330</v>
      </c>
      <c r="F2731">
        <f t="shared" ca="1" si="5330"/>
        <v>2006</v>
      </c>
      <c r="G2731">
        <f t="shared" ref="G2731" ca="1" si="5599">VLOOKUP(INDIRECT(CHAR(39)&amp;$A2731&amp;CHAR(39)&amp;"!r2c"&amp;$C2731,0),variables,2,0)</f>
        <v>10988</v>
      </c>
      <c r="H2731" s="68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2.23</v>
      </c>
    </row>
    <row r="2732" spans="1:8" x14ac:dyDescent="0.35">
      <c r="A2732" t="s">
        <v>535</v>
      </c>
      <c r="B2732">
        <f t="shared" si="5500"/>
        <v>8</v>
      </c>
      <c r="C2732">
        <f t="shared" si="5501"/>
        <v>9</v>
      </c>
      <c r="E2732">
        <f t="shared" ref="E2732" si="5600">plan_id</f>
        <v>1330</v>
      </c>
      <c r="F2732">
        <f t="shared" ca="1" si="5330"/>
        <v>2006</v>
      </c>
      <c r="G2732">
        <f t="shared" ref="G2732" ca="1" si="5601">VLOOKUP(INDIRECT(CHAR(39)&amp;$A2732&amp;CHAR(39)&amp;"!r2c"&amp;$C2732,0),variables,2,0)</f>
        <v>10885</v>
      </c>
      <c r="H2732" s="68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5">
      <c r="A2733" t="s">
        <v>535</v>
      </c>
      <c r="B2733">
        <f t="shared" si="5500"/>
        <v>8</v>
      </c>
      <c r="C2733">
        <f t="shared" si="5501"/>
        <v>10</v>
      </c>
      <c r="E2733">
        <f t="shared" ref="E2733" si="5602">plan_id</f>
        <v>1330</v>
      </c>
      <c r="F2733">
        <f t="shared" ca="1" si="5330"/>
        <v>2006</v>
      </c>
      <c r="G2733">
        <f t="shared" ref="G2733" ca="1" si="5603">VLOOKUP(INDIRECT(CHAR(39)&amp;$A2733&amp;CHAR(39)&amp;"!r2c"&amp;$C2733,0),variables,2,0)</f>
        <v>10886</v>
      </c>
      <c r="H2733" s="68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5">
      <c r="A2734" t="s">
        <v>535</v>
      </c>
      <c r="B2734">
        <f t="shared" si="5500"/>
        <v>8</v>
      </c>
      <c r="C2734">
        <f t="shared" si="5501"/>
        <v>11</v>
      </c>
      <c r="E2734">
        <f t="shared" ref="E2734" si="5604">plan_id</f>
        <v>1330</v>
      </c>
      <c r="F2734">
        <f t="shared" ca="1" si="5330"/>
        <v>2006</v>
      </c>
      <c r="G2734">
        <f t="shared" ref="G2734" ca="1" si="5605">VLOOKUP(INDIRECT(CHAR(39)&amp;$A2734&amp;CHAR(39)&amp;"!r2c"&amp;$C2734,0),variables,2,0)</f>
        <v>10887</v>
      </c>
      <c r="H2734" s="68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5">
      <c r="A2735" t="s">
        <v>535</v>
      </c>
      <c r="B2735">
        <f t="shared" si="5500"/>
        <v>8</v>
      </c>
      <c r="C2735">
        <f t="shared" si="5501"/>
        <v>12</v>
      </c>
      <c r="E2735">
        <f t="shared" ref="E2735" si="5606">plan_id</f>
        <v>1330</v>
      </c>
      <c r="F2735">
        <f t="shared" ca="1" si="5330"/>
        <v>2006</v>
      </c>
      <c r="G2735">
        <f t="shared" ref="G2735" ca="1" si="5607">VLOOKUP(INDIRECT(CHAR(39)&amp;$A2735&amp;CHAR(39)&amp;"!r2c"&amp;$C2735,0),variables,2,0)</f>
        <v>10883</v>
      </c>
      <c r="H2735" s="68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5">
      <c r="A2736" t="s">
        <v>535</v>
      </c>
      <c r="B2736">
        <f t="shared" si="5500"/>
        <v>8</v>
      </c>
      <c r="C2736">
        <f t="shared" si="5501"/>
        <v>13</v>
      </c>
      <c r="E2736">
        <f t="shared" ref="E2736" si="5608">plan_id</f>
        <v>1330</v>
      </c>
      <c r="F2736">
        <f t="shared" ca="1" si="5330"/>
        <v>2006</v>
      </c>
      <c r="G2736">
        <f t="shared" ref="G2736" ca="1" si="5609">VLOOKUP(INDIRECT(CHAR(39)&amp;$A2736&amp;CHAR(39)&amp;"!r2c"&amp;$C2736,0),variables,2,0)</f>
        <v>10990</v>
      </c>
      <c r="H2736" s="68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2870500000</v>
      </c>
    </row>
    <row r="2737" spans="1:8" x14ac:dyDescent="0.35">
      <c r="A2737" t="s">
        <v>535</v>
      </c>
      <c r="B2737">
        <f t="shared" si="5500"/>
        <v>8</v>
      </c>
      <c r="C2737">
        <f t="shared" si="5501"/>
        <v>14</v>
      </c>
      <c r="E2737">
        <f t="shared" ref="E2737" si="5610">plan_id</f>
        <v>1330</v>
      </c>
      <c r="F2737">
        <f t="shared" ca="1" si="5330"/>
        <v>2006</v>
      </c>
      <c r="G2737">
        <f t="shared" ref="G2737" ca="1" si="5611">VLOOKUP(INDIRECT(CHAR(39)&amp;$A2737&amp;CHAR(39)&amp;"!r2c"&amp;$C2737,0),variables,2,0)</f>
        <v>10991</v>
      </c>
      <c r="H2737" s="68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3733600000</v>
      </c>
    </row>
    <row r="2738" spans="1:8" x14ac:dyDescent="0.35">
      <c r="A2738" t="s">
        <v>535</v>
      </c>
      <c r="B2738">
        <f t="shared" si="5500"/>
        <v>8</v>
      </c>
      <c r="C2738">
        <f t="shared" si="5501"/>
        <v>15</v>
      </c>
      <c r="E2738">
        <f t="shared" ref="E2738" si="5612">plan_id</f>
        <v>1330</v>
      </c>
      <c r="F2738">
        <f t="shared" ca="1" si="5330"/>
        <v>2006</v>
      </c>
      <c r="G2738">
        <f t="shared" ref="G2738" ca="1" si="5613">VLOOKUP(INDIRECT(CHAR(39)&amp;$A2738&amp;CHAR(39)&amp;"!r2c"&amp;$C2738,0),variables,2,0)</f>
        <v>10992</v>
      </c>
      <c r="H2738" s="68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863100000</v>
      </c>
    </row>
    <row r="2739" spans="1:8" x14ac:dyDescent="0.35">
      <c r="A2739" t="s">
        <v>535</v>
      </c>
      <c r="B2739">
        <f t="shared" si="5500"/>
        <v>8</v>
      </c>
      <c r="C2739">
        <f t="shared" si="5501"/>
        <v>16</v>
      </c>
      <c r="E2739">
        <f t="shared" ref="E2739" si="5614">plan_id</f>
        <v>1330</v>
      </c>
      <c r="F2739">
        <f t="shared" ca="1" si="5330"/>
        <v>2006</v>
      </c>
      <c r="G2739">
        <f t="shared" ref="G2739" ca="1" si="5615">VLOOKUP(INDIRECT(CHAR(39)&amp;$A2739&amp;CHAR(39)&amp;"!r2c"&amp;$C2739,0),variables,2,0)</f>
        <v>10993</v>
      </c>
      <c r="H2739" s="68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0.76100000000000001</v>
      </c>
    </row>
    <row r="2740" spans="1:8" x14ac:dyDescent="0.35">
      <c r="A2740" t="s">
        <v>535</v>
      </c>
      <c r="B2740">
        <f t="shared" si="5500"/>
        <v>8</v>
      </c>
      <c r="C2740">
        <f t="shared" si="5501"/>
        <v>17</v>
      </c>
      <c r="E2740">
        <f t="shared" ref="E2740" si="5616">plan_id</f>
        <v>1330</v>
      </c>
      <c r="F2740">
        <f t="shared" ca="1" si="5330"/>
        <v>2006</v>
      </c>
      <c r="G2740">
        <f t="shared" ref="G2740" ca="1" si="5617">VLOOKUP(INDIRECT(CHAR(39)&amp;$A2740&amp;CHAR(39)&amp;"!r2c"&amp;$C2740,0),variables,2,0)</f>
        <v>10994</v>
      </c>
      <c r="H2740" s="68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636000000</v>
      </c>
    </row>
    <row r="2741" spans="1:8" x14ac:dyDescent="0.35">
      <c r="A2741" t="s">
        <v>535</v>
      </c>
      <c r="B2741">
        <f t="shared" si="5500"/>
        <v>8</v>
      </c>
      <c r="C2741">
        <f t="shared" si="5501"/>
        <v>18</v>
      </c>
      <c r="E2741">
        <f t="shared" ref="E2741" si="5618">plan_id</f>
        <v>1330</v>
      </c>
      <c r="F2741">
        <f t="shared" ca="1" si="5330"/>
        <v>2006</v>
      </c>
      <c r="G2741">
        <f t="shared" ref="G2741" ca="1" si="5619">VLOOKUP(INDIRECT(CHAR(39)&amp;$A2741&amp;CHAR(39)&amp;"!r2c"&amp;$C2741,0),variables,2,0)</f>
        <v>11006</v>
      </c>
      <c r="H2741" s="68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5">
      <c r="A2742" t="s">
        <v>535</v>
      </c>
      <c r="B2742">
        <f t="shared" si="5500"/>
        <v>8</v>
      </c>
      <c r="C2742">
        <f t="shared" si="5501"/>
        <v>19</v>
      </c>
      <c r="E2742">
        <f t="shared" ref="E2742" si="5620">plan_id</f>
        <v>1330</v>
      </c>
      <c r="F2742">
        <f t="shared" ca="1" si="5330"/>
        <v>2006</v>
      </c>
      <c r="G2742">
        <f t="shared" ref="G2742" ca="1" si="5621">VLOOKUP(INDIRECT(CHAR(39)&amp;$A2742&amp;CHAR(39)&amp;"!r2c"&amp;$C2742,0),variables,2,0)</f>
        <v>10989</v>
      </c>
      <c r="H2742" s="68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0.24994025157232705</v>
      </c>
    </row>
    <row r="2743" spans="1:8" x14ac:dyDescent="0.35">
      <c r="A2743" t="s">
        <v>535</v>
      </c>
      <c r="B2743">
        <f t="shared" si="5500"/>
        <v>8</v>
      </c>
      <c r="C2743">
        <f t="shared" si="5501"/>
        <v>20</v>
      </c>
      <c r="E2743">
        <f t="shared" ref="E2743" si="5622">plan_id</f>
        <v>1330</v>
      </c>
      <c r="F2743">
        <f t="shared" ca="1" si="5330"/>
        <v>2006</v>
      </c>
      <c r="G2743">
        <f t="shared" ref="G2743" ca="1" si="5623">VLOOKUP(INDIRECT(CHAR(39)&amp;$A2743&amp;CHAR(39)&amp;"!r2c"&amp;$C2743,0),variables,2,0)</f>
        <v>10997</v>
      </c>
      <c r="H2743" s="68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2745771047</v>
      </c>
    </row>
    <row r="2744" spans="1:8" x14ac:dyDescent="0.35">
      <c r="A2744" t="s">
        <v>535</v>
      </c>
      <c r="B2744">
        <f t="shared" si="5500"/>
        <v>8</v>
      </c>
      <c r="C2744">
        <f t="shared" si="5501"/>
        <v>21</v>
      </c>
      <c r="E2744">
        <f t="shared" ref="E2744" si="5624">plan_id</f>
        <v>1330</v>
      </c>
      <c r="F2744">
        <f t="shared" ca="1" si="5330"/>
        <v>2006</v>
      </c>
      <c r="G2744">
        <f t="shared" ref="G2744" ca="1" si="5625">VLOOKUP(INDIRECT(CHAR(39)&amp;$A2744&amp;CHAR(39)&amp;"!r2c"&amp;$C2744,0),variables,2,0)</f>
        <v>10998</v>
      </c>
      <c r="H2744" s="68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0.73542185745661026</v>
      </c>
    </row>
    <row r="2745" spans="1:8" x14ac:dyDescent="0.35">
      <c r="A2745" t="s">
        <v>535</v>
      </c>
      <c r="B2745">
        <f t="shared" si="5500"/>
        <v>8</v>
      </c>
      <c r="C2745">
        <f t="shared" si="5501"/>
        <v>22</v>
      </c>
      <c r="E2745">
        <f t="shared" ref="E2745" si="5626">plan_id</f>
        <v>1330</v>
      </c>
      <c r="F2745">
        <f t="shared" ca="1" si="5330"/>
        <v>2006</v>
      </c>
      <c r="G2745">
        <f t="shared" ref="G2745" ca="1" si="5627">VLOOKUP(INDIRECT(CHAR(39)&amp;$A2745&amp;CHAR(39)&amp;"!r2c"&amp;$C2745,0),variables,2,0)</f>
        <v>10981</v>
      </c>
      <c r="H2745" s="68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5">
      <c r="A2746" t="s">
        <v>535</v>
      </c>
      <c r="B2746">
        <f t="shared" si="5500"/>
        <v>8</v>
      </c>
      <c r="C2746">
        <f t="shared" si="5501"/>
        <v>23</v>
      </c>
      <c r="E2746">
        <f t="shared" ref="E2746" si="5628">plan_id</f>
        <v>1330</v>
      </c>
      <c r="F2746">
        <f t="shared" ca="1" si="5330"/>
        <v>2006</v>
      </c>
      <c r="G2746">
        <f t="shared" ref="G2746" ca="1" si="5629">VLOOKUP(INDIRECT(CHAR(39)&amp;$A2746&amp;CHAR(39)&amp;"!r2c"&amp;$C2746,0),variables,2,0)</f>
        <v>10982</v>
      </c>
      <c r="H2746" s="68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5">
      <c r="A2747" t="s">
        <v>535</v>
      </c>
      <c r="B2747">
        <f t="shared" ref="B2747:B2810" si="5630">B2720+1</f>
        <v>8</v>
      </c>
      <c r="C2747">
        <f t="shared" ref="C2747:C2810" si="5631">C2720</f>
        <v>24</v>
      </c>
      <c r="E2747">
        <f t="shared" ref="E2747" si="5632">plan_id</f>
        <v>1330</v>
      </c>
      <c r="F2747">
        <f t="shared" ca="1" si="5330"/>
        <v>2006</v>
      </c>
      <c r="G2747">
        <f t="shared" ref="G2747" ca="1" si="5633">VLOOKUP(INDIRECT(CHAR(39)&amp;$A2747&amp;CHAR(39)&amp;"!r2c"&amp;$C2747,0),variables,2,0)</f>
        <v>10999</v>
      </c>
      <c r="H2747" s="68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18700000</v>
      </c>
    </row>
    <row r="2748" spans="1:8" x14ac:dyDescent="0.35">
      <c r="A2748" t="s">
        <v>535</v>
      </c>
      <c r="B2748">
        <f t="shared" si="5630"/>
        <v>8</v>
      </c>
      <c r="C2748">
        <f t="shared" si="5631"/>
        <v>25</v>
      </c>
      <c r="E2748">
        <f t="shared" ref="E2748" si="5634">plan_id</f>
        <v>1330</v>
      </c>
      <c r="F2748">
        <f t="shared" ca="1" si="5330"/>
        <v>2006</v>
      </c>
      <c r="G2748">
        <f t="shared" ref="G2748" ca="1" si="5635">VLOOKUP(INDIRECT(CHAR(39)&amp;$A2748&amp;CHAR(39)&amp;"!r2c"&amp;$C2748,0),variables,2,0)</f>
        <v>11000</v>
      </c>
      <c r="H2748" s="68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171956507</v>
      </c>
    </row>
    <row r="2749" spans="1:8" x14ac:dyDescent="0.35">
      <c r="A2749" t="s">
        <v>535</v>
      </c>
      <c r="B2749">
        <f t="shared" si="5630"/>
        <v>8</v>
      </c>
      <c r="C2749">
        <f t="shared" si="5631"/>
        <v>26</v>
      </c>
      <c r="E2749">
        <f t="shared" ref="E2749" si="5636">plan_id</f>
        <v>1330</v>
      </c>
      <c r="F2749">
        <f t="shared" ca="1" si="5330"/>
        <v>2006</v>
      </c>
      <c r="G2749">
        <f t="shared" ref="G2749" ca="1" si="5637">VLOOKUP(INDIRECT(CHAR(39)&amp;$A2749&amp;CHAR(39)&amp;"!r2c"&amp;$C2749,0),variables,2,0)</f>
        <v>11001</v>
      </c>
      <c r="H2749" s="68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</row>
    <row r="2750" spans="1:8" x14ac:dyDescent="0.35">
      <c r="A2750" t="s">
        <v>535</v>
      </c>
      <c r="B2750">
        <f t="shared" si="5630"/>
        <v>8</v>
      </c>
      <c r="C2750">
        <f t="shared" si="5631"/>
        <v>27</v>
      </c>
      <c r="E2750">
        <f t="shared" ref="E2750" si="5638">plan_id</f>
        <v>1330</v>
      </c>
      <c r="F2750">
        <f t="shared" ca="1" si="5330"/>
        <v>2006</v>
      </c>
      <c r="G2750">
        <f t="shared" ref="G2750" ca="1" si="5639">VLOOKUP(INDIRECT(CHAR(39)&amp;$A2750&amp;CHAR(39)&amp;"!r2c"&amp;$C2750,0),variables,2,0)</f>
        <v>11002</v>
      </c>
      <c r="H2750" s="68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1579155</v>
      </c>
    </row>
    <row r="2751" spans="1:8" x14ac:dyDescent="0.35">
      <c r="A2751" t="s">
        <v>535</v>
      </c>
      <c r="B2751">
        <f t="shared" si="5630"/>
        <v>8</v>
      </c>
      <c r="C2751">
        <f t="shared" si="5631"/>
        <v>28</v>
      </c>
      <c r="E2751">
        <f t="shared" ref="E2751" si="5640">plan_id</f>
        <v>1330</v>
      </c>
      <c r="F2751">
        <f t="shared" ca="1" si="5330"/>
        <v>2006</v>
      </c>
      <c r="G2751">
        <f t="shared" ref="G2751" ca="1" si="5641">VLOOKUP(INDIRECT(CHAR(39)&amp;$A2751&amp;CHAR(39)&amp;"!r2c"&amp;$C2751,0),variables,2,0)</f>
        <v>11003</v>
      </c>
      <c r="H2751" s="68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4876148</v>
      </c>
    </row>
    <row r="2752" spans="1:8" x14ac:dyDescent="0.35">
      <c r="A2752" t="s">
        <v>535</v>
      </c>
      <c r="B2752">
        <f t="shared" si="5630"/>
        <v>8</v>
      </c>
      <c r="C2752">
        <f t="shared" si="5631"/>
        <v>29</v>
      </c>
      <c r="E2752">
        <f t="shared" ref="E2752" si="5642">plan_id</f>
        <v>1330</v>
      </c>
      <c r="F2752">
        <f t="shared" ca="1" si="5330"/>
        <v>2006</v>
      </c>
      <c r="G2752">
        <f t="shared" ref="G2752" ca="1" si="5643">VLOOKUP(INDIRECT(CHAR(39)&amp;$A2752&amp;CHAR(39)&amp;"!r2c"&amp;$C2752,0),variables,2,0)</f>
        <v>11004</v>
      </c>
      <c r="H2752" s="68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178411810</v>
      </c>
    </row>
    <row r="2753" spans="1:8" x14ac:dyDescent="0.35">
      <c r="A2753" t="s">
        <v>535</v>
      </c>
      <c r="B2753">
        <f t="shared" si="5630"/>
        <v>9</v>
      </c>
      <c r="C2753">
        <f t="shared" si="5631"/>
        <v>3</v>
      </c>
      <c r="E2753">
        <f t="shared" ref="E2753" si="5644">plan_id</f>
        <v>1330</v>
      </c>
      <c r="F2753">
        <f t="shared" ca="1" si="5330"/>
        <v>2007</v>
      </c>
      <c r="G2753">
        <f t="shared" ref="G2753" ca="1" si="5645">VLOOKUP(INDIRECT(CHAR(39)&amp;$A2753&amp;CHAR(39)&amp;"!r2c"&amp;$C2753,0),variables,2,0)</f>
        <v>10983</v>
      </c>
      <c r="H2753" s="68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5">
      <c r="A2754" t="s">
        <v>535</v>
      </c>
      <c r="B2754">
        <f t="shared" si="5630"/>
        <v>9</v>
      </c>
      <c r="C2754">
        <f t="shared" si="5631"/>
        <v>4</v>
      </c>
      <c r="E2754">
        <f t="shared" ref="E2754" si="5646">plan_id</f>
        <v>1330</v>
      </c>
      <c r="F2754">
        <f t="shared" ca="1" si="5330"/>
        <v>2007</v>
      </c>
      <c r="G2754">
        <f t="shared" ref="G2754" ca="1" si="5647">VLOOKUP(INDIRECT(CHAR(39)&amp;$A2754&amp;CHAR(39)&amp;"!r2c"&amp;$C2754,0),variables,2,0)</f>
        <v>10985</v>
      </c>
      <c r="H2754" s="68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112664000</v>
      </c>
    </row>
    <row r="2755" spans="1:8" x14ac:dyDescent="0.35">
      <c r="A2755" t="s">
        <v>535</v>
      </c>
      <c r="B2755">
        <f t="shared" si="5630"/>
        <v>9</v>
      </c>
      <c r="C2755">
        <f t="shared" si="5631"/>
        <v>5</v>
      </c>
      <c r="E2755">
        <f t="shared" ref="E2755" si="5648">plan_id</f>
        <v>1330</v>
      </c>
      <c r="F2755">
        <f t="shared" ca="1" si="5330"/>
        <v>2007</v>
      </c>
      <c r="G2755">
        <f t="shared" ref="G2755" ca="1" si="5649">VLOOKUP(INDIRECT(CHAR(39)&amp;$A2755&amp;CHAR(39)&amp;"!r2c"&amp;$C2755,0),variables,2,0)</f>
        <v>10986</v>
      </c>
      <c r="H2755" s="68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146463200</v>
      </c>
    </row>
    <row r="2756" spans="1:8" x14ac:dyDescent="0.35">
      <c r="A2756" t="s">
        <v>535</v>
      </c>
      <c r="B2756">
        <f t="shared" si="5630"/>
        <v>9</v>
      </c>
      <c r="C2756">
        <f t="shared" si="5631"/>
        <v>6</v>
      </c>
      <c r="E2756">
        <f t="shared" ref="E2756" si="5650">plan_id</f>
        <v>1330</v>
      </c>
      <c r="F2756">
        <f t="shared" ca="1" si="5330"/>
        <v>2007</v>
      </c>
      <c r="G2756">
        <f t="shared" ref="G2756" ca="1" si="5651">VLOOKUP(INDIRECT(CHAR(39)&amp;$A2756&amp;CHAR(39)&amp;"!r2c"&amp;$C2756,0),variables,2,0)</f>
        <v>10987</v>
      </c>
      <c r="H2756" s="68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-33799200</v>
      </c>
    </row>
    <row r="2757" spans="1:8" x14ac:dyDescent="0.35">
      <c r="A2757" t="s">
        <v>535</v>
      </c>
      <c r="B2757">
        <f t="shared" si="5630"/>
        <v>9</v>
      </c>
      <c r="C2757">
        <f t="shared" si="5631"/>
        <v>7</v>
      </c>
      <c r="E2757">
        <f t="shared" ref="E2757" si="5652">plan_id</f>
        <v>1330</v>
      </c>
      <c r="F2757">
        <f t="shared" ca="1" si="5330"/>
        <v>2007</v>
      </c>
      <c r="G2757">
        <f t="shared" ref="G2757" ca="1" si="5653">VLOOKUP(INDIRECT(CHAR(39)&amp;$A2757&amp;CHAR(39)&amp;"!r2c"&amp;$C2757,0),variables,2,0)</f>
        <v>10975</v>
      </c>
      <c r="H2757" s="68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Entry age</v>
      </c>
    </row>
    <row r="2758" spans="1:8" x14ac:dyDescent="0.35">
      <c r="A2758" t="s">
        <v>535</v>
      </c>
      <c r="B2758">
        <f t="shared" si="5630"/>
        <v>9</v>
      </c>
      <c r="C2758">
        <f t="shared" si="5631"/>
        <v>8</v>
      </c>
      <c r="E2758">
        <f t="shared" ref="E2758" si="5654">plan_id</f>
        <v>1330</v>
      </c>
      <c r="F2758">
        <f t="shared" ca="1" si="5330"/>
        <v>2007</v>
      </c>
      <c r="G2758">
        <f t="shared" ref="G2758" ca="1" si="5655">VLOOKUP(INDIRECT(CHAR(39)&amp;$A2758&amp;CHAR(39)&amp;"!r2c"&amp;$C2758,0),variables,2,0)</f>
        <v>10988</v>
      </c>
      <c r="H2758" s="68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1.3</v>
      </c>
    </row>
    <row r="2759" spans="1:8" x14ac:dyDescent="0.35">
      <c r="A2759" t="s">
        <v>535</v>
      </c>
      <c r="B2759">
        <f t="shared" si="5630"/>
        <v>9</v>
      </c>
      <c r="C2759">
        <f t="shared" si="5631"/>
        <v>9</v>
      </c>
      <c r="E2759">
        <f t="shared" ref="E2759" si="5656">plan_id</f>
        <v>1330</v>
      </c>
      <c r="F2759">
        <f t="shared" ca="1" si="5330"/>
        <v>2007</v>
      </c>
      <c r="G2759">
        <f t="shared" ref="G2759" ca="1" si="5657">VLOOKUP(INDIRECT(CHAR(39)&amp;$A2759&amp;CHAR(39)&amp;"!r2c"&amp;$C2759,0),variables,2,0)</f>
        <v>10885</v>
      </c>
      <c r="H2759" s="68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5">
      <c r="A2760" t="s">
        <v>535</v>
      </c>
      <c r="B2760">
        <f t="shared" si="5630"/>
        <v>9</v>
      </c>
      <c r="C2760">
        <f t="shared" si="5631"/>
        <v>10</v>
      </c>
      <c r="E2760">
        <f t="shared" ref="E2760" si="5658">plan_id</f>
        <v>1330</v>
      </c>
      <c r="F2760">
        <f t="shared" ca="1" si="5330"/>
        <v>2007</v>
      </c>
      <c r="G2760">
        <f t="shared" ref="G2760" ca="1" si="5659">VLOOKUP(INDIRECT(CHAR(39)&amp;$A2760&amp;CHAR(39)&amp;"!r2c"&amp;$C2760,0),variables,2,0)</f>
        <v>10886</v>
      </c>
      <c r="H2760" s="68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5">
      <c r="A2761" t="s">
        <v>535</v>
      </c>
      <c r="B2761">
        <f t="shared" si="5630"/>
        <v>9</v>
      </c>
      <c r="C2761">
        <f t="shared" si="5631"/>
        <v>11</v>
      </c>
      <c r="E2761">
        <f t="shared" ref="E2761" si="5660">plan_id</f>
        <v>1330</v>
      </c>
      <c r="F2761">
        <f t="shared" ca="1" si="5330"/>
        <v>2007</v>
      </c>
      <c r="G2761">
        <f t="shared" ref="G2761" ca="1" si="5661">VLOOKUP(INDIRECT(CHAR(39)&amp;$A2761&amp;CHAR(39)&amp;"!r2c"&amp;$C2761,0),variables,2,0)</f>
        <v>10887</v>
      </c>
      <c r="H2761" s="68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5">
      <c r="A2762" t="s">
        <v>535</v>
      </c>
      <c r="B2762">
        <f t="shared" si="5630"/>
        <v>9</v>
      </c>
      <c r="C2762">
        <f t="shared" si="5631"/>
        <v>12</v>
      </c>
      <c r="E2762">
        <f t="shared" ref="E2762" si="5662">plan_id</f>
        <v>1330</v>
      </c>
      <c r="F2762">
        <f t="shared" ca="1" si="5330"/>
        <v>2007</v>
      </c>
      <c r="G2762">
        <f t="shared" ref="G2762" ca="1" si="5663">VLOOKUP(INDIRECT(CHAR(39)&amp;$A2762&amp;CHAR(39)&amp;"!r2c"&amp;$C2762,0),variables,2,0)</f>
        <v>10883</v>
      </c>
      <c r="H2762" s="68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5">
      <c r="A2763" t="s">
        <v>535</v>
      </c>
      <c r="B2763">
        <f t="shared" si="5630"/>
        <v>9</v>
      </c>
      <c r="C2763">
        <f t="shared" si="5631"/>
        <v>13</v>
      </c>
      <c r="E2763">
        <f t="shared" ref="E2763" si="5664">plan_id</f>
        <v>1330</v>
      </c>
      <c r="F2763">
        <f t="shared" ca="1" si="5330"/>
        <v>2007</v>
      </c>
      <c r="G2763">
        <f t="shared" ref="G2763" ca="1" si="5665">VLOOKUP(INDIRECT(CHAR(39)&amp;$A2763&amp;CHAR(39)&amp;"!r2c"&amp;$C2763,0),variables,2,0)</f>
        <v>10990</v>
      </c>
      <c r="H2763" s="68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3159600000</v>
      </c>
    </row>
    <row r="2764" spans="1:8" x14ac:dyDescent="0.35">
      <c r="A2764" t="s">
        <v>535</v>
      </c>
      <c r="B2764">
        <f t="shared" si="5630"/>
        <v>9</v>
      </c>
      <c r="C2764">
        <f t="shared" si="5631"/>
        <v>14</v>
      </c>
      <c r="E2764">
        <f t="shared" ref="E2764" si="5666">plan_id</f>
        <v>1330</v>
      </c>
      <c r="F2764">
        <f t="shared" ca="1" si="5330"/>
        <v>2007</v>
      </c>
      <c r="G2764">
        <f t="shared" ref="G2764" ca="1" si="5667">VLOOKUP(INDIRECT(CHAR(39)&amp;$A2764&amp;CHAR(39)&amp;"!r2c"&amp;$C2764,0),variables,2,0)</f>
        <v>10991</v>
      </c>
      <c r="H2764" s="68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3928500000</v>
      </c>
    </row>
    <row r="2765" spans="1:8" x14ac:dyDescent="0.35">
      <c r="A2765" t="s">
        <v>535</v>
      </c>
      <c r="B2765">
        <f t="shared" si="5630"/>
        <v>9</v>
      </c>
      <c r="C2765">
        <f t="shared" si="5631"/>
        <v>15</v>
      </c>
      <c r="E2765">
        <f t="shared" ref="E2765" si="5668">plan_id</f>
        <v>1330</v>
      </c>
      <c r="F2765">
        <f t="shared" ca="1" si="5330"/>
        <v>2007</v>
      </c>
      <c r="G2765">
        <f t="shared" ref="G2765" ca="1" si="5669">VLOOKUP(INDIRECT(CHAR(39)&amp;$A2765&amp;CHAR(39)&amp;"!r2c"&amp;$C2765,0),variables,2,0)</f>
        <v>10992</v>
      </c>
      <c r="H2765" s="68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768900000</v>
      </c>
    </row>
    <row r="2766" spans="1:8" x14ac:dyDescent="0.35">
      <c r="A2766" t="s">
        <v>535</v>
      </c>
      <c r="B2766">
        <f t="shared" si="5630"/>
        <v>9</v>
      </c>
      <c r="C2766">
        <f t="shared" si="5631"/>
        <v>16</v>
      </c>
      <c r="E2766">
        <f t="shared" ref="E2766" si="5670">plan_id</f>
        <v>1330</v>
      </c>
      <c r="F2766">
        <f t="shared" ca="1" si="5330"/>
        <v>2007</v>
      </c>
      <c r="G2766">
        <f t="shared" ref="G2766" ca="1" si="5671">VLOOKUP(INDIRECT(CHAR(39)&amp;$A2766&amp;CHAR(39)&amp;"!r2c"&amp;$C2766,0),variables,2,0)</f>
        <v>10993</v>
      </c>
      <c r="H2766" s="68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0.79600000000000004</v>
      </c>
    </row>
    <row r="2767" spans="1:8" x14ac:dyDescent="0.35">
      <c r="A2767" t="s">
        <v>535</v>
      </c>
      <c r="B2767">
        <f t="shared" si="5630"/>
        <v>9</v>
      </c>
      <c r="C2767">
        <f t="shared" si="5631"/>
        <v>17</v>
      </c>
      <c r="E2767">
        <f t="shared" ref="E2767" si="5672">plan_id</f>
        <v>1330</v>
      </c>
      <c r="F2767">
        <f t="shared" ca="1" si="5330"/>
        <v>2007</v>
      </c>
      <c r="G2767">
        <f t="shared" ref="G2767" ca="1" si="5673">VLOOKUP(INDIRECT(CHAR(39)&amp;$A2767&amp;CHAR(39)&amp;"!r2c"&amp;$C2767,0),variables,2,0)</f>
        <v>10994</v>
      </c>
      <c r="H2767" s="68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664100000</v>
      </c>
    </row>
    <row r="2768" spans="1:8" x14ac:dyDescent="0.35">
      <c r="A2768" t="s">
        <v>535</v>
      </c>
      <c r="B2768">
        <f t="shared" si="5630"/>
        <v>9</v>
      </c>
      <c r="C2768">
        <f t="shared" si="5631"/>
        <v>18</v>
      </c>
      <c r="E2768">
        <f t="shared" ref="E2768" si="5674">plan_id</f>
        <v>1330</v>
      </c>
      <c r="F2768">
        <f t="shared" ca="1" si="5330"/>
        <v>2007</v>
      </c>
      <c r="G2768">
        <f t="shared" ref="G2768" ca="1" si="5675">VLOOKUP(INDIRECT(CHAR(39)&amp;$A2768&amp;CHAR(39)&amp;"!r2c"&amp;$C2768,0),variables,2,0)</f>
        <v>11006</v>
      </c>
      <c r="H2768" s="68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5">
      <c r="A2769" t="s">
        <v>535</v>
      </c>
      <c r="B2769">
        <f t="shared" si="5630"/>
        <v>9</v>
      </c>
      <c r="C2769">
        <f t="shared" si="5631"/>
        <v>19</v>
      </c>
      <c r="E2769">
        <f t="shared" ref="E2769" si="5676">plan_id</f>
        <v>1330</v>
      </c>
      <c r="F2769">
        <f t="shared" ca="1" si="5330"/>
        <v>2007</v>
      </c>
      <c r="G2769">
        <f t="shared" ref="G2769" ca="1" si="5677">VLOOKUP(INDIRECT(CHAR(39)&amp;$A2769&amp;CHAR(39)&amp;"!r2c"&amp;$C2769,0),variables,2,0)</f>
        <v>10989</v>
      </c>
      <c r="H2769" s="68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0.16964914922451438</v>
      </c>
    </row>
    <row r="2770" spans="1:8" x14ac:dyDescent="0.35">
      <c r="A2770" t="s">
        <v>535</v>
      </c>
      <c r="B2770">
        <f t="shared" si="5630"/>
        <v>9</v>
      </c>
      <c r="C2770">
        <f t="shared" si="5631"/>
        <v>20</v>
      </c>
      <c r="E2770">
        <f t="shared" ref="E2770" si="5678">plan_id</f>
        <v>1330</v>
      </c>
      <c r="F2770">
        <f t="shared" ca="1" si="5330"/>
        <v>2007</v>
      </c>
      <c r="G2770">
        <f t="shared" ref="G2770" ca="1" si="5679">VLOOKUP(INDIRECT(CHAR(39)&amp;$A2770&amp;CHAR(39)&amp;"!r2c"&amp;$C2770,0),variables,2,0)</f>
        <v>10997</v>
      </c>
      <c r="H2770" s="68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3209275322</v>
      </c>
    </row>
    <row r="2771" spans="1:8" x14ac:dyDescent="0.35">
      <c r="A2771" t="s">
        <v>535</v>
      </c>
      <c r="B2771">
        <f t="shared" si="5630"/>
        <v>9</v>
      </c>
      <c r="C2771">
        <f t="shared" si="5631"/>
        <v>21</v>
      </c>
      <c r="E2771">
        <f t="shared" ref="E2771" si="5680">plan_id</f>
        <v>1330</v>
      </c>
      <c r="F2771">
        <f t="shared" ca="1" si="5330"/>
        <v>2007</v>
      </c>
      <c r="G2771">
        <f t="shared" ref="G2771" ca="1" si="5681">VLOOKUP(INDIRECT(CHAR(39)&amp;$A2771&amp;CHAR(39)&amp;"!r2c"&amp;$C2771,0),variables,2,0)</f>
        <v>10998</v>
      </c>
      <c r="H2771" s="68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0.81692129871452213</v>
      </c>
    </row>
    <row r="2772" spans="1:8" x14ac:dyDescent="0.35">
      <c r="A2772" t="s">
        <v>535</v>
      </c>
      <c r="B2772">
        <f t="shared" si="5630"/>
        <v>9</v>
      </c>
      <c r="C2772">
        <f t="shared" si="5631"/>
        <v>22</v>
      </c>
      <c r="E2772">
        <f t="shared" ref="E2772" si="5682">plan_id</f>
        <v>1330</v>
      </c>
      <c r="F2772">
        <f t="shared" ca="1" si="5330"/>
        <v>2007</v>
      </c>
      <c r="G2772">
        <f t="shared" ref="G2772" ca="1" si="5683">VLOOKUP(INDIRECT(CHAR(39)&amp;$A2772&amp;CHAR(39)&amp;"!r2c"&amp;$C2772,0),variables,2,0)</f>
        <v>10981</v>
      </c>
      <c r="H2772" s="68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5">
      <c r="A2773" t="s">
        <v>535</v>
      </c>
      <c r="B2773">
        <f t="shared" si="5630"/>
        <v>9</v>
      </c>
      <c r="C2773">
        <f t="shared" si="5631"/>
        <v>23</v>
      </c>
      <c r="E2773">
        <f t="shared" ref="E2773" si="5684">plan_id</f>
        <v>1330</v>
      </c>
      <c r="F2773">
        <f t="shared" ca="1" si="5330"/>
        <v>2007</v>
      </c>
      <c r="G2773">
        <f t="shared" ref="G2773" ca="1" si="5685">VLOOKUP(INDIRECT(CHAR(39)&amp;$A2773&amp;CHAR(39)&amp;"!r2c"&amp;$C2773,0),variables,2,0)</f>
        <v>10982</v>
      </c>
      <c r="H2773" s="68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5">
      <c r="A2774" t="s">
        <v>535</v>
      </c>
      <c r="B2774">
        <f t="shared" si="5630"/>
        <v>9</v>
      </c>
      <c r="C2774">
        <f t="shared" si="5631"/>
        <v>24</v>
      </c>
      <c r="E2774">
        <f t="shared" ref="E2774" si="5686">plan_id</f>
        <v>1330</v>
      </c>
      <c r="F2774">
        <f t="shared" ca="1" si="5330"/>
        <v>2007</v>
      </c>
      <c r="G2774">
        <f t="shared" ref="G2774" ca="1" si="5687">VLOOKUP(INDIRECT(CHAR(39)&amp;$A2774&amp;CHAR(39)&amp;"!r2c"&amp;$C2774,0),variables,2,0)</f>
        <v>10999</v>
      </c>
      <c r="H2774" s="68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-60800000</v>
      </c>
    </row>
    <row r="2775" spans="1:8" x14ac:dyDescent="0.35">
      <c r="A2775" t="s">
        <v>535</v>
      </c>
      <c r="B2775">
        <f t="shared" si="5630"/>
        <v>9</v>
      </c>
      <c r="C2775">
        <f t="shared" si="5631"/>
        <v>25</v>
      </c>
      <c r="E2775">
        <f t="shared" ref="E2775" si="5688">plan_id</f>
        <v>1330</v>
      </c>
      <c r="F2775">
        <f t="shared" ca="1" si="5330"/>
        <v>2007</v>
      </c>
      <c r="G2775">
        <f t="shared" ref="G2775" ca="1" si="5689">VLOOKUP(INDIRECT(CHAR(39)&amp;$A2775&amp;CHAR(39)&amp;"!r2c"&amp;$C2775,0),variables,2,0)</f>
        <v>11000</v>
      </c>
      <c r="H2775" s="68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182826747</v>
      </c>
    </row>
    <row r="2776" spans="1:8" x14ac:dyDescent="0.35">
      <c r="A2776" t="s">
        <v>535</v>
      </c>
      <c r="B2776">
        <f t="shared" si="5630"/>
        <v>9</v>
      </c>
      <c r="C2776">
        <f t="shared" si="5631"/>
        <v>26</v>
      </c>
      <c r="E2776">
        <f t="shared" ref="E2776" si="5690">plan_id</f>
        <v>1330</v>
      </c>
      <c r="F2776">
        <f t="shared" ca="1" si="5330"/>
        <v>2007</v>
      </c>
      <c r="G2776">
        <f t="shared" ref="G2776" ca="1" si="5691">VLOOKUP(INDIRECT(CHAR(39)&amp;$A2776&amp;CHAR(39)&amp;"!r2c"&amp;$C2776,0),variables,2,0)</f>
        <v>11001</v>
      </c>
      <c r="H2776" s="68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</row>
    <row r="2777" spans="1:8" x14ac:dyDescent="0.35">
      <c r="A2777" t="s">
        <v>535</v>
      </c>
      <c r="B2777">
        <f t="shared" si="5630"/>
        <v>9</v>
      </c>
      <c r="C2777">
        <f t="shared" si="5631"/>
        <v>27</v>
      </c>
      <c r="E2777">
        <f t="shared" ref="E2777" si="5692">plan_id</f>
        <v>1330</v>
      </c>
      <c r="F2777">
        <f t="shared" ca="1" si="5330"/>
        <v>2007</v>
      </c>
      <c r="G2777">
        <f t="shared" ref="G2777" ca="1" si="5693">VLOOKUP(INDIRECT(CHAR(39)&amp;$A2777&amp;CHAR(39)&amp;"!r2c"&amp;$C2777,0),variables,2,0)</f>
        <v>11002</v>
      </c>
      <c r="H2777" s="68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1434103</v>
      </c>
    </row>
    <row r="2778" spans="1:8" x14ac:dyDescent="0.35">
      <c r="A2778" t="s">
        <v>535</v>
      </c>
      <c r="B2778">
        <f t="shared" si="5630"/>
        <v>9</v>
      </c>
      <c r="C2778">
        <f t="shared" si="5631"/>
        <v>28</v>
      </c>
      <c r="E2778">
        <f t="shared" ref="E2778" si="5694">plan_id</f>
        <v>1330</v>
      </c>
      <c r="F2778">
        <f t="shared" ca="1" si="5330"/>
        <v>2007</v>
      </c>
      <c r="G2778">
        <f t="shared" ref="G2778" ca="1" si="5695">VLOOKUP(INDIRECT(CHAR(39)&amp;$A2778&amp;CHAR(39)&amp;"!r2c"&amp;$C2778,0),variables,2,0)</f>
        <v>11003</v>
      </c>
      <c r="H2778" s="68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6096321</v>
      </c>
    </row>
    <row r="2779" spans="1:8" x14ac:dyDescent="0.35">
      <c r="A2779" t="s">
        <v>535</v>
      </c>
      <c r="B2779">
        <f t="shared" si="5630"/>
        <v>9</v>
      </c>
      <c r="C2779">
        <f t="shared" si="5631"/>
        <v>29</v>
      </c>
      <c r="E2779">
        <f t="shared" ref="E2779" si="5696">plan_id</f>
        <v>1330</v>
      </c>
      <c r="F2779">
        <f t="shared" ca="1" si="5330"/>
        <v>2007</v>
      </c>
      <c r="G2779">
        <f t="shared" ref="G2779" ca="1" si="5697">VLOOKUP(INDIRECT(CHAR(39)&amp;$A2779&amp;CHAR(39)&amp;"!r2c"&amp;$C2779,0),variables,2,0)</f>
        <v>11004</v>
      </c>
      <c r="H2779" s="68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190357171</v>
      </c>
    </row>
    <row r="2780" spans="1:8" x14ac:dyDescent="0.35">
      <c r="A2780" t="s">
        <v>535</v>
      </c>
      <c r="B2780">
        <f t="shared" si="5630"/>
        <v>10</v>
      </c>
      <c r="C2780">
        <f t="shared" si="5631"/>
        <v>3</v>
      </c>
      <c r="E2780">
        <f t="shared" ref="E2780" si="5698">plan_id</f>
        <v>1330</v>
      </c>
      <c r="F2780">
        <f t="shared" ca="1" si="5330"/>
        <v>2008</v>
      </c>
      <c r="G2780">
        <f t="shared" ref="G2780" ca="1" si="5699">VLOOKUP(INDIRECT(CHAR(39)&amp;$A2780&amp;CHAR(39)&amp;"!r2c"&amp;$C2780,0),variables,2,0)</f>
        <v>10983</v>
      </c>
      <c r="H2780" s="68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5">
      <c r="A2781" t="s">
        <v>535</v>
      </c>
      <c r="B2781">
        <f t="shared" si="5630"/>
        <v>10</v>
      </c>
      <c r="C2781">
        <f t="shared" si="5631"/>
        <v>4</v>
      </c>
      <c r="E2781">
        <f t="shared" ref="E2781" si="5700">plan_id</f>
        <v>1330</v>
      </c>
      <c r="F2781">
        <f t="shared" ca="1" si="5330"/>
        <v>2008</v>
      </c>
      <c r="G2781">
        <f t="shared" ref="G2781" ca="1" si="5701">VLOOKUP(INDIRECT(CHAR(39)&amp;$A2781&amp;CHAR(39)&amp;"!r2c"&amp;$C2781,0),variables,2,0)</f>
        <v>10985</v>
      </c>
      <c r="H2781" s="68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81423000</v>
      </c>
    </row>
    <row r="2782" spans="1:8" x14ac:dyDescent="0.35">
      <c r="A2782" t="s">
        <v>535</v>
      </c>
      <c r="B2782">
        <f t="shared" si="5630"/>
        <v>10</v>
      </c>
      <c r="C2782">
        <f t="shared" si="5631"/>
        <v>5</v>
      </c>
      <c r="E2782">
        <f t="shared" ref="E2782" si="5702">plan_id</f>
        <v>1330</v>
      </c>
      <c r="F2782">
        <f t="shared" ca="1" si="5330"/>
        <v>2008</v>
      </c>
      <c r="G2782">
        <f t="shared" ref="G2782" ca="1" si="5703">VLOOKUP(INDIRECT(CHAR(39)&amp;$A2782&amp;CHAR(39)&amp;"!r2c"&amp;$C2782,0),variables,2,0)</f>
        <v>10986</v>
      </c>
      <c r="H2782" s="68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81423000</v>
      </c>
    </row>
    <row r="2783" spans="1:8" x14ac:dyDescent="0.35">
      <c r="A2783" t="s">
        <v>535</v>
      </c>
      <c r="B2783">
        <f t="shared" si="5630"/>
        <v>10</v>
      </c>
      <c r="C2783">
        <f t="shared" si="5631"/>
        <v>6</v>
      </c>
      <c r="E2783">
        <f t="shared" ref="E2783" si="5704">plan_id</f>
        <v>1330</v>
      </c>
      <c r="F2783">
        <f t="shared" ca="1" si="5330"/>
        <v>2008</v>
      </c>
      <c r="G2783">
        <f t="shared" ref="G2783" ca="1" si="5705">VLOOKUP(INDIRECT(CHAR(39)&amp;$A2783&amp;CHAR(39)&amp;"!r2c"&amp;$C2783,0),variables,2,0)</f>
        <v>10987</v>
      </c>
      <c r="H2783" s="68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5">
      <c r="A2784" t="s">
        <v>535</v>
      </c>
      <c r="B2784">
        <f t="shared" si="5630"/>
        <v>10</v>
      </c>
      <c r="C2784">
        <f t="shared" si="5631"/>
        <v>7</v>
      </c>
      <c r="E2784">
        <f t="shared" ref="E2784" si="5706">plan_id</f>
        <v>1330</v>
      </c>
      <c r="F2784">
        <f t="shared" ca="1" si="5330"/>
        <v>2008</v>
      </c>
      <c r="G2784">
        <f t="shared" ref="G2784" ca="1" si="5707">VLOOKUP(INDIRECT(CHAR(39)&amp;$A2784&amp;CHAR(39)&amp;"!r2c"&amp;$C2784,0),variables,2,0)</f>
        <v>10975</v>
      </c>
      <c r="H2784" s="68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Entry age</v>
      </c>
    </row>
    <row r="2785" spans="1:8" x14ac:dyDescent="0.35">
      <c r="A2785" t="s">
        <v>535</v>
      </c>
      <c r="B2785">
        <f t="shared" si="5630"/>
        <v>10</v>
      </c>
      <c r="C2785">
        <f t="shared" si="5631"/>
        <v>8</v>
      </c>
      <c r="E2785">
        <f t="shared" ref="E2785" si="5708">plan_id</f>
        <v>1330</v>
      </c>
      <c r="F2785">
        <f t="shared" ca="1" si="5330"/>
        <v>2008</v>
      </c>
      <c r="G2785">
        <f t="shared" ref="G2785" ca="1" si="5709">VLOOKUP(INDIRECT(CHAR(39)&amp;$A2785&amp;CHAR(39)&amp;"!r2c"&amp;$C2785,0),variables,2,0)</f>
        <v>10988</v>
      </c>
      <c r="H2785" s="68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</v>
      </c>
    </row>
    <row r="2786" spans="1:8" x14ac:dyDescent="0.35">
      <c r="A2786" t="s">
        <v>535</v>
      </c>
      <c r="B2786">
        <f t="shared" si="5630"/>
        <v>10</v>
      </c>
      <c r="C2786">
        <f t="shared" si="5631"/>
        <v>9</v>
      </c>
      <c r="E2786">
        <f t="shared" ref="E2786" si="5710">plan_id</f>
        <v>1330</v>
      </c>
      <c r="F2786">
        <f t="shared" ca="1" si="5330"/>
        <v>2008</v>
      </c>
      <c r="G2786">
        <f t="shared" ref="G2786" ca="1" si="5711">VLOOKUP(INDIRECT(CHAR(39)&amp;$A2786&amp;CHAR(39)&amp;"!r2c"&amp;$C2786,0),variables,2,0)</f>
        <v>10885</v>
      </c>
      <c r="H2786" s="68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5">
      <c r="A2787" t="s">
        <v>535</v>
      </c>
      <c r="B2787">
        <f t="shared" si="5630"/>
        <v>10</v>
      </c>
      <c r="C2787">
        <f t="shared" si="5631"/>
        <v>10</v>
      </c>
      <c r="E2787">
        <f t="shared" ref="E2787" si="5712">plan_id</f>
        <v>1330</v>
      </c>
      <c r="F2787">
        <f t="shared" ca="1" si="5330"/>
        <v>2008</v>
      </c>
      <c r="G2787">
        <f t="shared" ref="G2787" ca="1" si="5713">VLOOKUP(INDIRECT(CHAR(39)&amp;$A2787&amp;CHAR(39)&amp;"!r2c"&amp;$C2787,0),variables,2,0)</f>
        <v>10886</v>
      </c>
      <c r="H2787" s="68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5">
      <c r="A2788" t="s">
        <v>535</v>
      </c>
      <c r="B2788">
        <f t="shared" si="5630"/>
        <v>10</v>
      </c>
      <c r="C2788">
        <f t="shared" si="5631"/>
        <v>11</v>
      </c>
      <c r="E2788">
        <f t="shared" ref="E2788" si="5714">plan_id</f>
        <v>1330</v>
      </c>
      <c r="F2788">
        <f t="shared" ca="1" si="5330"/>
        <v>2008</v>
      </c>
      <c r="G2788">
        <f t="shared" ref="G2788" ca="1" si="5715">VLOOKUP(INDIRECT(CHAR(39)&amp;$A2788&amp;CHAR(39)&amp;"!r2c"&amp;$C2788,0),variables,2,0)</f>
        <v>10887</v>
      </c>
      <c r="H2788" s="68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5">
      <c r="A2789" t="s">
        <v>535</v>
      </c>
      <c r="B2789">
        <f t="shared" si="5630"/>
        <v>10</v>
      </c>
      <c r="C2789">
        <f t="shared" si="5631"/>
        <v>12</v>
      </c>
      <c r="E2789">
        <f t="shared" ref="E2789" si="5716">plan_id</f>
        <v>1330</v>
      </c>
      <c r="F2789">
        <f t="shared" ca="1" si="5330"/>
        <v>2008</v>
      </c>
      <c r="G2789">
        <f t="shared" ref="G2789" ca="1" si="5717">VLOOKUP(INDIRECT(CHAR(39)&amp;$A2789&amp;CHAR(39)&amp;"!r2c"&amp;$C2789,0),variables,2,0)</f>
        <v>10883</v>
      </c>
      <c r="H2789" s="68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t="s">
        <v>535</v>
      </c>
      <c r="B2790">
        <f t="shared" si="5630"/>
        <v>10</v>
      </c>
      <c r="C2790">
        <f t="shared" si="5631"/>
        <v>13</v>
      </c>
      <c r="E2790">
        <f t="shared" ref="E2790" si="5718">plan_id</f>
        <v>1330</v>
      </c>
      <c r="F2790">
        <f t="shared" ca="1" si="5330"/>
        <v>2008</v>
      </c>
      <c r="G2790">
        <f t="shared" ref="G2790" ca="1" si="5719">VLOOKUP(INDIRECT(CHAR(39)&amp;$A2790&amp;CHAR(39)&amp;"!r2c"&amp;$C2790,0),variables,2,0)</f>
        <v>10990</v>
      </c>
      <c r="H2790" s="68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3316200000</v>
      </c>
    </row>
    <row r="2791" spans="1:8" x14ac:dyDescent="0.35">
      <c r="A2791" t="s">
        <v>535</v>
      </c>
      <c r="B2791">
        <f t="shared" si="5630"/>
        <v>10</v>
      </c>
      <c r="C2791">
        <f t="shared" si="5631"/>
        <v>14</v>
      </c>
      <c r="E2791">
        <f t="shared" ref="E2791" si="5720">plan_id</f>
        <v>1330</v>
      </c>
      <c r="F2791">
        <f t="shared" ca="1" si="5330"/>
        <v>2008</v>
      </c>
      <c r="G2791">
        <f t="shared" ref="G2791" ca="1" si="5721">VLOOKUP(INDIRECT(CHAR(39)&amp;$A2791&amp;CHAR(39)&amp;"!r2c"&amp;$C2791,0),variables,2,0)</f>
        <v>10991</v>
      </c>
      <c r="H2791" s="68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4110800000</v>
      </c>
    </row>
    <row r="2792" spans="1:8" x14ac:dyDescent="0.35">
      <c r="A2792" t="s">
        <v>535</v>
      </c>
      <c r="B2792">
        <f t="shared" si="5630"/>
        <v>10</v>
      </c>
      <c r="C2792">
        <f t="shared" si="5631"/>
        <v>15</v>
      </c>
      <c r="E2792">
        <f t="shared" ref="E2792" si="5722">plan_id</f>
        <v>1330</v>
      </c>
      <c r="F2792">
        <f t="shared" ca="1" si="5330"/>
        <v>2008</v>
      </c>
      <c r="G2792">
        <f t="shared" ref="G2792" ca="1" si="5723">VLOOKUP(INDIRECT(CHAR(39)&amp;$A2792&amp;CHAR(39)&amp;"!r2c"&amp;$C2792,0),variables,2,0)</f>
        <v>10992</v>
      </c>
      <c r="H2792" s="68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794600000</v>
      </c>
    </row>
    <row r="2793" spans="1:8" x14ac:dyDescent="0.35">
      <c r="A2793" t="s">
        <v>535</v>
      </c>
      <c r="B2793">
        <f t="shared" si="5630"/>
        <v>10</v>
      </c>
      <c r="C2793">
        <f t="shared" si="5631"/>
        <v>16</v>
      </c>
      <c r="E2793">
        <f t="shared" ref="E2793" si="5724">plan_id</f>
        <v>1330</v>
      </c>
      <c r="F2793">
        <f t="shared" ca="1" si="5330"/>
        <v>2008</v>
      </c>
      <c r="G2793">
        <f t="shared" ref="G2793" ca="1" si="5725">VLOOKUP(INDIRECT(CHAR(39)&amp;$A2793&amp;CHAR(39)&amp;"!r2c"&amp;$C2793,0),variables,2,0)</f>
        <v>10993</v>
      </c>
      <c r="H2793" s="68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0.79900000000000004</v>
      </c>
    </row>
    <row r="2794" spans="1:8" x14ac:dyDescent="0.35">
      <c r="A2794" t="s">
        <v>535</v>
      </c>
      <c r="B2794">
        <f t="shared" si="5630"/>
        <v>10</v>
      </c>
      <c r="C2794">
        <f t="shared" si="5631"/>
        <v>17</v>
      </c>
      <c r="E2794">
        <f t="shared" ref="E2794" si="5726">plan_id</f>
        <v>1330</v>
      </c>
      <c r="F2794">
        <f t="shared" ca="1" si="5330"/>
        <v>2008</v>
      </c>
      <c r="G2794">
        <f t="shared" ref="G2794" ca="1" si="5727">VLOOKUP(INDIRECT(CHAR(39)&amp;$A2794&amp;CHAR(39)&amp;"!r2c"&amp;$C2794,0),variables,2,0)</f>
        <v>10994</v>
      </c>
      <c r="H2794" s="68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689500000</v>
      </c>
    </row>
    <row r="2795" spans="1:8" x14ac:dyDescent="0.35">
      <c r="A2795" t="s">
        <v>535</v>
      </c>
      <c r="B2795">
        <f t="shared" si="5630"/>
        <v>10</v>
      </c>
      <c r="C2795">
        <f t="shared" si="5631"/>
        <v>18</v>
      </c>
      <c r="E2795">
        <f t="shared" ref="E2795" si="5728">plan_id</f>
        <v>1330</v>
      </c>
      <c r="F2795">
        <f t="shared" ca="1" si="5330"/>
        <v>2008</v>
      </c>
      <c r="G2795">
        <f t="shared" ref="G2795" ca="1" si="5729">VLOOKUP(INDIRECT(CHAR(39)&amp;$A2795&amp;CHAR(39)&amp;"!r2c"&amp;$C2795,0),variables,2,0)</f>
        <v>11006</v>
      </c>
      <c r="H2795" s="68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5">
      <c r="A2796" t="s">
        <v>535</v>
      </c>
      <c r="B2796">
        <f t="shared" si="5630"/>
        <v>10</v>
      </c>
      <c r="C2796">
        <f t="shared" si="5631"/>
        <v>19</v>
      </c>
      <c r="E2796">
        <f t="shared" ref="E2796" si="5730">plan_id</f>
        <v>1330</v>
      </c>
      <c r="F2796">
        <f t="shared" ca="1" si="5330"/>
        <v>2008</v>
      </c>
      <c r="G2796">
        <f t="shared" ref="G2796" ca="1" si="5731">VLOOKUP(INDIRECT(CHAR(39)&amp;$A2796&amp;CHAR(39)&amp;"!r2c"&amp;$C2796,0),variables,2,0)</f>
        <v>10989</v>
      </c>
      <c r="H2796" s="68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0.11808992023205221</v>
      </c>
    </row>
    <row r="2797" spans="1:8" x14ac:dyDescent="0.35">
      <c r="A2797" t="s">
        <v>535</v>
      </c>
      <c r="B2797">
        <f t="shared" si="5630"/>
        <v>10</v>
      </c>
      <c r="C2797">
        <f t="shared" si="5631"/>
        <v>20</v>
      </c>
      <c r="E2797">
        <f t="shared" ref="E2797" si="5732">plan_id</f>
        <v>1330</v>
      </c>
      <c r="F2797">
        <f t="shared" ca="1" si="5330"/>
        <v>2008</v>
      </c>
      <c r="G2797">
        <f t="shared" ref="G2797" ca="1" si="5733">VLOOKUP(INDIRECT(CHAR(39)&amp;$A2797&amp;CHAR(39)&amp;"!r2c"&amp;$C2797,0),variables,2,0)</f>
        <v>10997</v>
      </c>
      <c r="H2797" s="68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2993392632</v>
      </c>
    </row>
    <row r="2798" spans="1:8" x14ac:dyDescent="0.35">
      <c r="A2798" t="s">
        <v>535</v>
      </c>
      <c r="B2798">
        <f t="shared" si="5630"/>
        <v>10</v>
      </c>
      <c r="C2798">
        <f t="shared" si="5631"/>
        <v>21</v>
      </c>
      <c r="E2798">
        <f t="shared" ref="E2798" si="5734">plan_id</f>
        <v>1330</v>
      </c>
      <c r="F2798">
        <f t="shared" ca="1" si="5330"/>
        <v>2008</v>
      </c>
      <c r="G2798">
        <f t="shared" ref="G2798" ca="1" si="5735">VLOOKUP(INDIRECT(CHAR(39)&amp;$A2798&amp;CHAR(39)&amp;"!r2c"&amp;$C2798,0),variables,2,0)</f>
        <v>10998</v>
      </c>
      <c r="H2798" s="68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0.72817763744283348</v>
      </c>
    </row>
    <row r="2799" spans="1:8" x14ac:dyDescent="0.35">
      <c r="A2799" t="s">
        <v>535</v>
      </c>
      <c r="B2799">
        <f t="shared" si="5630"/>
        <v>10</v>
      </c>
      <c r="C2799">
        <f t="shared" si="5631"/>
        <v>22</v>
      </c>
      <c r="E2799">
        <f t="shared" ref="E2799" si="5736">plan_id</f>
        <v>1330</v>
      </c>
      <c r="F2799">
        <f t="shared" ca="1" si="5330"/>
        <v>2008</v>
      </c>
      <c r="G2799">
        <f t="shared" ref="G2799" ca="1" si="5737">VLOOKUP(INDIRECT(CHAR(39)&amp;$A2799&amp;CHAR(39)&amp;"!r2c"&amp;$C2799,0),variables,2,0)</f>
        <v>10981</v>
      </c>
      <c r="H2799" s="68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5">
      <c r="A2800" t="s">
        <v>535</v>
      </c>
      <c r="B2800">
        <f t="shared" si="5630"/>
        <v>10</v>
      </c>
      <c r="C2800">
        <f t="shared" si="5631"/>
        <v>23</v>
      </c>
      <c r="E2800">
        <f t="shared" ref="E2800" si="5738">plan_id</f>
        <v>1330</v>
      </c>
      <c r="F2800">
        <f t="shared" ca="1" si="5330"/>
        <v>2008</v>
      </c>
      <c r="G2800">
        <f t="shared" ref="G2800" ca="1" si="5739">VLOOKUP(INDIRECT(CHAR(39)&amp;$A2800&amp;CHAR(39)&amp;"!r2c"&amp;$C2800,0),variables,2,0)</f>
        <v>10982</v>
      </c>
      <c r="H2800" s="68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5">
      <c r="A2801" t="s">
        <v>535</v>
      </c>
      <c r="B2801">
        <f t="shared" si="5630"/>
        <v>10</v>
      </c>
      <c r="C2801">
        <f t="shared" si="5631"/>
        <v>24</v>
      </c>
      <c r="E2801">
        <f t="shared" ref="E2801" si="5740">plan_id</f>
        <v>1330</v>
      </c>
      <c r="F2801">
        <f t="shared" ca="1" si="5330"/>
        <v>2008</v>
      </c>
      <c r="G2801">
        <f t="shared" ref="G2801" ca="1" si="5741">VLOOKUP(INDIRECT(CHAR(39)&amp;$A2801&amp;CHAR(39)&amp;"!r2c"&amp;$C2801,0),variables,2,0)</f>
        <v>10999</v>
      </c>
      <c r="H2801" s="68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8600000</v>
      </c>
    </row>
    <row r="2802" spans="1:8" x14ac:dyDescent="0.35">
      <c r="A2802" t="s">
        <v>535</v>
      </c>
      <c r="B2802">
        <f t="shared" si="5630"/>
        <v>10</v>
      </c>
      <c r="C2802">
        <f t="shared" si="5631"/>
        <v>25</v>
      </c>
      <c r="E2802">
        <f t="shared" ref="E2802" si="5742">plan_id</f>
        <v>1330</v>
      </c>
      <c r="F2802">
        <f t="shared" ca="1" si="5330"/>
        <v>2008</v>
      </c>
      <c r="G2802">
        <f t="shared" ref="G2802" ca="1" si="5743">VLOOKUP(INDIRECT(CHAR(39)&amp;$A2802&amp;CHAR(39)&amp;"!r2c"&amp;$C2802,0),variables,2,0)</f>
        <v>11000</v>
      </c>
      <c r="H2802" s="68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196060216</v>
      </c>
    </row>
    <row r="2803" spans="1:8" x14ac:dyDescent="0.35">
      <c r="A2803" t="s">
        <v>535</v>
      </c>
      <c r="B2803">
        <f t="shared" si="5630"/>
        <v>10</v>
      </c>
      <c r="C2803">
        <f t="shared" si="5631"/>
        <v>26</v>
      </c>
      <c r="E2803">
        <f t="shared" ref="E2803" si="5744">plan_id</f>
        <v>1330</v>
      </c>
      <c r="F2803">
        <f t="shared" ca="1" si="5330"/>
        <v>2008</v>
      </c>
      <c r="G2803">
        <f t="shared" ref="G2803" ca="1" si="5745">VLOOKUP(INDIRECT(CHAR(39)&amp;$A2803&amp;CHAR(39)&amp;"!r2c"&amp;$C2803,0),variables,2,0)</f>
        <v>11001</v>
      </c>
      <c r="H2803" s="68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</row>
    <row r="2804" spans="1:8" x14ac:dyDescent="0.35">
      <c r="A2804" t="s">
        <v>535</v>
      </c>
      <c r="B2804">
        <f t="shared" si="5630"/>
        <v>10</v>
      </c>
      <c r="C2804">
        <f t="shared" si="5631"/>
        <v>27</v>
      </c>
      <c r="E2804">
        <f t="shared" ref="E2804" si="5746">plan_id</f>
        <v>1330</v>
      </c>
      <c r="F2804">
        <f t="shared" ca="1" si="5330"/>
        <v>2008</v>
      </c>
      <c r="G2804">
        <f t="shared" ref="G2804" ca="1" si="5747">VLOOKUP(INDIRECT(CHAR(39)&amp;$A2804&amp;CHAR(39)&amp;"!r2c"&amp;$C2804,0),variables,2,0)</f>
        <v>11002</v>
      </c>
      <c r="H2804" s="68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1750765</v>
      </c>
    </row>
    <row r="2805" spans="1:8" x14ac:dyDescent="0.35">
      <c r="A2805" t="s">
        <v>535</v>
      </c>
      <c r="B2805">
        <f t="shared" si="5630"/>
        <v>10</v>
      </c>
      <c r="C2805">
        <f t="shared" si="5631"/>
        <v>28</v>
      </c>
      <c r="E2805">
        <f t="shared" ref="E2805" si="5748">plan_id</f>
        <v>1330</v>
      </c>
      <c r="F2805">
        <f t="shared" ca="1" si="5330"/>
        <v>2008</v>
      </c>
      <c r="G2805">
        <f t="shared" ref="G2805" ca="1" si="5749">VLOOKUP(INDIRECT(CHAR(39)&amp;$A2805&amp;CHAR(39)&amp;"!r2c"&amp;$C2805,0),variables,2,0)</f>
        <v>11003</v>
      </c>
      <c r="H2805" s="68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5742079</v>
      </c>
    </row>
    <row r="2806" spans="1:8" x14ac:dyDescent="0.35">
      <c r="A2806" t="s">
        <v>535</v>
      </c>
      <c r="B2806">
        <f t="shared" si="5630"/>
        <v>10</v>
      </c>
      <c r="C2806">
        <f t="shared" si="5631"/>
        <v>29</v>
      </c>
      <c r="E2806">
        <f t="shared" ref="E2806" si="5750">plan_id</f>
        <v>1330</v>
      </c>
      <c r="F2806">
        <f t="shared" ca="1" si="5330"/>
        <v>2008</v>
      </c>
      <c r="G2806">
        <f t="shared" ref="G2806" ca="1" si="5751">VLOOKUP(INDIRECT(CHAR(39)&amp;$A2806&amp;CHAR(39)&amp;"!r2c"&amp;$C2806,0),variables,2,0)</f>
        <v>11004</v>
      </c>
      <c r="H2806" s="68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203553060</v>
      </c>
    </row>
    <row r="2807" spans="1:8" x14ac:dyDescent="0.35">
      <c r="A2807" t="s">
        <v>535</v>
      </c>
      <c r="B2807">
        <f t="shared" si="5630"/>
        <v>11</v>
      </c>
      <c r="C2807">
        <f t="shared" si="5631"/>
        <v>3</v>
      </c>
      <c r="E2807">
        <f t="shared" ref="E2807" si="5752">plan_id</f>
        <v>1330</v>
      </c>
      <c r="F2807">
        <f t="shared" ca="1" si="5330"/>
        <v>2009</v>
      </c>
      <c r="G2807">
        <f t="shared" ref="G2807" ca="1" si="5753">VLOOKUP(INDIRECT(CHAR(39)&amp;$A2807&amp;CHAR(39)&amp;"!r2c"&amp;$C2807,0),variables,2,0)</f>
        <v>10983</v>
      </c>
      <c r="H2807" s="68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5">
      <c r="A2808" t="s">
        <v>535</v>
      </c>
      <c r="B2808">
        <f t="shared" si="5630"/>
        <v>11</v>
      </c>
      <c r="C2808">
        <f t="shared" si="5631"/>
        <v>4</v>
      </c>
      <c r="E2808">
        <f t="shared" ref="E2808" si="5754">plan_id</f>
        <v>1330</v>
      </c>
      <c r="F2808">
        <f t="shared" ca="1" si="5330"/>
        <v>2009</v>
      </c>
      <c r="G2808">
        <f t="shared" ref="G2808" ca="1" si="5755">VLOOKUP(INDIRECT(CHAR(39)&amp;$A2808&amp;CHAR(39)&amp;"!r2c"&amp;$C2808,0),variables,2,0)</f>
        <v>10985</v>
      </c>
      <c r="H2808" s="68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80998000</v>
      </c>
    </row>
    <row r="2809" spans="1:8" x14ac:dyDescent="0.35">
      <c r="A2809" t="s">
        <v>535</v>
      </c>
      <c r="B2809">
        <f t="shared" si="5630"/>
        <v>11</v>
      </c>
      <c r="C2809">
        <f t="shared" si="5631"/>
        <v>5</v>
      </c>
      <c r="E2809">
        <f t="shared" ref="E2809" si="5756">plan_id</f>
        <v>1330</v>
      </c>
      <c r="F2809">
        <f t="shared" ca="1" si="5330"/>
        <v>2009</v>
      </c>
      <c r="G2809">
        <f t="shared" ref="G2809" ca="1" si="5757">VLOOKUP(INDIRECT(CHAR(39)&amp;$A2809&amp;CHAR(39)&amp;"!r2c"&amp;$C2809,0),variables,2,0)</f>
        <v>10986</v>
      </c>
      <c r="H2809" s="68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80998000</v>
      </c>
    </row>
    <row r="2810" spans="1:8" x14ac:dyDescent="0.35">
      <c r="A2810" t="s">
        <v>535</v>
      </c>
      <c r="B2810">
        <f t="shared" si="5630"/>
        <v>11</v>
      </c>
      <c r="C2810">
        <f t="shared" si="5631"/>
        <v>6</v>
      </c>
      <c r="E2810">
        <f t="shared" ref="E2810" si="5758">plan_id</f>
        <v>1330</v>
      </c>
      <c r="F2810">
        <f t="shared" ca="1" si="5330"/>
        <v>2009</v>
      </c>
      <c r="G2810">
        <f t="shared" ref="G2810" ca="1" si="5759">VLOOKUP(INDIRECT(CHAR(39)&amp;$A2810&amp;CHAR(39)&amp;"!r2c"&amp;$C2810,0),variables,2,0)</f>
        <v>10987</v>
      </c>
      <c r="H2810" s="68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5">
      <c r="A2811" t="s">
        <v>535</v>
      </c>
      <c r="B2811">
        <f t="shared" ref="B2811:B2874" si="5760">B2784+1</f>
        <v>11</v>
      </c>
      <c r="C2811">
        <f t="shared" ref="C2811:C2874" si="5761">C2784</f>
        <v>7</v>
      </c>
      <c r="E2811">
        <f t="shared" ref="E2811" si="5762">plan_id</f>
        <v>1330</v>
      </c>
      <c r="F2811">
        <f t="shared" ca="1" si="5330"/>
        <v>2009</v>
      </c>
      <c r="G2811">
        <f t="shared" ref="G2811" ca="1" si="5763">VLOOKUP(INDIRECT(CHAR(39)&amp;$A2811&amp;CHAR(39)&amp;"!r2c"&amp;$C2811,0),variables,2,0)</f>
        <v>10975</v>
      </c>
      <c r="H2811" s="68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Entry age</v>
      </c>
    </row>
    <row r="2812" spans="1:8" x14ac:dyDescent="0.35">
      <c r="A2812" t="s">
        <v>535</v>
      </c>
      <c r="B2812">
        <f t="shared" si="5760"/>
        <v>11</v>
      </c>
      <c r="C2812">
        <f t="shared" si="5761"/>
        <v>8</v>
      </c>
      <c r="E2812">
        <f t="shared" ref="E2812" si="5764">plan_id</f>
        <v>1330</v>
      </c>
      <c r="F2812">
        <f t="shared" ca="1" si="5330"/>
        <v>2009</v>
      </c>
      <c r="G2812">
        <f t="shared" ref="G2812" ca="1" si="5765">VLOOKUP(INDIRECT(CHAR(39)&amp;$A2812&amp;CHAR(39)&amp;"!r2c"&amp;$C2812,0),variables,2,0)</f>
        <v>10988</v>
      </c>
      <c r="H2812" s="68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</v>
      </c>
    </row>
    <row r="2813" spans="1:8" x14ac:dyDescent="0.35">
      <c r="A2813" t="s">
        <v>535</v>
      </c>
      <c r="B2813">
        <f t="shared" si="5760"/>
        <v>11</v>
      </c>
      <c r="C2813">
        <f t="shared" si="5761"/>
        <v>9</v>
      </c>
      <c r="E2813">
        <f t="shared" ref="E2813" si="5766">plan_id</f>
        <v>1330</v>
      </c>
      <c r="F2813">
        <f t="shared" ca="1" si="5330"/>
        <v>2009</v>
      </c>
      <c r="G2813">
        <f t="shared" ref="G2813" ca="1" si="5767">VLOOKUP(INDIRECT(CHAR(39)&amp;$A2813&amp;CHAR(39)&amp;"!r2c"&amp;$C2813,0),variables,2,0)</f>
        <v>10885</v>
      </c>
      <c r="H2813" s="68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5">
      <c r="A2814" t="s">
        <v>535</v>
      </c>
      <c r="B2814">
        <f t="shared" si="5760"/>
        <v>11</v>
      </c>
      <c r="C2814">
        <f t="shared" si="5761"/>
        <v>10</v>
      </c>
      <c r="E2814">
        <f t="shared" ref="E2814" si="5768">plan_id</f>
        <v>1330</v>
      </c>
      <c r="F2814">
        <f t="shared" ca="1" si="5330"/>
        <v>2009</v>
      </c>
      <c r="G2814">
        <f t="shared" ref="G2814" ca="1" si="5769">VLOOKUP(INDIRECT(CHAR(39)&amp;$A2814&amp;CHAR(39)&amp;"!r2c"&amp;$C2814,0),variables,2,0)</f>
        <v>10886</v>
      </c>
      <c r="H2814" s="68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5">
      <c r="A2815" t="s">
        <v>535</v>
      </c>
      <c r="B2815">
        <f t="shared" si="5760"/>
        <v>11</v>
      </c>
      <c r="C2815">
        <f t="shared" si="5761"/>
        <v>11</v>
      </c>
      <c r="E2815">
        <f t="shared" ref="E2815" si="5770">plan_id</f>
        <v>1330</v>
      </c>
      <c r="F2815">
        <f t="shared" ca="1" si="5330"/>
        <v>2009</v>
      </c>
      <c r="G2815">
        <f t="shared" ref="G2815" ca="1" si="5771">VLOOKUP(INDIRECT(CHAR(39)&amp;$A2815&amp;CHAR(39)&amp;"!r2c"&amp;$C2815,0),variables,2,0)</f>
        <v>10887</v>
      </c>
      <c r="H2815" s="68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5">
      <c r="A2816" t="s">
        <v>535</v>
      </c>
      <c r="B2816">
        <f t="shared" si="5760"/>
        <v>11</v>
      </c>
      <c r="C2816">
        <f t="shared" si="5761"/>
        <v>12</v>
      </c>
      <c r="E2816">
        <f t="shared" ref="E2816" si="5772">plan_id</f>
        <v>1330</v>
      </c>
      <c r="F2816">
        <f t="shared" ca="1" si="5330"/>
        <v>2009</v>
      </c>
      <c r="G2816">
        <f t="shared" ref="G2816" ca="1" si="5773">VLOOKUP(INDIRECT(CHAR(39)&amp;$A2816&amp;CHAR(39)&amp;"!r2c"&amp;$C2816,0),variables,2,0)</f>
        <v>10883</v>
      </c>
      <c r="H2816" s="68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t="s">
        <v>535</v>
      </c>
      <c r="B2817">
        <f t="shared" si="5760"/>
        <v>11</v>
      </c>
      <c r="C2817">
        <f t="shared" si="5761"/>
        <v>13</v>
      </c>
      <c r="E2817">
        <f t="shared" ref="E2817" si="5774">plan_id</f>
        <v>1330</v>
      </c>
      <c r="F2817">
        <f t="shared" ca="1" si="5330"/>
        <v>2009</v>
      </c>
      <c r="G2817">
        <f t="shared" ref="G2817" ca="1" si="5775">VLOOKUP(INDIRECT(CHAR(39)&amp;$A2817&amp;CHAR(39)&amp;"!r2c"&amp;$C2817,0),variables,2,0)</f>
        <v>10990</v>
      </c>
      <c r="H2817" s="68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2919400000</v>
      </c>
    </row>
    <row r="2818" spans="1:8" x14ac:dyDescent="0.35">
      <c r="A2818" t="s">
        <v>535</v>
      </c>
      <c r="B2818">
        <f t="shared" si="5760"/>
        <v>11</v>
      </c>
      <c r="C2818">
        <f t="shared" si="5761"/>
        <v>14</v>
      </c>
      <c r="E2818">
        <f t="shared" ref="E2818" si="5776">plan_id</f>
        <v>1330</v>
      </c>
      <c r="F2818">
        <f t="shared" ca="1" si="5330"/>
        <v>2009</v>
      </c>
      <c r="G2818">
        <f t="shared" ref="G2818" ca="1" si="5777">VLOOKUP(INDIRECT(CHAR(39)&amp;$A2818&amp;CHAR(39)&amp;"!r2c"&amp;$C2818,0),variables,2,0)</f>
        <v>10991</v>
      </c>
      <c r="H2818" s="68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4331000000</v>
      </c>
    </row>
    <row r="2819" spans="1:8" x14ac:dyDescent="0.35">
      <c r="A2819" t="s">
        <v>535</v>
      </c>
      <c r="B2819">
        <f t="shared" si="5760"/>
        <v>11</v>
      </c>
      <c r="C2819">
        <f t="shared" si="5761"/>
        <v>15</v>
      </c>
      <c r="E2819">
        <f t="shared" ref="E2819" si="5778">plan_id</f>
        <v>1330</v>
      </c>
      <c r="F2819">
        <f t="shared" ca="1" si="5330"/>
        <v>2009</v>
      </c>
      <c r="G2819">
        <f t="shared" ref="G2819" ca="1" si="5779">VLOOKUP(INDIRECT(CHAR(39)&amp;$A2819&amp;CHAR(39)&amp;"!r2c"&amp;$C2819,0),variables,2,0)</f>
        <v>10992</v>
      </c>
      <c r="H2819" s="68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1411600000</v>
      </c>
    </row>
    <row r="2820" spans="1:8" x14ac:dyDescent="0.35">
      <c r="A2820" t="s">
        <v>535</v>
      </c>
      <c r="B2820">
        <f t="shared" si="5760"/>
        <v>11</v>
      </c>
      <c r="C2820">
        <f t="shared" si="5761"/>
        <v>16</v>
      </c>
      <c r="E2820">
        <f t="shared" ref="E2820" si="5780">plan_id</f>
        <v>1330</v>
      </c>
      <c r="F2820">
        <f t="shared" ca="1" si="5330"/>
        <v>2009</v>
      </c>
      <c r="G2820">
        <f t="shared" ref="G2820" ca="1" si="5781">VLOOKUP(INDIRECT(CHAR(39)&amp;$A2820&amp;CHAR(39)&amp;"!r2c"&amp;$C2820,0),variables,2,0)</f>
        <v>10993</v>
      </c>
      <c r="H2820" s="68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0.66200000000000003</v>
      </c>
    </row>
    <row r="2821" spans="1:8" x14ac:dyDescent="0.35">
      <c r="A2821" t="s">
        <v>535</v>
      </c>
      <c r="B2821">
        <f t="shared" si="5760"/>
        <v>11</v>
      </c>
      <c r="C2821">
        <f t="shared" si="5761"/>
        <v>17</v>
      </c>
      <c r="E2821">
        <f t="shared" ref="E2821" si="5782">plan_id</f>
        <v>1330</v>
      </c>
      <c r="F2821">
        <f t="shared" ca="1" si="5330"/>
        <v>2009</v>
      </c>
      <c r="G2821">
        <f t="shared" ref="G2821" ca="1" si="5783">VLOOKUP(INDIRECT(CHAR(39)&amp;$A2821&amp;CHAR(39)&amp;"!r2c"&amp;$C2821,0),variables,2,0)</f>
        <v>10994</v>
      </c>
      <c r="H2821" s="68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683200000</v>
      </c>
    </row>
    <row r="2822" spans="1:8" x14ac:dyDescent="0.35">
      <c r="A2822" t="s">
        <v>535</v>
      </c>
      <c r="B2822">
        <f t="shared" si="5760"/>
        <v>11</v>
      </c>
      <c r="C2822">
        <f t="shared" si="5761"/>
        <v>18</v>
      </c>
      <c r="E2822">
        <f t="shared" ref="E2822" si="5784">plan_id</f>
        <v>1330</v>
      </c>
      <c r="F2822">
        <f t="shared" ca="1" si="5330"/>
        <v>2009</v>
      </c>
      <c r="G2822">
        <f t="shared" ref="G2822" ca="1" si="5785">VLOOKUP(INDIRECT(CHAR(39)&amp;$A2822&amp;CHAR(39)&amp;"!r2c"&amp;$C2822,0),variables,2,0)</f>
        <v>11006</v>
      </c>
      <c r="H2822" s="68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5">
      <c r="A2823" t="s">
        <v>535</v>
      </c>
      <c r="B2823">
        <f t="shared" si="5760"/>
        <v>11</v>
      </c>
      <c r="C2823">
        <f t="shared" si="5761"/>
        <v>19</v>
      </c>
      <c r="E2823">
        <f t="shared" ref="E2823" si="5786">plan_id</f>
        <v>1330</v>
      </c>
      <c r="F2823">
        <f t="shared" ca="1" si="5330"/>
        <v>2009</v>
      </c>
      <c r="G2823">
        <f t="shared" ref="G2823" ca="1" si="5787">VLOOKUP(INDIRECT(CHAR(39)&amp;$A2823&amp;CHAR(39)&amp;"!r2c"&amp;$C2823,0),variables,2,0)</f>
        <v>10989</v>
      </c>
      <c r="H2823" s="68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0.11855679156908665</v>
      </c>
    </row>
    <row r="2824" spans="1:8" x14ac:dyDescent="0.35">
      <c r="A2824" t="s">
        <v>535</v>
      </c>
      <c r="B2824">
        <f t="shared" si="5760"/>
        <v>11</v>
      </c>
      <c r="C2824">
        <f t="shared" si="5761"/>
        <v>20</v>
      </c>
      <c r="E2824">
        <f t="shared" ref="E2824" si="5788">plan_id</f>
        <v>1330</v>
      </c>
      <c r="F2824">
        <f t="shared" ca="1" si="5330"/>
        <v>2009</v>
      </c>
      <c r="G2824">
        <f t="shared" ref="G2824" ca="1" si="5789">VLOOKUP(INDIRECT(CHAR(39)&amp;$A2824&amp;CHAR(39)&amp;"!r2c"&amp;$C2824,0),variables,2,0)</f>
        <v>10997</v>
      </c>
      <c r="H2824" s="68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2301618671</v>
      </c>
    </row>
    <row r="2825" spans="1:8" x14ac:dyDescent="0.35">
      <c r="A2825" t="s">
        <v>535</v>
      </c>
      <c r="B2825">
        <f t="shared" si="5760"/>
        <v>11</v>
      </c>
      <c r="C2825">
        <f t="shared" si="5761"/>
        <v>21</v>
      </c>
      <c r="E2825">
        <f t="shared" ref="E2825" si="5790">plan_id</f>
        <v>1330</v>
      </c>
      <c r="F2825">
        <f t="shared" ca="1" si="5330"/>
        <v>2009</v>
      </c>
      <c r="G2825">
        <f t="shared" ref="G2825" ca="1" si="5791">VLOOKUP(INDIRECT(CHAR(39)&amp;$A2825&amp;CHAR(39)&amp;"!r2c"&amp;$C2825,0),variables,2,0)</f>
        <v>10998</v>
      </c>
      <c r="H2825" s="68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0.53142892426691291</v>
      </c>
    </row>
    <row r="2826" spans="1:8" x14ac:dyDescent="0.35">
      <c r="A2826" t="s">
        <v>535</v>
      </c>
      <c r="B2826">
        <f t="shared" si="5760"/>
        <v>11</v>
      </c>
      <c r="C2826">
        <f t="shared" si="5761"/>
        <v>22</v>
      </c>
      <c r="E2826">
        <f t="shared" ref="E2826" si="5792">plan_id</f>
        <v>1330</v>
      </c>
      <c r="F2826">
        <f t="shared" ca="1" si="5330"/>
        <v>2009</v>
      </c>
      <c r="G2826">
        <f t="shared" ref="G2826" ca="1" si="5793">VLOOKUP(INDIRECT(CHAR(39)&amp;$A2826&amp;CHAR(39)&amp;"!r2c"&amp;$C2826,0),variables,2,0)</f>
        <v>10981</v>
      </c>
      <c r="H2826" s="68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5">
      <c r="A2827" t="s">
        <v>535</v>
      </c>
      <c r="B2827">
        <f t="shared" si="5760"/>
        <v>11</v>
      </c>
      <c r="C2827">
        <f t="shared" si="5761"/>
        <v>23</v>
      </c>
      <c r="E2827">
        <f t="shared" ref="E2827" si="5794">plan_id</f>
        <v>1330</v>
      </c>
      <c r="F2827">
        <f t="shared" ca="1" si="5330"/>
        <v>2009</v>
      </c>
      <c r="G2827">
        <f t="shared" ref="G2827" ca="1" si="5795">VLOOKUP(INDIRECT(CHAR(39)&amp;$A2827&amp;CHAR(39)&amp;"!r2c"&amp;$C2827,0),variables,2,0)</f>
        <v>10982</v>
      </c>
      <c r="H2827" s="68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5">
      <c r="A2828" t="s">
        <v>535</v>
      </c>
      <c r="B2828">
        <f t="shared" si="5760"/>
        <v>11</v>
      </c>
      <c r="C2828">
        <f t="shared" si="5761"/>
        <v>24</v>
      </c>
      <c r="E2828">
        <f t="shared" ref="E2828" si="5796">plan_id</f>
        <v>1330</v>
      </c>
      <c r="F2828">
        <f t="shared" ca="1" si="5330"/>
        <v>2009</v>
      </c>
      <c r="G2828">
        <f t="shared" ref="G2828" ca="1" si="5797">VLOOKUP(INDIRECT(CHAR(39)&amp;$A2828&amp;CHAR(39)&amp;"!r2c"&amp;$C2828,0),variables,2,0)</f>
        <v>10999</v>
      </c>
      <c r="H2828" s="68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577900000</v>
      </c>
    </row>
    <row r="2829" spans="1:8" x14ac:dyDescent="0.35">
      <c r="A2829" t="s">
        <v>535</v>
      </c>
      <c r="B2829">
        <f t="shared" si="5760"/>
        <v>11</v>
      </c>
      <c r="C2829">
        <f t="shared" si="5761"/>
        <v>25</v>
      </c>
      <c r="E2829">
        <f t="shared" ref="E2829" si="5798">plan_id</f>
        <v>1330</v>
      </c>
      <c r="F2829">
        <f t="shared" ca="1" si="5330"/>
        <v>2009</v>
      </c>
      <c r="G2829">
        <f t="shared" ref="G2829" ca="1" si="5799">VLOOKUP(INDIRECT(CHAR(39)&amp;$A2829&amp;CHAR(39)&amp;"!r2c"&amp;$C2829,0),variables,2,0)</f>
        <v>11000</v>
      </c>
      <c r="H2829" s="68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209942663</v>
      </c>
    </row>
    <row r="2830" spans="1:8" x14ac:dyDescent="0.35">
      <c r="A2830" t="s">
        <v>535</v>
      </c>
      <c r="B2830">
        <f t="shared" si="5760"/>
        <v>11</v>
      </c>
      <c r="C2830">
        <f t="shared" si="5761"/>
        <v>26</v>
      </c>
      <c r="E2830">
        <f t="shared" ref="E2830" si="5800">plan_id</f>
        <v>1330</v>
      </c>
      <c r="F2830">
        <f t="shared" ca="1" si="5330"/>
        <v>2009</v>
      </c>
      <c r="G2830">
        <f t="shared" ref="G2830" ca="1" si="5801">VLOOKUP(INDIRECT(CHAR(39)&amp;$A2830&amp;CHAR(39)&amp;"!r2c"&amp;$C2830,0),variables,2,0)</f>
        <v>11001</v>
      </c>
      <c r="H2830" s="68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0</v>
      </c>
    </row>
    <row r="2831" spans="1:8" x14ac:dyDescent="0.35">
      <c r="A2831" t="s">
        <v>535</v>
      </c>
      <c r="B2831">
        <f t="shared" si="5760"/>
        <v>11</v>
      </c>
      <c r="C2831">
        <f t="shared" si="5761"/>
        <v>27</v>
      </c>
      <c r="E2831">
        <f t="shared" ref="E2831" si="5802">plan_id</f>
        <v>1330</v>
      </c>
      <c r="F2831">
        <f t="shared" ca="1" si="5330"/>
        <v>2009</v>
      </c>
      <c r="G2831">
        <f t="shared" ref="G2831" ca="1" si="5803">VLOOKUP(INDIRECT(CHAR(39)&amp;$A2831&amp;CHAR(39)&amp;"!r2c"&amp;$C2831,0),variables,2,0)</f>
        <v>11002</v>
      </c>
      <c r="H2831" s="68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1853873</v>
      </c>
    </row>
    <row r="2832" spans="1:8" x14ac:dyDescent="0.35">
      <c r="A2832" t="s">
        <v>535</v>
      </c>
      <c r="B2832">
        <f t="shared" si="5760"/>
        <v>11</v>
      </c>
      <c r="C2832">
        <f t="shared" si="5761"/>
        <v>28</v>
      </c>
      <c r="E2832">
        <f t="shared" ref="E2832" si="5804">plan_id</f>
        <v>1330</v>
      </c>
      <c r="F2832">
        <f t="shared" ca="1" si="5330"/>
        <v>2009</v>
      </c>
      <c r="G2832">
        <f t="shared" ref="G2832" ca="1" si="5805">VLOOKUP(INDIRECT(CHAR(39)&amp;$A2832&amp;CHAR(39)&amp;"!r2c"&amp;$C2832,0),variables,2,0)</f>
        <v>11003</v>
      </c>
      <c r="H2832" s="68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5219524</v>
      </c>
    </row>
    <row r="2833" spans="1:8" x14ac:dyDescent="0.35">
      <c r="A2833" t="s">
        <v>535</v>
      </c>
      <c r="B2833">
        <f t="shared" si="5760"/>
        <v>11</v>
      </c>
      <c r="C2833">
        <f t="shared" si="5761"/>
        <v>29</v>
      </c>
      <c r="E2833">
        <f t="shared" ref="E2833" si="5806">plan_id</f>
        <v>1330</v>
      </c>
      <c r="F2833">
        <f t="shared" ca="1" si="5330"/>
        <v>2009</v>
      </c>
      <c r="G2833">
        <f t="shared" ref="G2833" ca="1" si="5807">VLOOKUP(INDIRECT(CHAR(39)&amp;$A2833&amp;CHAR(39)&amp;"!r2c"&amp;$C2833,0),variables,2,0)</f>
        <v>11004</v>
      </c>
      <c r="H2833" s="68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217016060</v>
      </c>
    </row>
    <row r="2834" spans="1:8" x14ac:dyDescent="0.35">
      <c r="A2834" t="s">
        <v>535</v>
      </c>
      <c r="B2834">
        <f t="shared" si="5760"/>
        <v>12</v>
      </c>
      <c r="C2834">
        <f t="shared" si="5761"/>
        <v>3</v>
      </c>
      <c r="E2834">
        <f t="shared" ref="E2834" si="5808">plan_id</f>
        <v>1330</v>
      </c>
      <c r="F2834">
        <f t="shared" ca="1" si="5330"/>
        <v>2010</v>
      </c>
      <c r="G2834">
        <f t="shared" ref="G2834" ca="1" si="5809">VLOOKUP(INDIRECT(CHAR(39)&amp;$A2834&amp;CHAR(39)&amp;"!r2c"&amp;$C2834,0),variables,2,0)</f>
        <v>10983</v>
      </c>
      <c r="H2834" s="68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5">
      <c r="A2835" t="s">
        <v>535</v>
      </c>
      <c r="B2835">
        <f t="shared" si="5760"/>
        <v>12</v>
      </c>
      <c r="C2835">
        <f t="shared" si="5761"/>
        <v>4</v>
      </c>
      <c r="E2835">
        <f t="shared" ref="E2835" si="5810">plan_id</f>
        <v>1330</v>
      </c>
      <c r="F2835">
        <f t="shared" ca="1" si="5330"/>
        <v>2010</v>
      </c>
      <c r="G2835">
        <f t="shared" ref="G2835" ca="1" si="5811">VLOOKUP(INDIRECT(CHAR(39)&amp;$A2835&amp;CHAR(39)&amp;"!r2c"&amp;$C2835,0),variables,2,0)</f>
        <v>10985</v>
      </c>
      <c r="H2835" s="68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90947000</v>
      </c>
    </row>
    <row r="2836" spans="1:8" x14ac:dyDescent="0.35">
      <c r="A2836" t="s">
        <v>535</v>
      </c>
      <c r="B2836">
        <f t="shared" si="5760"/>
        <v>12</v>
      </c>
      <c r="C2836">
        <f t="shared" si="5761"/>
        <v>5</v>
      </c>
      <c r="E2836">
        <f t="shared" ref="E2836" si="5812">plan_id</f>
        <v>1330</v>
      </c>
      <c r="F2836">
        <f t="shared" ca="1" si="5330"/>
        <v>2010</v>
      </c>
      <c r="G2836">
        <f t="shared" ref="G2836" ca="1" si="5813">VLOOKUP(INDIRECT(CHAR(39)&amp;$A2836&amp;CHAR(39)&amp;"!r2c"&amp;$C2836,0),variables,2,0)</f>
        <v>10986</v>
      </c>
      <c r="H2836" s="68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89400901</v>
      </c>
    </row>
    <row r="2837" spans="1:8" x14ac:dyDescent="0.35">
      <c r="A2837" t="s">
        <v>535</v>
      </c>
      <c r="B2837">
        <f t="shared" si="5760"/>
        <v>12</v>
      </c>
      <c r="C2837">
        <f t="shared" si="5761"/>
        <v>6</v>
      </c>
      <c r="E2837">
        <f t="shared" ref="E2837" si="5814">plan_id</f>
        <v>1330</v>
      </c>
      <c r="F2837">
        <f t="shared" ca="1" si="5330"/>
        <v>2010</v>
      </c>
      <c r="G2837">
        <f t="shared" ref="G2837" ca="1" si="5815">VLOOKUP(INDIRECT(CHAR(39)&amp;$A2837&amp;CHAR(39)&amp;"!r2c"&amp;$C2837,0),variables,2,0)</f>
        <v>10987</v>
      </c>
      <c r="H2837" s="68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1546099</v>
      </c>
    </row>
    <row r="2838" spans="1:8" x14ac:dyDescent="0.35">
      <c r="A2838" t="s">
        <v>535</v>
      </c>
      <c r="B2838">
        <f t="shared" si="5760"/>
        <v>12</v>
      </c>
      <c r="C2838">
        <f t="shared" si="5761"/>
        <v>7</v>
      </c>
      <c r="E2838">
        <f t="shared" ref="E2838" si="5816">plan_id</f>
        <v>1330</v>
      </c>
      <c r="F2838">
        <f t="shared" ca="1" si="5330"/>
        <v>2010</v>
      </c>
      <c r="G2838">
        <f t="shared" ref="G2838" ca="1" si="5817">VLOOKUP(INDIRECT(CHAR(39)&amp;$A2838&amp;CHAR(39)&amp;"!r2c"&amp;$C2838,0),variables,2,0)</f>
        <v>10975</v>
      </c>
      <c r="H2838" s="68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</v>
      </c>
    </row>
    <row r="2839" spans="1:8" x14ac:dyDescent="0.35">
      <c r="A2839" t="s">
        <v>535</v>
      </c>
      <c r="B2839">
        <f t="shared" si="5760"/>
        <v>12</v>
      </c>
      <c r="C2839">
        <f t="shared" si="5761"/>
        <v>8</v>
      </c>
      <c r="E2839">
        <f t="shared" ref="E2839" si="5818">plan_id</f>
        <v>1330</v>
      </c>
      <c r="F2839">
        <f t="shared" ca="1" si="5330"/>
        <v>2010</v>
      </c>
      <c r="G2839">
        <f t="shared" ref="G2839" ca="1" si="5819">VLOOKUP(INDIRECT(CHAR(39)&amp;$A2839&amp;CHAR(39)&amp;"!r2c"&amp;$C2839,0),variables,2,0)</f>
        <v>10988</v>
      </c>
      <c r="H2839" s="68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0.98299999999999998</v>
      </c>
    </row>
    <row r="2840" spans="1:8" x14ac:dyDescent="0.35">
      <c r="A2840" t="s">
        <v>535</v>
      </c>
      <c r="B2840">
        <f t="shared" si="5760"/>
        <v>12</v>
      </c>
      <c r="C2840">
        <f t="shared" si="5761"/>
        <v>9</v>
      </c>
      <c r="E2840">
        <f t="shared" ref="E2840" si="5820">plan_id</f>
        <v>1330</v>
      </c>
      <c r="F2840">
        <f t="shared" ca="1" si="5330"/>
        <v>2010</v>
      </c>
      <c r="G2840">
        <f t="shared" ref="G2840" ca="1" si="5821">VLOOKUP(INDIRECT(CHAR(39)&amp;$A2840&amp;CHAR(39)&amp;"!r2c"&amp;$C2840,0),variables,2,0)</f>
        <v>10885</v>
      </c>
      <c r="H2840" s="68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5">
      <c r="A2841" t="s">
        <v>535</v>
      </c>
      <c r="B2841">
        <f t="shared" si="5760"/>
        <v>12</v>
      </c>
      <c r="C2841">
        <f t="shared" si="5761"/>
        <v>10</v>
      </c>
      <c r="E2841">
        <f t="shared" ref="E2841" si="5822">plan_id</f>
        <v>1330</v>
      </c>
      <c r="F2841">
        <f t="shared" ca="1" si="5330"/>
        <v>2010</v>
      </c>
      <c r="G2841">
        <f t="shared" ref="G2841" ca="1" si="5823">VLOOKUP(INDIRECT(CHAR(39)&amp;$A2841&amp;CHAR(39)&amp;"!r2c"&amp;$C2841,0),variables,2,0)</f>
        <v>10886</v>
      </c>
      <c r="H2841" s="68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5">
      <c r="A2842" t="s">
        <v>535</v>
      </c>
      <c r="B2842">
        <f t="shared" si="5760"/>
        <v>12</v>
      </c>
      <c r="C2842">
        <f t="shared" si="5761"/>
        <v>11</v>
      </c>
      <c r="E2842">
        <f t="shared" ref="E2842" si="5824">plan_id</f>
        <v>1330</v>
      </c>
      <c r="F2842">
        <f t="shared" ca="1" si="5330"/>
        <v>2010</v>
      </c>
      <c r="G2842">
        <f t="shared" ref="G2842" ca="1" si="5825">VLOOKUP(INDIRECT(CHAR(39)&amp;$A2842&amp;CHAR(39)&amp;"!r2c"&amp;$C2842,0),variables,2,0)</f>
        <v>10887</v>
      </c>
      <c r="H2842" s="68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5">
      <c r="A2843" t="s">
        <v>535</v>
      </c>
      <c r="B2843">
        <f t="shared" si="5760"/>
        <v>12</v>
      </c>
      <c r="C2843">
        <f t="shared" si="5761"/>
        <v>12</v>
      </c>
      <c r="E2843">
        <f t="shared" ref="E2843" si="5826">plan_id</f>
        <v>1330</v>
      </c>
      <c r="F2843">
        <f t="shared" ca="1" si="5330"/>
        <v>2010</v>
      </c>
      <c r="G2843">
        <f t="shared" ref="G2843" ca="1" si="5827">VLOOKUP(INDIRECT(CHAR(39)&amp;$A2843&amp;CHAR(39)&amp;"!r2c"&amp;$C2843,0),variables,2,0)</f>
        <v>10883</v>
      </c>
      <c r="H2843" s="68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t="s">
        <v>535</v>
      </c>
      <c r="B2844">
        <f t="shared" si="5760"/>
        <v>12</v>
      </c>
      <c r="C2844">
        <f t="shared" si="5761"/>
        <v>13</v>
      </c>
      <c r="E2844">
        <f t="shared" ref="E2844" si="5828">plan_id</f>
        <v>1330</v>
      </c>
      <c r="F2844">
        <f t="shared" ca="1" si="5330"/>
        <v>2010</v>
      </c>
      <c r="G2844">
        <f t="shared" ref="G2844" ca="1" si="5829">VLOOKUP(INDIRECT(CHAR(39)&amp;$A2844&amp;CHAR(39)&amp;"!r2c"&amp;$C2844,0),variables,2,0)</f>
        <v>10990</v>
      </c>
      <c r="H2844" s="68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2956600000</v>
      </c>
    </row>
    <row r="2845" spans="1:8" x14ac:dyDescent="0.35">
      <c r="A2845" t="s">
        <v>535</v>
      </c>
      <c r="B2845">
        <f t="shared" si="5760"/>
        <v>12</v>
      </c>
      <c r="C2845">
        <f t="shared" si="5761"/>
        <v>14</v>
      </c>
      <c r="E2845">
        <f t="shared" ref="E2845" si="5830">plan_id</f>
        <v>1330</v>
      </c>
      <c r="F2845">
        <f t="shared" ca="1" si="5330"/>
        <v>2010</v>
      </c>
      <c r="G2845">
        <f t="shared" ref="G2845" ca="1" si="5831">VLOOKUP(INDIRECT(CHAR(39)&amp;$A2845&amp;CHAR(39)&amp;"!r2c"&amp;$C2845,0),variables,2,0)</f>
        <v>10991</v>
      </c>
      <c r="H2845" s="68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4518200000</v>
      </c>
    </row>
    <row r="2846" spans="1:8" x14ac:dyDescent="0.35">
      <c r="A2846" t="s">
        <v>535</v>
      </c>
      <c r="B2846">
        <f t="shared" si="5760"/>
        <v>12</v>
      </c>
      <c r="C2846">
        <f t="shared" si="5761"/>
        <v>15</v>
      </c>
      <c r="E2846">
        <f t="shared" ref="E2846" si="5832">plan_id</f>
        <v>1330</v>
      </c>
      <c r="F2846">
        <f t="shared" ca="1" si="5330"/>
        <v>2010</v>
      </c>
      <c r="G2846">
        <f t="shared" ref="G2846" ca="1" si="5833">VLOOKUP(INDIRECT(CHAR(39)&amp;$A2846&amp;CHAR(39)&amp;"!r2c"&amp;$C2846,0),variables,2,0)</f>
        <v>10992</v>
      </c>
      <c r="H2846" s="68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1561600000</v>
      </c>
    </row>
    <row r="2847" spans="1:8" x14ac:dyDescent="0.35">
      <c r="A2847" t="s">
        <v>535</v>
      </c>
      <c r="B2847">
        <f t="shared" si="5760"/>
        <v>12</v>
      </c>
      <c r="C2847">
        <f t="shared" si="5761"/>
        <v>16</v>
      </c>
      <c r="E2847">
        <f t="shared" ref="E2847" si="5834">plan_id</f>
        <v>1330</v>
      </c>
      <c r="F2847">
        <f t="shared" ca="1" si="5330"/>
        <v>2010</v>
      </c>
      <c r="G2847">
        <f t="shared" ref="G2847" ca="1" si="5835">VLOOKUP(INDIRECT(CHAR(39)&amp;$A2847&amp;CHAR(39)&amp;"!r2c"&amp;$C2847,0),variables,2,0)</f>
        <v>10993</v>
      </c>
      <c r="H2847" s="68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0.65400000000000003</v>
      </c>
    </row>
    <row r="2848" spans="1:8" x14ac:dyDescent="0.35">
      <c r="A2848" t="s">
        <v>535</v>
      </c>
      <c r="B2848">
        <f t="shared" si="5760"/>
        <v>12</v>
      </c>
      <c r="C2848">
        <f t="shared" si="5761"/>
        <v>17</v>
      </c>
      <c r="E2848">
        <f t="shared" ref="E2848" si="5836">plan_id</f>
        <v>1330</v>
      </c>
      <c r="F2848">
        <f t="shared" ca="1" si="5330"/>
        <v>2010</v>
      </c>
      <c r="G2848">
        <f t="shared" ref="G2848" ca="1" si="5837">VLOOKUP(INDIRECT(CHAR(39)&amp;$A2848&amp;CHAR(39)&amp;"!r2c"&amp;$C2848,0),variables,2,0)</f>
        <v>10994</v>
      </c>
      <c r="H2848" s="68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747000000</v>
      </c>
    </row>
    <row r="2849" spans="1:8" x14ac:dyDescent="0.35">
      <c r="A2849" t="s">
        <v>535</v>
      </c>
      <c r="B2849">
        <f t="shared" si="5760"/>
        <v>12</v>
      </c>
      <c r="C2849">
        <f t="shared" si="5761"/>
        <v>18</v>
      </c>
      <c r="E2849">
        <f t="shared" ref="E2849" si="5838">plan_id</f>
        <v>1330</v>
      </c>
      <c r="F2849">
        <f t="shared" ca="1" si="5330"/>
        <v>2010</v>
      </c>
      <c r="G2849">
        <f t="shared" ref="G2849" ca="1" si="5839">VLOOKUP(INDIRECT(CHAR(39)&amp;$A2849&amp;CHAR(39)&amp;"!r2c"&amp;$C2849,0),variables,2,0)</f>
        <v>11006</v>
      </c>
      <c r="H2849" s="68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5">
      <c r="A2850" t="s">
        <v>535</v>
      </c>
      <c r="B2850">
        <f t="shared" si="5760"/>
        <v>12</v>
      </c>
      <c r="C2850">
        <f t="shared" si="5761"/>
        <v>19</v>
      </c>
      <c r="E2850">
        <f t="shared" ref="E2850" si="5840">plan_id</f>
        <v>1330</v>
      </c>
      <c r="F2850">
        <f t="shared" ca="1" si="5330"/>
        <v>2010</v>
      </c>
      <c r="G2850">
        <f t="shared" ref="G2850" ca="1" si="5841">VLOOKUP(INDIRECT(CHAR(39)&amp;$A2850&amp;CHAR(39)&amp;"!r2c"&amp;$C2850,0),variables,2,0)</f>
        <v>10989</v>
      </c>
      <c r="H2850" s="68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0.12174966532797858</v>
      </c>
    </row>
    <row r="2851" spans="1:8" x14ac:dyDescent="0.35">
      <c r="A2851" t="s">
        <v>535</v>
      </c>
      <c r="B2851">
        <f t="shared" si="5760"/>
        <v>12</v>
      </c>
      <c r="C2851">
        <f t="shared" si="5761"/>
        <v>20</v>
      </c>
      <c r="E2851">
        <f t="shared" ref="E2851" si="5842">plan_id</f>
        <v>1330</v>
      </c>
      <c r="F2851">
        <f t="shared" ca="1" si="5330"/>
        <v>2010</v>
      </c>
      <c r="G2851">
        <f t="shared" ref="G2851" ca="1" si="5843">VLOOKUP(INDIRECT(CHAR(39)&amp;$A2851&amp;CHAR(39)&amp;"!r2c"&amp;$C2851,0),variables,2,0)</f>
        <v>10997</v>
      </c>
      <c r="H2851" s="68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2521445720</v>
      </c>
    </row>
    <row r="2852" spans="1:8" x14ac:dyDescent="0.35">
      <c r="A2852" t="s">
        <v>535</v>
      </c>
      <c r="B2852">
        <f t="shared" si="5760"/>
        <v>12</v>
      </c>
      <c r="C2852">
        <f t="shared" si="5761"/>
        <v>21</v>
      </c>
      <c r="E2852">
        <f t="shared" ref="E2852" si="5844">plan_id</f>
        <v>1330</v>
      </c>
      <c r="F2852">
        <f t="shared" ca="1" si="5330"/>
        <v>2010</v>
      </c>
      <c r="G2852">
        <f t="shared" ref="G2852" ca="1" si="5845">VLOOKUP(INDIRECT(CHAR(39)&amp;$A2852&amp;CHAR(39)&amp;"!r2c"&amp;$C2852,0),variables,2,0)</f>
        <v>10998</v>
      </c>
      <c r="H2852" s="68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0.5580642114116241</v>
      </c>
    </row>
    <row r="2853" spans="1:8" x14ac:dyDescent="0.35">
      <c r="A2853" t="s">
        <v>535</v>
      </c>
      <c r="B2853">
        <f t="shared" si="5760"/>
        <v>12</v>
      </c>
      <c r="C2853">
        <f t="shared" si="5761"/>
        <v>22</v>
      </c>
      <c r="E2853">
        <f t="shared" ref="E2853" si="5846">plan_id</f>
        <v>1330</v>
      </c>
      <c r="F2853">
        <f t="shared" ca="1" si="5330"/>
        <v>2010</v>
      </c>
      <c r="G2853">
        <f t="shared" ref="G2853" ca="1" si="5847">VLOOKUP(INDIRECT(CHAR(39)&amp;$A2853&amp;CHAR(39)&amp;"!r2c"&amp;$C2853,0),variables,2,0)</f>
        <v>10981</v>
      </c>
      <c r="H2853" s="68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5">
      <c r="A2854" t="s">
        <v>535</v>
      </c>
      <c r="B2854">
        <f t="shared" si="5760"/>
        <v>12</v>
      </c>
      <c r="C2854">
        <f t="shared" si="5761"/>
        <v>23</v>
      </c>
      <c r="E2854">
        <f t="shared" ref="E2854" si="5848">plan_id</f>
        <v>1330</v>
      </c>
      <c r="F2854">
        <f t="shared" ref="F2854:F2917" ca="1" si="5849">INDIRECT(CHAR(39)&amp;$A2854&amp;CHAR(39)&amp;"!r"&amp;$B2854&amp;"c2",0)</f>
        <v>2010</v>
      </c>
      <c r="G2854">
        <f t="shared" ref="G2854" ca="1" si="5850">VLOOKUP(INDIRECT(CHAR(39)&amp;$A2854&amp;CHAR(39)&amp;"!r2c"&amp;$C2854,0),variables,2,0)</f>
        <v>10982</v>
      </c>
      <c r="H2854" s="68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5">
      <c r="A2855" t="s">
        <v>535</v>
      </c>
      <c r="B2855">
        <f t="shared" si="5760"/>
        <v>12</v>
      </c>
      <c r="C2855">
        <f t="shared" si="5761"/>
        <v>24</v>
      </c>
      <c r="E2855">
        <f t="shared" ref="E2855" si="5851">plan_id</f>
        <v>1330</v>
      </c>
      <c r="F2855">
        <f t="shared" ca="1" si="5849"/>
        <v>2010</v>
      </c>
      <c r="G2855">
        <f t="shared" ref="G2855" ca="1" si="5852">VLOOKUP(INDIRECT(CHAR(39)&amp;$A2855&amp;CHAR(39)&amp;"!r2c"&amp;$C2855,0),variables,2,0)</f>
        <v>10999</v>
      </c>
      <c r="H2855" s="68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120000000</v>
      </c>
    </row>
    <row r="2856" spans="1:8" x14ac:dyDescent="0.35">
      <c r="A2856" t="s">
        <v>535</v>
      </c>
      <c r="B2856">
        <f t="shared" si="5760"/>
        <v>12</v>
      </c>
      <c r="C2856">
        <f t="shared" si="5761"/>
        <v>25</v>
      </c>
      <c r="E2856">
        <f t="shared" ref="E2856" si="5853">plan_id</f>
        <v>1330</v>
      </c>
      <c r="F2856">
        <f t="shared" ca="1" si="5849"/>
        <v>2010</v>
      </c>
      <c r="G2856">
        <f t="shared" ref="G2856" ca="1" si="5854">VLOOKUP(INDIRECT(CHAR(39)&amp;$A2856&amp;CHAR(39)&amp;"!r2c"&amp;$C2856,0),variables,2,0)</f>
        <v>11000</v>
      </c>
      <c r="H2856" s="68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220193357</v>
      </c>
    </row>
    <row r="2857" spans="1:8" x14ac:dyDescent="0.35">
      <c r="A2857" t="s">
        <v>535</v>
      </c>
      <c r="B2857">
        <f t="shared" si="5760"/>
        <v>12</v>
      </c>
      <c r="C2857">
        <f t="shared" si="5761"/>
        <v>26</v>
      </c>
      <c r="E2857">
        <f t="shared" ref="E2857" si="5855">plan_id</f>
        <v>1330</v>
      </c>
      <c r="F2857">
        <f t="shared" ca="1" si="5849"/>
        <v>2010</v>
      </c>
      <c r="G2857">
        <f t="shared" ref="G2857" ca="1" si="5856">VLOOKUP(INDIRECT(CHAR(39)&amp;$A2857&amp;CHAR(39)&amp;"!r2c"&amp;$C2857,0),variables,2,0)</f>
        <v>11001</v>
      </c>
      <c r="H2857" s="68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0</v>
      </c>
    </row>
    <row r="2858" spans="1:8" x14ac:dyDescent="0.35">
      <c r="A2858" t="s">
        <v>535</v>
      </c>
      <c r="B2858">
        <f t="shared" si="5760"/>
        <v>12</v>
      </c>
      <c r="C2858">
        <f t="shared" si="5761"/>
        <v>27</v>
      </c>
      <c r="E2858">
        <f t="shared" ref="E2858" si="5857">plan_id</f>
        <v>1330</v>
      </c>
      <c r="F2858">
        <f t="shared" ca="1" si="5849"/>
        <v>2010</v>
      </c>
      <c r="G2858">
        <f t="shared" ref="G2858" ca="1" si="5858">VLOOKUP(INDIRECT(CHAR(39)&amp;$A2858&amp;CHAR(39)&amp;"!r2c"&amp;$C2858,0),variables,2,0)</f>
        <v>11002</v>
      </c>
      <c r="H2858" s="68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1905124</v>
      </c>
    </row>
    <row r="2859" spans="1:8" x14ac:dyDescent="0.35">
      <c r="A2859" t="s">
        <v>535</v>
      </c>
      <c r="B2859">
        <f t="shared" si="5760"/>
        <v>12</v>
      </c>
      <c r="C2859">
        <f t="shared" si="5761"/>
        <v>28</v>
      </c>
      <c r="E2859">
        <f t="shared" ref="E2859" si="5859">plan_id</f>
        <v>1330</v>
      </c>
      <c r="F2859">
        <f t="shared" ca="1" si="5849"/>
        <v>2010</v>
      </c>
      <c r="G2859">
        <f t="shared" ref="G2859" ca="1" si="5860">VLOOKUP(INDIRECT(CHAR(39)&amp;$A2859&amp;CHAR(39)&amp;"!r2c"&amp;$C2859,0),variables,2,0)</f>
        <v>11003</v>
      </c>
      <c r="H2859" s="68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4213016</v>
      </c>
    </row>
    <row r="2860" spans="1:8" x14ac:dyDescent="0.35">
      <c r="A2860" t="s">
        <v>535</v>
      </c>
      <c r="B2860">
        <f t="shared" si="5760"/>
        <v>12</v>
      </c>
      <c r="C2860">
        <f t="shared" si="5761"/>
        <v>29</v>
      </c>
      <c r="E2860">
        <f t="shared" ref="E2860" si="5861">plan_id</f>
        <v>1330</v>
      </c>
      <c r="F2860">
        <f t="shared" ca="1" si="5849"/>
        <v>2010</v>
      </c>
      <c r="G2860">
        <f t="shared" ref="G2860" ca="1" si="5862">VLOOKUP(INDIRECT(CHAR(39)&amp;$A2860&amp;CHAR(39)&amp;"!r2c"&amp;$C2860,0),variables,2,0)</f>
        <v>11004</v>
      </c>
      <c r="H2860" s="68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226311497</v>
      </c>
    </row>
    <row r="2861" spans="1:8" x14ac:dyDescent="0.35">
      <c r="A2861" t="s">
        <v>535</v>
      </c>
      <c r="B2861">
        <f t="shared" si="5760"/>
        <v>13</v>
      </c>
      <c r="C2861">
        <f t="shared" si="5761"/>
        <v>3</v>
      </c>
      <c r="E2861">
        <f t="shared" ref="E2861" si="5863">plan_id</f>
        <v>1330</v>
      </c>
      <c r="F2861">
        <f t="shared" ca="1" si="5849"/>
        <v>2011</v>
      </c>
      <c r="G2861">
        <f t="shared" ref="G2861" ca="1" si="5864">VLOOKUP(INDIRECT(CHAR(39)&amp;$A2861&amp;CHAR(39)&amp;"!r2c"&amp;$C2861,0),variables,2,0)</f>
        <v>10983</v>
      </c>
      <c r="H2861" s="68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5">
      <c r="A2862" t="s">
        <v>535</v>
      </c>
      <c r="B2862">
        <f t="shared" si="5760"/>
        <v>13</v>
      </c>
      <c r="C2862">
        <f t="shared" si="5761"/>
        <v>4</v>
      </c>
      <c r="E2862">
        <f t="shared" ref="E2862" si="5865">plan_id</f>
        <v>1330</v>
      </c>
      <c r="F2862">
        <f t="shared" ca="1" si="5849"/>
        <v>2011</v>
      </c>
      <c r="G2862">
        <f t="shared" ref="G2862" ca="1" si="5866">VLOOKUP(INDIRECT(CHAR(39)&amp;$A2862&amp;CHAR(39)&amp;"!r2c"&amp;$C2862,0),variables,2,0)</f>
        <v>10985</v>
      </c>
      <c r="H2862" s="68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91859000</v>
      </c>
    </row>
    <row r="2863" spans="1:8" x14ac:dyDescent="0.35">
      <c r="A2863" t="s">
        <v>535</v>
      </c>
      <c r="B2863">
        <f t="shared" si="5760"/>
        <v>13</v>
      </c>
      <c r="C2863">
        <f t="shared" si="5761"/>
        <v>5</v>
      </c>
      <c r="E2863">
        <f t="shared" ref="E2863" si="5867">plan_id</f>
        <v>1330</v>
      </c>
      <c r="F2863">
        <f t="shared" ca="1" si="5849"/>
        <v>2011</v>
      </c>
      <c r="G2863">
        <f t="shared" ref="G2863" ca="1" si="5868">VLOOKUP(INDIRECT(CHAR(39)&amp;$A2863&amp;CHAR(39)&amp;"!r2c"&amp;$C2863,0),variables,2,0)</f>
        <v>10986</v>
      </c>
      <c r="H2863" s="68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90297397</v>
      </c>
    </row>
    <row r="2864" spans="1:8" x14ac:dyDescent="0.35">
      <c r="A2864" t="s">
        <v>535</v>
      </c>
      <c r="B2864">
        <f t="shared" si="5760"/>
        <v>13</v>
      </c>
      <c r="C2864">
        <f t="shared" si="5761"/>
        <v>6</v>
      </c>
      <c r="E2864">
        <f t="shared" ref="E2864" si="5869">plan_id</f>
        <v>1330</v>
      </c>
      <c r="F2864">
        <f t="shared" ca="1" si="5849"/>
        <v>2011</v>
      </c>
      <c r="G2864">
        <f t="shared" ref="G2864" ca="1" si="5870">VLOOKUP(INDIRECT(CHAR(39)&amp;$A2864&amp;CHAR(39)&amp;"!r2c"&amp;$C2864,0),variables,2,0)</f>
        <v>10987</v>
      </c>
      <c r="H2864" s="68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1561603</v>
      </c>
    </row>
    <row r="2865" spans="1:8" x14ac:dyDescent="0.35">
      <c r="A2865" t="s">
        <v>535</v>
      </c>
      <c r="B2865">
        <f t="shared" si="5760"/>
        <v>13</v>
      </c>
      <c r="C2865">
        <f t="shared" si="5761"/>
        <v>7</v>
      </c>
      <c r="E2865">
        <f t="shared" ref="E2865" si="5871">plan_id</f>
        <v>1330</v>
      </c>
      <c r="F2865">
        <f t="shared" ca="1" si="5849"/>
        <v>2011</v>
      </c>
      <c r="G2865">
        <f t="shared" ref="G2865" ca="1" si="5872">VLOOKUP(INDIRECT(CHAR(39)&amp;$A2865&amp;CHAR(39)&amp;"!r2c"&amp;$C2865,0),variables,2,0)</f>
        <v>10975</v>
      </c>
      <c r="H2865" s="68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</v>
      </c>
    </row>
    <row r="2866" spans="1:8" x14ac:dyDescent="0.35">
      <c r="A2866" t="s">
        <v>535</v>
      </c>
      <c r="B2866">
        <f t="shared" si="5760"/>
        <v>13</v>
      </c>
      <c r="C2866">
        <f t="shared" si="5761"/>
        <v>8</v>
      </c>
      <c r="E2866">
        <f t="shared" ref="E2866" si="5873">plan_id</f>
        <v>1330</v>
      </c>
      <c r="F2866">
        <f t="shared" ca="1" si="5849"/>
        <v>2011</v>
      </c>
      <c r="G2866">
        <f t="shared" ref="G2866" ca="1" si="5874">VLOOKUP(INDIRECT(CHAR(39)&amp;$A2866&amp;CHAR(39)&amp;"!r2c"&amp;$C2866,0),variables,2,0)</f>
        <v>10988</v>
      </c>
      <c r="H2866" s="68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0.98299999999999998</v>
      </c>
    </row>
    <row r="2867" spans="1:8" x14ac:dyDescent="0.35">
      <c r="A2867" t="s">
        <v>535</v>
      </c>
      <c r="B2867">
        <f t="shared" si="5760"/>
        <v>13</v>
      </c>
      <c r="C2867">
        <f t="shared" si="5761"/>
        <v>9</v>
      </c>
      <c r="E2867">
        <f t="shared" ref="E2867" si="5875">plan_id</f>
        <v>1330</v>
      </c>
      <c r="F2867">
        <f t="shared" ca="1" si="5849"/>
        <v>2011</v>
      </c>
      <c r="G2867">
        <f t="shared" ref="G2867" ca="1" si="5876">VLOOKUP(INDIRECT(CHAR(39)&amp;$A2867&amp;CHAR(39)&amp;"!r2c"&amp;$C2867,0),variables,2,0)</f>
        <v>10885</v>
      </c>
      <c r="H2867" s="68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5">
      <c r="A2868" t="s">
        <v>535</v>
      </c>
      <c r="B2868">
        <f t="shared" si="5760"/>
        <v>13</v>
      </c>
      <c r="C2868">
        <f t="shared" si="5761"/>
        <v>10</v>
      </c>
      <c r="E2868">
        <f t="shared" ref="E2868" si="5877">plan_id</f>
        <v>1330</v>
      </c>
      <c r="F2868">
        <f t="shared" ca="1" si="5849"/>
        <v>2011</v>
      </c>
      <c r="G2868">
        <f t="shared" ref="G2868" ca="1" si="5878">VLOOKUP(INDIRECT(CHAR(39)&amp;$A2868&amp;CHAR(39)&amp;"!r2c"&amp;$C2868,0),variables,2,0)</f>
        <v>10886</v>
      </c>
      <c r="H2868" s="68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5">
      <c r="A2869" t="s">
        <v>535</v>
      </c>
      <c r="B2869">
        <f t="shared" si="5760"/>
        <v>13</v>
      </c>
      <c r="C2869">
        <f t="shared" si="5761"/>
        <v>11</v>
      </c>
      <c r="E2869">
        <f t="shared" ref="E2869" si="5879">plan_id</f>
        <v>1330</v>
      </c>
      <c r="F2869">
        <f t="shared" ca="1" si="5849"/>
        <v>2011</v>
      </c>
      <c r="G2869">
        <f t="shared" ref="G2869" ca="1" si="5880">VLOOKUP(INDIRECT(CHAR(39)&amp;$A2869&amp;CHAR(39)&amp;"!r2c"&amp;$C2869,0),variables,2,0)</f>
        <v>10887</v>
      </c>
      <c r="H2869" s="68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5">
      <c r="A2870" t="s">
        <v>535</v>
      </c>
      <c r="B2870">
        <f t="shared" si="5760"/>
        <v>13</v>
      </c>
      <c r="C2870">
        <f t="shared" si="5761"/>
        <v>12</v>
      </c>
      <c r="E2870">
        <f t="shared" ref="E2870" si="5881">plan_id</f>
        <v>1330</v>
      </c>
      <c r="F2870">
        <f t="shared" ca="1" si="5849"/>
        <v>2011</v>
      </c>
      <c r="G2870">
        <f t="shared" ref="G2870" ca="1" si="5882">VLOOKUP(INDIRECT(CHAR(39)&amp;$A2870&amp;CHAR(39)&amp;"!r2c"&amp;$C2870,0),variables,2,0)</f>
        <v>10883</v>
      </c>
      <c r="H2870" s="68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t="s">
        <v>535</v>
      </c>
      <c r="B2871">
        <f t="shared" si="5760"/>
        <v>13</v>
      </c>
      <c r="C2871">
        <f t="shared" si="5761"/>
        <v>13</v>
      </c>
      <c r="E2871">
        <f t="shared" ref="E2871" si="5883">plan_id</f>
        <v>1330</v>
      </c>
      <c r="F2871">
        <f t="shared" ca="1" si="5849"/>
        <v>2011</v>
      </c>
      <c r="G2871">
        <f t="shared" ref="G2871" ca="1" si="5884">VLOOKUP(INDIRECT(CHAR(39)&amp;$A2871&amp;CHAR(39)&amp;"!r2c"&amp;$C2871,0),variables,2,0)</f>
        <v>10990</v>
      </c>
      <c r="H2871" s="68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2866500000</v>
      </c>
    </row>
    <row r="2872" spans="1:8" x14ac:dyDescent="0.35">
      <c r="A2872" t="s">
        <v>535</v>
      </c>
      <c r="B2872">
        <f t="shared" si="5760"/>
        <v>13</v>
      </c>
      <c r="C2872">
        <f t="shared" si="5761"/>
        <v>14</v>
      </c>
      <c r="E2872">
        <f t="shared" ref="E2872" si="5885">plan_id</f>
        <v>1330</v>
      </c>
      <c r="F2872">
        <f t="shared" ca="1" si="5849"/>
        <v>2011</v>
      </c>
      <c r="G2872">
        <f t="shared" ref="G2872" ca="1" si="5886">VLOOKUP(INDIRECT(CHAR(39)&amp;$A2872&amp;CHAR(39)&amp;"!r2c"&amp;$C2872,0),variables,2,0)</f>
        <v>10991</v>
      </c>
      <c r="H2872" s="68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4658600000</v>
      </c>
    </row>
    <row r="2873" spans="1:8" x14ac:dyDescent="0.35">
      <c r="A2873" t="s">
        <v>535</v>
      </c>
      <c r="B2873">
        <f t="shared" si="5760"/>
        <v>13</v>
      </c>
      <c r="C2873">
        <f t="shared" si="5761"/>
        <v>15</v>
      </c>
      <c r="E2873">
        <f t="shared" ref="E2873" si="5887">plan_id</f>
        <v>1330</v>
      </c>
      <c r="F2873">
        <f t="shared" ca="1" si="5849"/>
        <v>2011</v>
      </c>
      <c r="G2873">
        <f t="shared" ref="G2873" ca="1" si="5888">VLOOKUP(INDIRECT(CHAR(39)&amp;$A2873&amp;CHAR(39)&amp;"!r2c"&amp;$C2873,0),variables,2,0)</f>
        <v>10992</v>
      </c>
      <c r="H2873" s="68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1792100000</v>
      </c>
    </row>
    <row r="2874" spans="1:8" x14ac:dyDescent="0.35">
      <c r="A2874" t="s">
        <v>535</v>
      </c>
      <c r="B2874">
        <f t="shared" si="5760"/>
        <v>13</v>
      </c>
      <c r="C2874">
        <f t="shared" si="5761"/>
        <v>16</v>
      </c>
      <c r="E2874">
        <f t="shared" ref="E2874" si="5889">plan_id</f>
        <v>1330</v>
      </c>
      <c r="F2874">
        <f t="shared" ca="1" si="5849"/>
        <v>2011</v>
      </c>
      <c r="G2874">
        <f t="shared" ref="G2874" ca="1" si="5890">VLOOKUP(INDIRECT(CHAR(39)&amp;$A2874&amp;CHAR(39)&amp;"!r2c"&amp;$C2874,0),variables,2,0)</f>
        <v>10993</v>
      </c>
      <c r="H2874" s="68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0.61499999999999999</v>
      </c>
    </row>
    <row r="2875" spans="1:8" x14ac:dyDescent="0.35">
      <c r="A2875" t="s">
        <v>535</v>
      </c>
      <c r="B2875">
        <f t="shared" ref="B2875:B2938" si="5891">B2848+1</f>
        <v>13</v>
      </c>
      <c r="C2875">
        <f t="shared" ref="C2875:C2938" si="5892">C2848</f>
        <v>17</v>
      </c>
      <c r="E2875">
        <f t="shared" ref="E2875" si="5893">plan_id</f>
        <v>1330</v>
      </c>
      <c r="F2875">
        <f t="shared" ca="1" si="5849"/>
        <v>2011</v>
      </c>
      <c r="G2875">
        <f t="shared" ref="G2875" ca="1" si="5894">VLOOKUP(INDIRECT(CHAR(39)&amp;$A2875&amp;CHAR(39)&amp;"!r2c"&amp;$C2875,0),variables,2,0)</f>
        <v>10994</v>
      </c>
      <c r="H2875" s="68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746700000</v>
      </c>
    </row>
    <row r="2876" spans="1:8" x14ac:dyDescent="0.35">
      <c r="A2876" t="s">
        <v>535</v>
      </c>
      <c r="B2876">
        <f t="shared" si="5891"/>
        <v>13</v>
      </c>
      <c r="C2876">
        <f t="shared" si="5892"/>
        <v>18</v>
      </c>
      <c r="E2876">
        <f t="shared" ref="E2876" si="5895">plan_id</f>
        <v>1330</v>
      </c>
      <c r="F2876">
        <f t="shared" ca="1" si="5849"/>
        <v>2011</v>
      </c>
      <c r="G2876">
        <f t="shared" ref="G2876" ca="1" si="5896">VLOOKUP(INDIRECT(CHAR(39)&amp;$A2876&amp;CHAR(39)&amp;"!r2c"&amp;$C2876,0),variables,2,0)</f>
        <v>11006</v>
      </c>
      <c r="H2876" s="68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5">
      <c r="A2877" t="s">
        <v>535</v>
      </c>
      <c r="B2877">
        <f t="shared" si="5891"/>
        <v>13</v>
      </c>
      <c r="C2877">
        <f t="shared" si="5892"/>
        <v>19</v>
      </c>
      <c r="E2877">
        <f t="shared" ref="E2877" si="5897">plan_id</f>
        <v>1330</v>
      </c>
      <c r="F2877">
        <f t="shared" ca="1" si="5849"/>
        <v>2011</v>
      </c>
      <c r="G2877">
        <f t="shared" ref="G2877" ca="1" si="5898">VLOOKUP(INDIRECT(CHAR(39)&amp;$A2877&amp;CHAR(39)&amp;"!r2c"&amp;$C2877,0),variables,2,0)</f>
        <v>10989</v>
      </c>
      <c r="H2877" s="68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0.12301995446631847</v>
      </c>
    </row>
    <row r="2878" spans="1:8" x14ac:dyDescent="0.35">
      <c r="A2878" t="s">
        <v>535</v>
      </c>
      <c r="B2878">
        <f t="shared" si="5891"/>
        <v>13</v>
      </c>
      <c r="C2878">
        <f t="shared" si="5892"/>
        <v>20</v>
      </c>
      <c r="E2878">
        <f t="shared" ref="E2878" si="5899">plan_id</f>
        <v>1330</v>
      </c>
      <c r="F2878">
        <f t="shared" ca="1" si="5849"/>
        <v>2011</v>
      </c>
      <c r="G2878">
        <f t="shared" ref="G2878" ca="1" si="5900">VLOOKUP(INDIRECT(CHAR(39)&amp;$A2878&amp;CHAR(39)&amp;"!r2c"&amp;$C2878,0),variables,2,0)</f>
        <v>10997</v>
      </c>
      <c r="H2878" s="68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2972421050</v>
      </c>
    </row>
    <row r="2879" spans="1:8" x14ac:dyDescent="0.35">
      <c r="A2879" t="s">
        <v>535</v>
      </c>
      <c r="B2879">
        <f t="shared" si="5891"/>
        <v>13</v>
      </c>
      <c r="C2879">
        <f t="shared" si="5892"/>
        <v>21</v>
      </c>
      <c r="E2879">
        <f t="shared" ref="E2879" si="5901">plan_id</f>
        <v>1330</v>
      </c>
      <c r="F2879">
        <f t="shared" ca="1" si="5849"/>
        <v>2011</v>
      </c>
      <c r="G2879">
        <f t="shared" ref="G2879" ca="1" si="5902">VLOOKUP(INDIRECT(CHAR(39)&amp;$A2879&amp;CHAR(39)&amp;"!r2c"&amp;$C2879,0),variables,2,0)</f>
        <v>10998</v>
      </c>
      <c r="H2879" s="68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0.63805028334692826</v>
      </c>
    </row>
    <row r="2880" spans="1:8" x14ac:dyDescent="0.35">
      <c r="A2880" t="s">
        <v>535</v>
      </c>
      <c r="B2880">
        <f t="shared" si="5891"/>
        <v>13</v>
      </c>
      <c r="C2880">
        <f t="shared" si="5892"/>
        <v>22</v>
      </c>
      <c r="E2880">
        <f t="shared" ref="E2880" si="5903">plan_id</f>
        <v>1330</v>
      </c>
      <c r="F2880">
        <f t="shared" ca="1" si="5849"/>
        <v>2011</v>
      </c>
      <c r="G2880">
        <f t="shared" ref="G2880" ca="1" si="5904">VLOOKUP(INDIRECT(CHAR(39)&amp;$A2880&amp;CHAR(39)&amp;"!r2c"&amp;$C2880,0),variables,2,0)</f>
        <v>10981</v>
      </c>
      <c r="H2880" s="68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5">
      <c r="A2881" t="s">
        <v>535</v>
      </c>
      <c r="B2881">
        <f t="shared" si="5891"/>
        <v>13</v>
      </c>
      <c r="C2881">
        <f t="shared" si="5892"/>
        <v>23</v>
      </c>
      <c r="E2881">
        <f t="shared" ref="E2881" si="5905">plan_id</f>
        <v>1330</v>
      </c>
      <c r="F2881">
        <f t="shared" ca="1" si="5849"/>
        <v>2011</v>
      </c>
      <c r="G2881">
        <f t="shared" ref="G2881" ca="1" si="5906">VLOOKUP(INDIRECT(CHAR(39)&amp;$A2881&amp;CHAR(39)&amp;"!r2c"&amp;$C2881,0),variables,2,0)</f>
        <v>10982</v>
      </c>
      <c r="H2881" s="68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5">
      <c r="A2882" t="s">
        <v>535</v>
      </c>
      <c r="B2882">
        <f t="shared" si="5891"/>
        <v>13</v>
      </c>
      <c r="C2882">
        <f t="shared" si="5892"/>
        <v>24</v>
      </c>
      <c r="E2882">
        <f t="shared" ref="E2882" si="5907">plan_id</f>
        <v>1330</v>
      </c>
      <c r="F2882">
        <f t="shared" ca="1" si="5849"/>
        <v>2011</v>
      </c>
      <c r="G2882">
        <f t="shared" ref="G2882" ca="1" si="5908">VLOOKUP(INDIRECT(CHAR(39)&amp;$A2882&amp;CHAR(39)&amp;"!r2c"&amp;$C2882,0),variables,2,0)</f>
        <v>10999</v>
      </c>
      <c r="H2882" s="68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208000000</v>
      </c>
    </row>
    <row r="2883" spans="1:8" x14ac:dyDescent="0.35">
      <c r="A2883" t="s">
        <v>535</v>
      </c>
      <c r="B2883">
        <f t="shared" si="5891"/>
        <v>13</v>
      </c>
      <c r="C2883">
        <f t="shared" si="5892"/>
        <v>25</v>
      </c>
      <c r="E2883">
        <f t="shared" ref="E2883" si="5909">plan_id</f>
        <v>1330</v>
      </c>
      <c r="F2883">
        <f t="shared" ca="1" si="5849"/>
        <v>2011</v>
      </c>
      <c r="G2883">
        <f t="shared" ref="G2883" ca="1" si="5910">VLOOKUP(INDIRECT(CHAR(39)&amp;$A2883&amp;CHAR(39)&amp;"!r2c"&amp;$C2883,0),variables,2,0)</f>
        <v>11000</v>
      </c>
      <c r="H2883" s="68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235122805</v>
      </c>
    </row>
    <row r="2884" spans="1:8" x14ac:dyDescent="0.35">
      <c r="A2884" t="s">
        <v>535</v>
      </c>
      <c r="B2884">
        <f t="shared" si="5891"/>
        <v>13</v>
      </c>
      <c r="C2884">
        <f t="shared" si="5892"/>
        <v>26</v>
      </c>
      <c r="E2884">
        <f t="shared" ref="E2884" si="5911">plan_id</f>
        <v>1330</v>
      </c>
      <c r="F2884">
        <f t="shared" ca="1" si="5849"/>
        <v>2011</v>
      </c>
      <c r="G2884">
        <f t="shared" ref="G2884" ca="1" si="5912">VLOOKUP(INDIRECT(CHAR(39)&amp;$A2884&amp;CHAR(39)&amp;"!r2c"&amp;$C2884,0),variables,2,0)</f>
        <v>11001</v>
      </c>
      <c r="H2884" s="68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0</v>
      </c>
    </row>
    <row r="2885" spans="1:8" x14ac:dyDescent="0.35">
      <c r="A2885" t="s">
        <v>535</v>
      </c>
      <c r="B2885">
        <f t="shared" si="5891"/>
        <v>13</v>
      </c>
      <c r="C2885">
        <f t="shared" si="5892"/>
        <v>27</v>
      </c>
      <c r="E2885">
        <f t="shared" ref="E2885" si="5913">plan_id</f>
        <v>1330</v>
      </c>
      <c r="F2885">
        <f t="shared" ca="1" si="5849"/>
        <v>2011</v>
      </c>
      <c r="G2885">
        <f t="shared" ref="G2885" ca="1" si="5914">VLOOKUP(INDIRECT(CHAR(39)&amp;$A2885&amp;CHAR(39)&amp;"!r2c"&amp;$C2885,0),variables,2,0)</f>
        <v>11002</v>
      </c>
      <c r="H2885" s="68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1843368</v>
      </c>
    </row>
    <row r="2886" spans="1:8" x14ac:dyDescent="0.35">
      <c r="A2886" t="s">
        <v>535</v>
      </c>
      <c r="B2886">
        <f t="shared" si="5891"/>
        <v>13</v>
      </c>
      <c r="C2886">
        <f t="shared" si="5892"/>
        <v>28</v>
      </c>
      <c r="E2886">
        <f t="shared" ref="E2886" si="5915">plan_id</f>
        <v>1330</v>
      </c>
      <c r="F2886">
        <f t="shared" ca="1" si="5849"/>
        <v>2011</v>
      </c>
      <c r="G2886">
        <f t="shared" ref="G2886" ca="1" si="5916">VLOOKUP(INDIRECT(CHAR(39)&amp;$A2886&amp;CHAR(39)&amp;"!r2c"&amp;$C2886,0),variables,2,0)</f>
        <v>11003</v>
      </c>
      <c r="H2886" s="68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4413900</v>
      </c>
    </row>
    <row r="2887" spans="1:8" x14ac:dyDescent="0.35">
      <c r="A2887" t="s">
        <v>535</v>
      </c>
      <c r="B2887">
        <f t="shared" si="5891"/>
        <v>13</v>
      </c>
      <c r="C2887">
        <f t="shared" si="5892"/>
        <v>29</v>
      </c>
      <c r="E2887">
        <f t="shared" ref="E2887" si="5917">plan_id</f>
        <v>1330</v>
      </c>
      <c r="F2887">
        <f t="shared" ca="1" si="5849"/>
        <v>2011</v>
      </c>
      <c r="G2887">
        <f t="shared" ref="G2887" ca="1" si="5918">VLOOKUP(INDIRECT(CHAR(39)&amp;$A2887&amp;CHAR(39)&amp;"!r2c"&amp;$C2887,0),variables,2,0)</f>
        <v>11004</v>
      </c>
      <c r="H2887" s="68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241380073</v>
      </c>
    </row>
    <row r="2888" spans="1:8" x14ac:dyDescent="0.35">
      <c r="A2888" t="s">
        <v>535</v>
      </c>
      <c r="B2888">
        <f t="shared" si="5891"/>
        <v>14</v>
      </c>
      <c r="C2888">
        <f t="shared" si="5892"/>
        <v>3</v>
      </c>
      <c r="E2888">
        <f t="shared" ref="E2888" si="5919">plan_id</f>
        <v>1330</v>
      </c>
      <c r="F2888">
        <f t="shared" ca="1" si="5849"/>
        <v>2012</v>
      </c>
      <c r="G2888">
        <f t="shared" ref="G2888" ca="1" si="5920">VLOOKUP(INDIRECT(CHAR(39)&amp;$A2888&amp;CHAR(39)&amp;"!r2c"&amp;$C2888,0),variables,2,0)</f>
        <v>10983</v>
      </c>
      <c r="H2888" s="68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5">
      <c r="A2889" t="s">
        <v>535</v>
      </c>
      <c r="B2889">
        <f t="shared" si="5891"/>
        <v>14</v>
      </c>
      <c r="C2889">
        <f t="shared" si="5892"/>
        <v>4</v>
      </c>
      <c r="E2889">
        <f t="shared" ref="E2889" si="5921">plan_id</f>
        <v>1330</v>
      </c>
      <c r="F2889">
        <f t="shared" ca="1" si="5849"/>
        <v>2012</v>
      </c>
      <c r="G2889">
        <f t="shared" ref="G2889" ca="1" si="5922">VLOOKUP(INDIRECT(CHAR(39)&amp;$A2889&amp;CHAR(39)&amp;"!r2c"&amp;$C2889,0),variables,2,0)</f>
        <v>10985</v>
      </c>
      <c r="H2889" s="68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108984000</v>
      </c>
    </row>
    <row r="2890" spans="1:8" x14ac:dyDescent="0.35">
      <c r="A2890" t="s">
        <v>535</v>
      </c>
      <c r="B2890">
        <f t="shared" si="5891"/>
        <v>14</v>
      </c>
      <c r="C2890">
        <f t="shared" si="5892"/>
        <v>5</v>
      </c>
      <c r="E2890">
        <f t="shared" ref="E2890" si="5923">plan_id</f>
        <v>1330</v>
      </c>
      <c r="F2890">
        <f t="shared" ca="1" si="5849"/>
        <v>2012</v>
      </c>
      <c r="G2890">
        <f t="shared" ref="G2890" ca="1" si="5924">VLOOKUP(INDIRECT(CHAR(39)&amp;$A2890&amp;CHAR(39)&amp;"!r2c"&amp;$C2890,0),variables,2,0)</f>
        <v>10986</v>
      </c>
      <c r="H2890" s="68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89257896</v>
      </c>
    </row>
    <row r="2891" spans="1:8" x14ac:dyDescent="0.35">
      <c r="A2891" t="s">
        <v>535</v>
      </c>
      <c r="B2891">
        <f t="shared" si="5891"/>
        <v>14</v>
      </c>
      <c r="C2891">
        <f t="shared" si="5892"/>
        <v>6</v>
      </c>
      <c r="E2891">
        <f t="shared" ref="E2891" si="5925">plan_id</f>
        <v>1330</v>
      </c>
      <c r="F2891">
        <f t="shared" ca="1" si="5849"/>
        <v>2012</v>
      </c>
      <c r="G2891">
        <f t="shared" ref="G2891" ca="1" si="5926">VLOOKUP(INDIRECT(CHAR(39)&amp;$A2891&amp;CHAR(39)&amp;"!r2c"&amp;$C2891,0),variables,2,0)</f>
        <v>10987</v>
      </c>
      <c r="H2891" s="68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19726104</v>
      </c>
    </row>
    <row r="2892" spans="1:8" x14ac:dyDescent="0.35">
      <c r="A2892" t="s">
        <v>535</v>
      </c>
      <c r="B2892">
        <f t="shared" si="5891"/>
        <v>14</v>
      </c>
      <c r="C2892">
        <f t="shared" si="5892"/>
        <v>7</v>
      </c>
      <c r="E2892">
        <f t="shared" ref="E2892" si="5927">plan_id</f>
        <v>1330</v>
      </c>
      <c r="F2892">
        <f t="shared" ca="1" si="5849"/>
        <v>2012</v>
      </c>
      <c r="G2892">
        <f t="shared" ref="G2892" ca="1" si="5928">VLOOKUP(INDIRECT(CHAR(39)&amp;$A2892&amp;CHAR(39)&amp;"!r2c"&amp;$C2892,0),variables,2,0)</f>
        <v>10975</v>
      </c>
      <c r="H2892" s="68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</v>
      </c>
    </row>
    <row r="2893" spans="1:8" x14ac:dyDescent="0.35">
      <c r="A2893" t="s">
        <v>535</v>
      </c>
      <c r="B2893">
        <f t="shared" si="5891"/>
        <v>14</v>
      </c>
      <c r="C2893">
        <f t="shared" si="5892"/>
        <v>8</v>
      </c>
      <c r="E2893">
        <f t="shared" ref="E2893" si="5929">plan_id</f>
        <v>1330</v>
      </c>
      <c r="F2893">
        <f t="shared" ca="1" si="5849"/>
        <v>2012</v>
      </c>
      <c r="G2893">
        <f t="shared" ref="G2893" ca="1" si="5930">VLOOKUP(INDIRECT(CHAR(39)&amp;$A2893&amp;CHAR(39)&amp;"!r2c"&amp;$C2893,0),variables,2,0)</f>
        <v>10988</v>
      </c>
      <c r="H2893" s="68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0.81899999999999995</v>
      </c>
    </row>
    <row r="2894" spans="1:8" x14ac:dyDescent="0.35">
      <c r="A2894" t="s">
        <v>535</v>
      </c>
      <c r="B2894">
        <f t="shared" si="5891"/>
        <v>14</v>
      </c>
      <c r="C2894">
        <f t="shared" si="5892"/>
        <v>9</v>
      </c>
      <c r="E2894">
        <f t="shared" ref="E2894" si="5931">plan_id</f>
        <v>1330</v>
      </c>
      <c r="F2894">
        <f t="shared" ca="1" si="5849"/>
        <v>2012</v>
      </c>
      <c r="G2894">
        <f t="shared" ref="G2894" ca="1" si="5932">VLOOKUP(INDIRECT(CHAR(39)&amp;$A2894&amp;CHAR(39)&amp;"!r2c"&amp;$C2894,0),variables,2,0)</f>
        <v>10885</v>
      </c>
      <c r="H2894" s="68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5">
      <c r="A2895" t="s">
        <v>535</v>
      </c>
      <c r="B2895">
        <f t="shared" si="5891"/>
        <v>14</v>
      </c>
      <c r="C2895">
        <f t="shared" si="5892"/>
        <v>10</v>
      </c>
      <c r="E2895">
        <f t="shared" ref="E2895" si="5933">plan_id</f>
        <v>1330</v>
      </c>
      <c r="F2895">
        <f t="shared" ca="1" si="5849"/>
        <v>2012</v>
      </c>
      <c r="G2895">
        <f t="shared" ref="G2895" ca="1" si="5934">VLOOKUP(INDIRECT(CHAR(39)&amp;$A2895&amp;CHAR(39)&amp;"!r2c"&amp;$C2895,0),variables,2,0)</f>
        <v>10886</v>
      </c>
      <c r="H2895" s="68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5">
      <c r="A2896" t="s">
        <v>535</v>
      </c>
      <c r="B2896">
        <f t="shared" si="5891"/>
        <v>14</v>
      </c>
      <c r="C2896">
        <f t="shared" si="5892"/>
        <v>11</v>
      </c>
      <c r="E2896">
        <f t="shared" ref="E2896" si="5935">plan_id</f>
        <v>1330</v>
      </c>
      <c r="F2896">
        <f t="shared" ca="1" si="5849"/>
        <v>2012</v>
      </c>
      <c r="G2896">
        <f t="shared" ref="G2896" ca="1" si="5936">VLOOKUP(INDIRECT(CHAR(39)&amp;$A2896&amp;CHAR(39)&amp;"!r2c"&amp;$C2896,0),variables,2,0)</f>
        <v>10887</v>
      </c>
      <c r="H2896" s="68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5">
      <c r="A2897" t="s">
        <v>535</v>
      </c>
      <c r="B2897">
        <f t="shared" si="5891"/>
        <v>14</v>
      </c>
      <c r="C2897">
        <f t="shared" si="5892"/>
        <v>12</v>
      </c>
      <c r="E2897">
        <f t="shared" ref="E2897" si="5937">plan_id</f>
        <v>1330</v>
      </c>
      <c r="F2897">
        <f t="shared" ca="1" si="5849"/>
        <v>2012</v>
      </c>
      <c r="G2897">
        <f t="shared" ref="G2897" ca="1" si="5938">VLOOKUP(INDIRECT(CHAR(39)&amp;$A2897&amp;CHAR(39)&amp;"!r2c"&amp;$C2897,0),variables,2,0)</f>
        <v>10883</v>
      </c>
      <c r="H2897" s="68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t="s">
        <v>535</v>
      </c>
      <c r="B2898">
        <f t="shared" si="5891"/>
        <v>14</v>
      </c>
      <c r="C2898">
        <f t="shared" si="5892"/>
        <v>13</v>
      </c>
      <c r="E2898">
        <f t="shared" ref="E2898" si="5939">plan_id</f>
        <v>1330</v>
      </c>
      <c r="F2898">
        <f t="shared" ca="1" si="5849"/>
        <v>2012</v>
      </c>
      <c r="G2898">
        <f t="shared" ref="G2898" ca="1" si="5940">VLOOKUP(INDIRECT(CHAR(39)&amp;$A2898&amp;CHAR(39)&amp;"!r2c"&amp;$C2898,0),variables,2,0)</f>
        <v>10990</v>
      </c>
      <c r="H2898" s="68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2852000000</v>
      </c>
    </row>
    <row r="2899" spans="1:8" x14ac:dyDescent="0.35">
      <c r="A2899" t="s">
        <v>535</v>
      </c>
      <c r="B2899">
        <f t="shared" si="5891"/>
        <v>14</v>
      </c>
      <c r="C2899">
        <f t="shared" si="5892"/>
        <v>14</v>
      </c>
      <c r="E2899">
        <f t="shared" ref="E2899" si="5941">plan_id</f>
        <v>1330</v>
      </c>
      <c r="F2899">
        <f t="shared" ca="1" si="5849"/>
        <v>2012</v>
      </c>
      <c r="G2899">
        <f t="shared" ref="G2899" ca="1" si="5942">VLOOKUP(INDIRECT(CHAR(39)&amp;$A2899&amp;CHAR(39)&amp;"!r2c"&amp;$C2899,0),variables,2,0)</f>
        <v>10991</v>
      </c>
      <c r="H2899" s="68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4814700000</v>
      </c>
    </row>
    <row r="2900" spans="1:8" x14ac:dyDescent="0.35">
      <c r="A2900" t="s">
        <v>535</v>
      </c>
      <c r="B2900">
        <f t="shared" si="5891"/>
        <v>14</v>
      </c>
      <c r="C2900">
        <f t="shared" si="5892"/>
        <v>15</v>
      </c>
      <c r="E2900">
        <f t="shared" ref="E2900" si="5943">plan_id</f>
        <v>1330</v>
      </c>
      <c r="F2900">
        <f t="shared" ca="1" si="5849"/>
        <v>2012</v>
      </c>
      <c r="G2900">
        <f t="shared" ref="G2900" ca="1" si="5944">VLOOKUP(INDIRECT(CHAR(39)&amp;$A2900&amp;CHAR(39)&amp;"!r2c"&amp;$C2900,0),variables,2,0)</f>
        <v>10992</v>
      </c>
      <c r="H2900" s="68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1962700000</v>
      </c>
    </row>
    <row r="2901" spans="1:8" x14ac:dyDescent="0.35">
      <c r="A2901" t="s">
        <v>535</v>
      </c>
      <c r="B2901">
        <f t="shared" si="5891"/>
        <v>14</v>
      </c>
      <c r="C2901">
        <f t="shared" si="5892"/>
        <v>16</v>
      </c>
      <c r="E2901">
        <f t="shared" ref="E2901" si="5945">plan_id</f>
        <v>1330</v>
      </c>
      <c r="F2901">
        <f t="shared" ca="1" si="5849"/>
        <v>2012</v>
      </c>
      <c r="G2901">
        <f t="shared" ref="G2901" ca="1" si="5946">VLOOKUP(INDIRECT(CHAR(39)&amp;$A2901&amp;CHAR(39)&amp;"!r2c"&amp;$C2901,0),variables,2,0)</f>
        <v>10993</v>
      </c>
      <c r="H2901" s="68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0.59199999999999997</v>
      </c>
    </row>
    <row r="2902" spans="1:8" x14ac:dyDescent="0.35">
      <c r="A2902" t="s">
        <v>535</v>
      </c>
      <c r="B2902">
        <f t="shared" si="5891"/>
        <v>14</v>
      </c>
      <c r="C2902">
        <f t="shared" si="5892"/>
        <v>17</v>
      </c>
      <c r="E2902">
        <f t="shared" ref="E2902" si="5947">plan_id</f>
        <v>1330</v>
      </c>
      <c r="F2902">
        <f t="shared" ca="1" si="5849"/>
        <v>2012</v>
      </c>
      <c r="G2902">
        <f t="shared" ref="G2902" ca="1" si="5948">VLOOKUP(INDIRECT(CHAR(39)&amp;$A2902&amp;CHAR(39)&amp;"!r2c"&amp;$C2902,0),variables,2,0)</f>
        <v>10994</v>
      </c>
      <c r="H2902" s="68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735600000</v>
      </c>
    </row>
    <row r="2903" spans="1:8" x14ac:dyDescent="0.35">
      <c r="A2903" t="s">
        <v>535</v>
      </c>
      <c r="B2903">
        <f t="shared" si="5891"/>
        <v>14</v>
      </c>
      <c r="C2903">
        <f t="shared" si="5892"/>
        <v>18</v>
      </c>
      <c r="E2903">
        <f t="shared" ref="E2903" si="5949">plan_id</f>
        <v>1330</v>
      </c>
      <c r="F2903">
        <f t="shared" ca="1" si="5849"/>
        <v>2012</v>
      </c>
      <c r="G2903">
        <f t="shared" ref="G2903" ca="1" si="5950">VLOOKUP(INDIRECT(CHAR(39)&amp;$A2903&amp;CHAR(39)&amp;"!r2c"&amp;$C2903,0),variables,2,0)</f>
        <v>11006</v>
      </c>
      <c r="H2903" s="68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5">
      <c r="A2904" t="s">
        <v>535</v>
      </c>
      <c r="B2904">
        <f t="shared" si="5891"/>
        <v>14</v>
      </c>
      <c r="C2904">
        <f t="shared" si="5892"/>
        <v>19</v>
      </c>
      <c r="E2904">
        <f t="shared" ref="E2904" si="5951">plan_id</f>
        <v>1330</v>
      </c>
      <c r="F2904">
        <f t="shared" ca="1" si="5849"/>
        <v>2012</v>
      </c>
      <c r="G2904">
        <f t="shared" ref="G2904" ca="1" si="5952">VLOOKUP(INDIRECT(CHAR(39)&amp;$A2904&amp;CHAR(39)&amp;"!r2c"&amp;$C2904,0),variables,2,0)</f>
        <v>10989</v>
      </c>
      <c r="H2904" s="68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0.14815660685154974</v>
      </c>
    </row>
    <row r="2905" spans="1:8" x14ac:dyDescent="0.35">
      <c r="A2905" t="s">
        <v>535</v>
      </c>
      <c r="B2905">
        <f t="shared" si="5891"/>
        <v>14</v>
      </c>
      <c r="C2905">
        <f t="shared" si="5892"/>
        <v>20</v>
      </c>
      <c r="E2905">
        <f t="shared" ref="E2905" si="5953">plan_id</f>
        <v>1330</v>
      </c>
      <c r="F2905">
        <f t="shared" ca="1" si="5849"/>
        <v>2012</v>
      </c>
      <c r="G2905">
        <f t="shared" ref="G2905" ca="1" si="5954">VLOOKUP(INDIRECT(CHAR(39)&amp;$A2905&amp;CHAR(39)&amp;"!r2c"&amp;$C2905,0),variables,2,0)</f>
        <v>10997</v>
      </c>
      <c r="H2905" s="68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2932202476</v>
      </c>
    </row>
    <row r="2906" spans="1:8" x14ac:dyDescent="0.35">
      <c r="A2906" t="s">
        <v>535</v>
      </c>
      <c r="B2906">
        <f t="shared" si="5891"/>
        <v>14</v>
      </c>
      <c r="C2906">
        <f t="shared" si="5892"/>
        <v>21</v>
      </c>
      <c r="E2906">
        <f t="shared" ref="E2906" si="5955">plan_id</f>
        <v>1330</v>
      </c>
      <c r="F2906">
        <f t="shared" ca="1" si="5849"/>
        <v>2012</v>
      </c>
      <c r="G2906">
        <f t="shared" ref="G2906" ca="1" si="5956">VLOOKUP(INDIRECT(CHAR(39)&amp;$A2906&amp;CHAR(39)&amp;"!r2c"&amp;$C2906,0),variables,2,0)</f>
        <v>10998</v>
      </c>
      <c r="H2906" s="68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0.60901042141774153</v>
      </c>
    </row>
    <row r="2907" spans="1:8" x14ac:dyDescent="0.35">
      <c r="A2907" t="s">
        <v>535</v>
      </c>
      <c r="B2907">
        <f t="shared" si="5891"/>
        <v>14</v>
      </c>
      <c r="C2907">
        <f t="shared" si="5892"/>
        <v>22</v>
      </c>
      <c r="E2907">
        <f t="shared" ref="E2907" si="5957">plan_id</f>
        <v>1330</v>
      </c>
      <c r="F2907">
        <f t="shared" ca="1" si="5849"/>
        <v>2012</v>
      </c>
      <c r="G2907">
        <f t="shared" ref="G2907" ca="1" si="5958">VLOOKUP(INDIRECT(CHAR(39)&amp;$A2907&amp;CHAR(39)&amp;"!r2c"&amp;$C2907,0),variables,2,0)</f>
        <v>10981</v>
      </c>
      <c r="H2907" s="68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5">
      <c r="A2908" t="s">
        <v>535</v>
      </c>
      <c r="B2908">
        <f t="shared" si="5891"/>
        <v>14</v>
      </c>
      <c r="C2908">
        <f t="shared" si="5892"/>
        <v>23</v>
      </c>
      <c r="E2908">
        <f t="shared" ref="E2908" si="5959">plan_id</f>
        <v>1330</v>
      </c>
      <c r="F2908">
        <f t="shared" ca="1" si="5849"/>
        <v>2012</v>
      </c>
      <c r="G2908">
        <f t="shared" ref="G2908" ca="1" si="5960">VLOOKUP(INDIRECT(CHAR(39)&amp;$A2908&amp;CHAR(39)&amp;"!r2c"&amp;$C2908,0),variables,2,0)</f>
        <v>10982</v>
      </c>
      <c r="H2908" s="68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5">
      <c r="A2909" t="s">
        <v>535</v>
      </c>
      <c r="B2909">
        <f t="shared" si="5891"/>
        <v>14</v>
      </c>
      <c r="C2909">
        <f t="shared" si="5892"/>
        <v>24</v>
      </c>
      <c r="E2909">
        <f t="shared" ref="E2909" si="5961">plan_id</f>
        <v>1330</v>
      </c>
      <c r="F2909">
        <f t="shared" ca="1" si="5849"/>
        <v>2012</v>
      </c>
      <c r="G2909">
        <f t="shared" ref="G2909" ca="1" si="5962">VLOOKUP(INDIRECT(CHAR(39)&amp;$A2909&amp;CHAR(39)&amp;"!r2c"&amp;$C2909,0),variables,2,0)</f>
        <v>10999</v>
      </c>
      <c r="H2909" s="68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111900000</v>
      </c>
    </row>
    <row r="2910" spans="1:8" x14ac:dyDescent="0.35">
      <c r="A2910" t="s">
        <v>535</v>
      </c>
      <c r="B2910">
        <f t="shared" si="5891"/>
        <v>14</v>
      </c>
      <c r="C2910">
        <f t="shared" si="5892"/>
        <v>25</v>
      </c>
      <c r="E2910">
        <f t="shared" ref="E2910" si="5963">plan_id</f>
        <v>1330</v>
      </c>
      <c r="F2910">
        <f t="shared" ca="1" si="5849"/>
        <v>2012</v>
      </c>
      <c r="G2910">
        <f t="shared" ref="G2910" ca="1" si="5964">VLOOKUP(INDIRECT(CHAR(39)&amp;$A2910&amp;CHAR(39)&amp;"!r2c"&amp;$C2910,0),variables,2,0)</f>
        <v>11000</v>
      </c>
      <c r="H2910" s="68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251410455</v>
      </c>
    </row>
    <row r="2911" spans="1:8" x14ac:dyDescent="0.35">
      <c r="A2911" t="s">
        <v>535</v>
      </c>
      <c r="B2911">
        <f t="shared" si="5891"/>
        <v>14</v>
      </c>
      <c r="C2911">
        <f t="shared" si="5892"/>
        <v>26</v>
      </c>
      <c r="E2911">
        <f t="shared" ref="E2911" si="5965">plan_id</f>
        <v>1330</v>
      </c>
      <c r="F2911">
        <f t="shared" ca="1" si="5849"/>
        <v>2012</v>
      </c>
      <c r="G2911">
        <f t="shared" ref="G2911" ca="1" si="5966">VLOOKUP(INDIRECT(CHAR(39)&amp;$A2911&amp;CHAR(39)&amp;"!r2c"&amp;$C2911,0),variables,2,0)</f>
        <v>11001</v>
      </c>
      <c r="H2911" s="68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0</v>
      </c>
    </row>
    <row r="2912" spans="1:8" x14ac:dyDescent="0.35">
      <c r="A2912" t="s">
        <v>535</v>
      </c>
      <c r="B2912">
        <f t="shared" si="5891"/>
        <v>14</v>
      </c>
      <c r="C2912">
        <f t="shared" si="5892"/>
        <v>27</v>
      </c>
      <c r="E2912">
        <f t="shared" ref="E2912" si="5967">plan_id</f>
        <v>1330</v>
      </c>
      <c r="F2912">
        <f t="shared" ca="1" si="5849"/>
        <v>2012</v>
      </c>
      <c r="G2912">
        <f t="shared" ref="G2912" ca="1" si="5968">VLOOKUP(INDIRECT(CHAR(39)&amp;$A2912&amp;CHAR(39)&amp;"!r2c"&amp;$C2912,0),variables,2,0)</f>
        <v>11002</v>
      </c>
      <c r="H2912" s="68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1829800</v>
      </c>
    </row>
    <row r="2913" spans="1:8" x14ac:dyDescent="0.35">
      <c r="A2913" t="s">
        <v>535</v>
      </c>
      <c r="B2913">
        <f t="shared" si="5891"/>
        <v>14</v>
      </c>
      <c r="C2913">
        <f t="shared" si="5892"/>
        <v>28</v>
      </c>
      <c r="E2913">
        <f t="shared" ref="E2913" si="5969">plan_id</f>
        <v>1330</v>
      </c>
      <c r="F2913">
        <f t="shared" ca="1" si="5849"/>
        <v>2012</v>
      </c>
      <c r="G2913">
        <f t="shared" ref="G2913" ca="1" si="5970">VLOOKUP(INDIRECT(CHAR(39)&amp;$A2913&amp;CHAR(39)&amp;"!r2c"&amp;$C2913,0),variables,2,0)</f>
        <v>11003</v>
      </c>
      <c r="H2913" s="68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5340911</v>
      </c>
    </row>
    <row r="2914" spans="1:8" x14ac:dyDescent="0.35">
      <c r="A2914" t="s">
        <v>535</v>
      </c>
      <c r="B2914">
        <f t="shared" si="5891"/>
        <v>14</v>
      </c>
      <c r="C2914">
        <f t="shared" si="5892"/>
        <v>29</v>
      </c>
      <c r="E2914">
        <f t="shared" ref="E2914" si="5971">plan_id</f>
        <v>1330</v>
      </c>
      <c r="F2914">
        <f t="shared" ca="1" si="5849"/>
        <v>2012</v>
      </c>
      <c r="G2914">
        <f t="shared" ref="G2914" ca="1" si="5972">VLOOKUP(INDIRECT(CHAR(39)&amp;$A2914&amp;CHAR(39)&amp;"!r2c"&amp;$C2914,0),variables,2,0)</f>
        <v>11004</v>
      </c>
      <c r="H2914" s="68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258581166</v>
      </c>
    </row>
    <row r="2915" spans="1:8" x14ac:dyDescent="0.35">
      <c r="A2915" t="s">
        <v>535</v>
      </c>
      <c r="B2915">
        <f t="shared" si="5891"/>
        <v>15</v>
      </c>
      <c r="C2915">
        <f t="shared" si="5892"/>
        <v>3</v>
      </c>
      <c r="E2915">
        <f t="shared" ref="E2915" si="5973">plan_id</f>
        <v>1330</v>
      </c>
      <c r="F2915">
        <f t="shared" ca="1" si="5849"/>
        <v>2013</v>
      </c>
      <c r="G2915">
        <f t="shared" ref="G2915" ca="1" si="5974">VLOOKUP(INDIRECT(CHAR(39)&amp;$A2915&amp;CHAR(39)&amp;"!r2c"&amp;$C2915,0),variables,2,0)</f>
        <v>10983</v>
      </c>
      <c r="H2915" s="68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5">
      <c r="A2916" t="s">
        <v>535</v>
      </c>
      <c r="B2916">
        <f t="shared" si="5891"/>
        <v>15</v>
      </c>
      <c r="C2916">
        <f t="shared" si="5892"/>
        <v>4</v>
      </c>
      <c r="E2916">
        <f t="shared" ref="E2916" si="5975">plan_id</f>
        <v>1330</v>
      </c>
      <c r="F2916">
        <f t="shared" ca="1" si="5849"/>
        <v>2013</v>
      </c>
      <c r="G2916">
        <f t="shared" ref="G2916" ca="1" si="5976">VLOOKUP(INDIRECT(CHAR(39)&amp;$A2916&amp;CHAR(39)&amp;"!r2c"&amp;$C2916,0),variables,2,0)</f>
        <v>10985</v>
      </c>
      <c r="H2916" s="68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130460000</v>
      </c>
    </row>
    <row r="2917" spans="1:8" x14ac:dyDescent="0.35">
      <c r="A2917" t="s">
        <v>535</v>
      </c>
      <c r="B2917">
        <f t="shared" si="5891"/>
        <v>15</v>
      </c>
      <c r="C2917">
        <f t="shared" si="5892"/>
        <v>5</v>
      </c>
      <c r="E2917">
        <f t="shared" ref="E2917" si="5977">plan_id</f>
        <v>1330</v>
      </c>
      <c r="F2917">
        <f t="shared" ca="1" si="5849"/>
        <v>2013</v>
      </c>
      <c r="G2917">
        <f t="shared" ref="G2917" ca="1" si="5978">VLOOKUP(INDIRECT(CHAR(39)&amp;$A2917&amp;CHAR(39)&amp;"!r2c"&amp;$C2917,0),variables,2,0)</f>
        <v>10986</v>
      </c>
      <c r="H2917" s="68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91582920.000000015</v>
      </c>
    </row>
    <row r="2918" spans="1:8" x14ac:dyDescent="0.35">
      <c r="A2918" t="s">
        <v>535</v>
      </c>
      <c r="B2918">
        <f t="shared" si="5891"/>
        <v>15</v>
      </c>
      <c r="C2918">
        <f t="shared" si="5892"/>
        <v>6</v>
      </c>
      <c r="E2918">
        <f t="shared" ref="E2918" si="5979">plan_id</f>
        <v>1330</v>
      </c>
      <c r="F2918">
        <f t="shared" ref="F2918:F2981" ca="1" si="5980">INDIRECT(CHAR(39)&amp;$A2918&amp;CHAR(39)&amp;"!r"&amp;$B2918&amp;"c2",0)</f>
        <v>2013</v>
      </c>
      <c r="G2918">
        <f t="shared" ref="G2918" ca="1" si="5981">VLOOKUP(INDIRECT(CHAR(39)&amp;$A2918&amp;CHAR(39)&amp;"!r2c"&amp;$C2918,0),variables,2,0)</f>
        <v>10987</v>
      </c>
      <c r="H2918" s="68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38877079.999999985</v>
      </c>
    </row>
    <row r="2919" spans="1:8" x14ac:dyDescent="0.35">
      <c r="A2919" t="s">
        <v>535</v>
      </c>
      <c r="B2919">
        <f t="shared" si="5891"/>
        <v>15</v>
      </c>
      <c r="C2919">
        <f t="shared" si="5892"/>
        <v>7</v>
      </c>
      <c r="E2919">
        <f t="shared" ref="E2919" si="5982">plan_id</f>
        <v>1330</v>
      </c>
      <c r="F2919">
        <f t="shared" ca="1" si="5980"/>
        <v>2013</v>
      </c>
      <c r="G2919">
        <f t="shared" ref="G2919" ca="1" si="5983">VLOOKUP(INDIRECT(CHAR(39)&amp;$A2919&amp;CHAR(39)&amp;"!r2c"&amp;$C2919,0),variables,2,0)</f>
        <v>10975</v>
      </c>
      <c r="H2919" s="68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</v>
      </c>
    </row>
    <row r="2920" spans="1:8" x14ac:dyDescent="0.35">
      <c r="A2920" t="s">
        <v>535</v>
      </c>
      <c r="B2920">
        <f t="shared" si="5891"/>
        <v>15</v>
      </c>
      <c r="C2920">
        <f t="shared" si="5892"/>
        <v>8</v>
      </c>
      <c r="E2920">
        <f t="shared" ref="E2920" si="5984">plan_id</f>
        <v>1330</v>
      </c>
      <c r="F2920">
        <f t="shared" ca="1" si="5980"/>
        <v>2013</v>
      </c>
      <c r="G2920">
        <f t="shared" ref="G2920" ca="1" si="5985">VLOOKUP(INDIRECT(CHAR(39)&amp;$A2920&amp;CHAR(39)&amp;"!r2c"&amp;$C2920,0),variables,2,0)</f>
        <v>10988</v>
      </c>
      <c r="H2920" s="68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0.70200000000000007</v>
      </c>
    </row>
    <row r="2921" spans="1:8" x14ac:dyDescent="0.35">
      <c r="A2921" t="s">
        <v>535</v>
      </c>
      <c r="B2921">
        <f t="shared" si="5891"/>
        <v>15</v>
      </c>
      <c r="C2921">
        <f t="shared" si="5892"/>
        <v>9</v>
      </c>
      <c r="E2921">
        <f t="shared" ref="E2921" si="5986">plan_id</f>
        <v>1330</v>
      </c>
      <c r="F2921">
        <f t="shared" ca="1" si="5980"/>
        <v>2013</v>
      </c>
      <c r="G2921">
        <f t="shared" ref="G2921" ca="1" si="5987">VLOOKUP(INDIRECT(CHAR(39)&amp;$A2921&amp;CHAR(39)&amp;"!r2c"&amp;$C2921,0),variables,2,0)</f>
        <v>10885</v>
      </c>
      <c r="H2921" s="68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5">
      <c r="A2922" t="s">
        <v>535</v>
      </c>
      <c r="B2922">
        <f t="shared" si="5891"/>
        <v>15</v>
      </c>
      <c r="C2922">
        <f t="shared" si="5892"/>
        <v>10</v>
      </c>
      <c r="E2922">
        <f t="shared" ref="E2922" si="5988">plan_id</f>
        <v>1330</v>
      </c>
      <c r="F2922">
        <f t="shared" ca="1" si="5980"/>
        <v>2013</v>
      </c>
      <c r="G2922">
        <f t="shared" ref="G2922" ca="1" si="5989">VLOOKUP(INDIRECT(CHAR(39)&amp;$A2922&amp;CHAR(39)&amp;"!r2c"&amp;$C2922,0),variables,2,0)</f>
        <v>10886</v>
      </c>
      <c r="H2922" s="68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5">
      <c r="A2923" t="s">
        <v>535</v>
      </c>
      <c r="B2923">
        <f t="shared" si="5891"/>
        <v>15</v>
      </c>
      <c r="C2923">
        <f t="shared" si="5892"/>
        <v>11</v>
      </c>
      <c r="E2923">
        <f t="shared" ref="E2923" si="5990">plan_id</f>
        <v>1330</v>
      </c>
      <c r="F2923">
        <f t="shared" ca="1" si="5980"/>
        <v>2013</v>
      </c>
      <c r="G2923">
        <f t="shared" ref="G2923" ca="1" si="5991">VLOOKUP(INDIRECT(CHAR(39)&amp;$A2923&amp;CHAR(39)&amp;"!r2c"&amp;$C2923,0),variables,2,0)</f>
        <v>10887</v>
      </c>
      <c r="H2923" s="68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5">
      <c r="A2924" t="s">
        <v>535</v>
      </c>
      <c r="B2924">
        <f t="shared" si="5891"/>
        <v>15</v>
      </c>
      <c r="C2924">
        <f t="shared" si="5892"/>
        <v>12</v>
      </c>
      <c r="E2924">
        <f t="shared" ref="E2924" si="5992">plan_id</f>
        <v>1330</v>
      </c>
      <c r="F2924">
        <f t="shared" ca="1" si="5980"/>
        <v>2013</v>
      </c>
      <c r="G2924">
        <f t="shared" ref="G2924" ca="1" si="5993">VLOOKUP(INDIRECT(CHAR(39)&amp;$A2924&amp;CHAR(39)&amp;"!r2c"&amp;$C2924,0),variables,2,0)</f>
        <v>10883</v>
      </c>
      <c r="H2924" s="68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t="s">
        <v>535</v>
      </c>
      <c r="B2925">
        <f t="shared" si="5891"/>
        <v>15</v>
      </c>
      <c r="C2925">
        <f t="shared" si="5892"/>
        <v>13</v>
      </c>
      <c r="E2925">
        <f t="shared" ref="E2925" si="5994">plan_id</f>
        <v>1330</v>
      </c>
      <c r="F2925">
        <f t="shared" ca="1" si="5980"/>
        <v>2013</v>
      </c>
      <c r="G2925">
        <f t="shared" ref="G2925" ca="1" si="5995">VLOOKUP(INDIRECT(CHAR(39)&amp;$A2925&amp;CHAR(39)&amp;"!r2c"&amp;$C2925,0),variables,2,0)</f>
        <v>10990</v>
      </c>
      <c r="H2925" s="68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3067900000</v>
      </c>
    </row>
    <row r="2926" spans="1:8" x14ac:dyDescent="0.35">
      <c r="A2926" t="s">
        <v>535</v>
      </c>
      <c r="B2926">
        <f t="shared" si="5891"/>
        <v>15</v>
      </c>
      <c r="C2926">
        <f t="shared" si="5892"/>
        <v>14</v>
      </c>
      <c r="E2926">
        <f t="shared" ref="E2926" si="5996">plan_id</f>
        <v>1330</v>
      </c>
      <c r="F2926">
        <f t="shared" ca="1" si="5980"/>
        <v>2013</v>
      </c>
      <c r="G2926">
        <f t="shared" ref="G2926" ca="1" si="5997">VLOOKUP(INDIRECT(CHAR(39)&amp;$A2926&amp;CHAR(39)&amp;"!r2c"&amp;$C2926,0),variables,2,0)</f>
        <v>10991</v>
      </c>
      <c r="H2926" s="68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4592700000</v>
      </c>
    </row>
    <row r="2927" spans="1:8" x14ac:dyDescent="0.35">
      <c r="A2927" t="s">
        <v>535</v>
      </c>
      <c r="B2927">
        <f t="shared" si="5891"/>
        <v>15</v>
      </c>
      <c r="C2927">
        <f t="shared" si="5892"/>
        <v>15</v>
      </c>
      <c r="E2927">
        <f t="shared" ref="E2927" si="5998">plan_id</f>
        <v>1330</v>
      </c>
      <c r="F2927">
        <f t="shared" ca="1" si="5980"/>
        <v>2013</v>
      </c>
      <c r="G2927">
        <f t="shared" ref="G2927" ca="1" si="5999">VLOOKUP(INDIRECT(CHAR(39)&amp;$A2927&amp;CHAR(39)&amp;"!r2c"&amp;$C2927,0),variables,2,0)</f>
        <v>10992</v>
      </c>
      <c r="H2927" s="68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1524800000</v>
      </c>
    </row>
    <row r="2928" spans="1:8" x14ac:dyDescent="0.35">
      <c r="A2928" t="s">
        <v>535</v>
      </c>
      <c r="B2928">
        <f t="shared" si="5891"/>
        <v>15</v>
      </c>
      <c r="C2928">
        <f t="shared" si="5892"/>
        <v>16</v>
      </c>
      <c r="E2928">
        <f t="shared" ref="E2928" si="6000">plan_id</f>
        <v>1330</v>
      </c>
      <c r="F2928">
        <f t="shared" ca="1" si="5980"/>
        <v>2013</v>
      </c>
      <c r="G2928">
        <f t="shared" ref="G2928" ca="1" si="6001">VLOOKUP(INDIRECT(CHAR(39)&amp;$A2928&amp;CHAR(39)&amp;"!r2c"&amp;$C2928,0),variables,2,0)</f>
        <v>10993</v>
      </c>
      <c r="H2928" s="68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0.66800000000000004</v>
      </c>
    </row>
    <row r="2929" spans="1:8" x14ac:dyDescent="0.35">
      <c r="A2929" t="s">
        <v>535</v>
      </c>
      <c r="B2929">
        <f t="shared" si="5891"/>
        <v>15</v>
      </c>
      <c r="C2929">
        <f t="shared" si="5892"/>
        <v>17</v>
      </c>
      <c r="E2929">
        <f t="shared" ref="E2929" si="6002">plan_id</f>
        <v>1330</v>
      </c>
      <c r="F2929">
        <f t="shared" ca="1" si="5980"/>
        <v>2013</v>
      </c>
      <c r="G2929">
        <f t="shared" ref="G2929" ca="1" si="6003">VLOOKUP(INDIRECT(CHAR(39)&amp;$A2929&amp;CHAR(39)&amp;"!r2c"&amp;$C2929,0),variables,2,0)</f>
        <v>10994</v>
      </c>
      <c r="H2929" s="68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742600000</v>
      </c>
    </row>
    <row r="2930" spans="1:8" x14ac:dyDescent="0.35">
      <c r="A2930" t="s">
        <v>535</v>
      </c>
      <c r="B2930">
        <f t="shared" si="5891"/>
        <v>15</v>
      </c>
      <c r="C2930">
        <f t="shared" si="5892"/>
        <v>18</v>
      </c>
      <c r="E2930">
        <f t="shared" ref="E2930" si="6004">plan_id</f>
        <v>1330</v>
      </c>
      <c r="F2930">
        <f t="shared" ca="1" si="5980"/>
        <v>2013</v>
      </c>
      <c r="G2930">
        <f t="shared" ref="G2930" ca="1" si="6005">VLOOKUP(INDIRECT(CHAR(39)&amp;$A2930&amp;CHAR(39)&amp;"!r2c"&amp;$C2930,0),variables,2,0)</f>
        <v>11006</v>
      </c>
      <c r="H2930" s="68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5">
      <c r="A2931" t="s">
        <v>535</v>
      </c>
      <c r="B2931">
        <f t="shared" si="5891"/>
        <v>15</v>
      </c>
      <c r="C2931">
        <f t="shared" si="5892"/>
        <v>19</v>
      </c>
      <c r="E2931">
        <f t="shared" ref="E2931" si="6006">plan_id</f>
        <v>1330</v>
      </c>
      <c r="F2931">
        <f t="shared" ca="1" si="5980"/>
        <v>2013</v>
      </c>
      <c r="G2931">
        <f t="shared" ref="G2931" ca="1" si="6007">VLOOKUP(INDIRECT(CHAR(39)&amp;$A2931&amp;CHAR(39)&amp;"!r2c"&amp;$C2931,0),variables,2,0)</f>
        <v>10989</v>
      </c>
      <c r="H2931" s="68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0.17568004309183949</v>
      </c>
    </row>
    <row r="2932" spans="1:8" x14ac:dyDescent="0.35">
      <c r="A2932" t="s">
        <v>535</v>
      </c>
      <c r="B2932">
        <f t="shared" si="5891"/>
        <v>15</v>
      </c>
      <c r="C2932">
        <f t="shared" si="5892"/>
        <v>20</v>
      </c>
      <c r="E2932">
        <f t="shared" ref="E2932" si="6008">plan_id</f>
        <v>1330</v>
      </c>
      <c r="F2932">
        <f t="shared" ca="1" si="5980"/>
        <v>2013</v>
      </c>
      <c r="G2932">
        <f t="shared" ref="G2932" ca="1" si="6009">VLOOKUP(INDIRECT(CHAR(39)&amp;$A2932&amp;CHAR(39)&amp;"!r2c"&amp;$C2932,0),variables,2,0)</f>
        <v>10997</v>
      </c>
      <c r="H2932" s="68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3185064406</v>
      </c>
    </row>
    <row r="2933" spans="1:8" x14ac:dyDescent="0.35">
      <c r="A2933" t="s">
        <v>535</v>
      </c>
      <c r="B2933">
        <f t="shared" si="5891"/>
        <v>15</v>
      </c>
      <c r="C2933">
        <f t="shared" si="5892"/>
        <v>21</v>
      </c>
      <c r="E2933">
        <f t="shared" ref="E2933" si="6010">plan_id</f>
        <v>1330</v>
      </c>
      <c r="F2933">
        <f t="shared" ca="1" si="5980"/>
        <v>2013</v>
      </c>
      <c r="G2933">
        <f t="shared" ref="G2933" ca="1" si="6011">VLOOKUP(INDIRECT(CHAR(39)&amp;$A2933&amp;CHAR(39)&amp;"!r2c"&amp;$C2933,0),variables,2,0)</f>
        <v>10998</v>
      </c>
      <c r="H2933" s="68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0.69350586931434666</v>
      </c>
    </row>
    <row r="2934" spans="1:8" x14ac:dyDescent="0.35">
      <c r="A2934" t="s">
        <v>535</v>
      </c>
      <c r="B2934">
        <f t="shared" si="5891"/>
        <v>15</v>
      </c>
      <c r="C2934">
        <f t="shared" si="5892"/>
        <v>22</v>
      </c>
      <c r="E2934">
        <f t="shared" ref="E2934" si="6012">plan_id</f>
        <v>1330</v>
      </c>
      <c r="F2934">
        <f t="shared" ca="1" si="5980"/>
        <v>2013</v>
      </c>
      <c r="G2934">
        <f t="shared" ref="G2934" ca="1" si="6013">VLOOKUP(INDIRECT(CHAR(39)&amp;$A2934&amp;CHAR(39)&amp;"!r2c"&amp;$C2934,0),variables,2,0)</f>
        <v>10981</v>
      </c>
      <c r="H2934" s="68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5">
      <c r="A2935" t="s">
        <v>535</v>
      </c>
      <c r="B2935">
        <f t="shared" si="5891"/>
        <v>15</v>
      </c>
      <c r="C2935">
        <f t="shared" si="5892"/>
        <v>23</v>
      </c>
      <c r="E2935">
        <f t="shared" ref="E2935" si="6014">plan_id</f>
        <v>1330</v>
      </c>
      <c r="F2935">
        <f t="shared" ca="1" si="5980"/>
        <v>2013</v>
      </c>
      <c r="G2935">
        <f t="shared" ref="G2935" ca="1" si="6015">VLOOKUP(INDIRECT(CHAR(39)&amp;$A2935&amp;CHAR(39)&amp;"!r2c"&amp;$C2935,0),variables,2,0)</f>
        <v>10982</v>
      </c>
      <c r="H2935" s="68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5">
      <c r="A2936" t="s">
        <v>535</v>
      </c>
      <c r="B2936">
        <f t="shared" si="5891"/>
        <v>15</v>
      </c>
      <c r="C2936">
        <f t="shared" si="5892"/>
        <v>24</v>
      </c>
      <c r="E2936">
        <f t="shared" ref="E2936" si="6016">plan_id</f>
        <v>1330</v>
      </c>
      <c r="F2936">
        <f t="shared" ca="1" si="5980"/>
        <v>2013</v>
      </c>
      <c r="G2936">
        <f t="shared" ref="G2936" ca="1" si="6017">VLOOKUP(INDIRECT(CHAR(39)&amp;$A2936&amp;CHAR(39)&amp;"!r2c"&amp;$C2936,0),variables,2,0)</f>
        <v>10999</v>
      </c>
      <c r="H2936" s="68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-506200000</v>
      </c>
    </row>
    <row r="2937" spans="1:8" x14ac:dyDescent="0.35">
      <c r="A2937" t="s">
        <v>535</v>
      </c>
      <c r="B2937">
        <f t="shared" si="5891"/>
        <v>15</v>
      </c>
      <c r="C2937">
        <f t="shared" si="5892"/>
        <v>25</v>
      </c>
      <c r="E2937">
        <f t="shared" ref="E2937" si="6018">plan_id</f>
        <v>1330</v>
      </c>
      <c r="F2937">
        <f t="shared" ca="1" si="5980"/>
        <v>2013</v>
      </c>
      <c r="G2937">
        <f t="shared" ref="G2937" ca="1" si="6019">VLOOKUP(INDIRECT(CHAR(39)&amp;$A2937&amp;CHAR(39)&amp;"!r2c"&amp;$C2937,0),variables,2,0)</f>
        <v>11000</v>
      </c>
      <c r="H2937" s="68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268250231</v>
      </c>
    </row>
    <row r="2938" spans="1:8" x14ac:dyDescent="0.35">
      <c r="A2938" t="s">
        <v>535</v>
      </c>
      <c r="B2938">
        <f t="shared" si="5891"/>
        <v>15</v>
      </c>
      <c r="C2938">
        <f t="shared" si="5892"/>
        <v>26</v>
      </c>
      <c r="E2938">
        <f t="shared" ref="E2938" si="6020">plan_id</f>
        <v>1330</v>
      </c>
      <c r="F2938">
        <f t="shared" ca="1" si="5980"/>
        <v>2013</v>
      </c>
      <c r="G2938">
        <f t="shared" ref="G2938" ca="1" si="6021">VLOOKUP(INDIRECT(CHAR(39)&amp;$A2938&amp;CHAR(39)&amp;"!r2c"&amp;$C2938,0),variables,2,0)</f>
        <v>11001</v>
      </c>
      <c r="H2938" s="68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0</v>
      </c>
    </row>
    <row r="2939" spans="1:8" x14ac:dyDescent="0.35">
      <c r="A2939" t="s">
        <v>535</v>
      </c>
      <c r="B2939">
        <f t="shared" ref="B2939:B3002" si="6022">B2912+1</f>
        <v>15</v>
      </c>
      <c r="C2939">
        <f t="shared" ref="C2939:C3002" si="6023">C2912</f>
        <v>27</v>
      </c>
      <c r="E2939">
        <f t="shared" ref="E2939" si="6024">plan_id</f>
        <v>1330</v>
      </c>
      <c r="F2939">
        <f t="shared" ca="1" si="5980"/>
        <v>2013</v>
      </c>
      <c r="G2939">
        <f t="shared" ref="G2939" ca="1" si="6025">VLOOKUP(INDIRECT(CHAR(39)&amp;$A2939&amp;CHAR(39)&amp;"!r2c"&amp;$C2939,0),variables,2,0)</f>
        <v>11002</v>
      </c>
      <c r="H2939" s="68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1934182</v>
      </c>
    </row>
    <row r="2940" spans="1:8" x14ac:dyDescent="0.35">
      <c r="A2940" t="s">
        <v>535</v>
      </c>
      <c r="B2940">
        <f t="shared" si="6022"/>
        <v>15</v>
      </c>
      <c r="C2940">
        <f t="shared" si="6023"/>
        <v>28</v>
      </c>
      <c r="E2940">
        <f t="shared" ref="E2940" si="6026">plan_id</f>
        <v>1330</v>
      </c>
      <c r="F2940">
        <f t="shared" ca="1" si="5980"/>
        <v>2013</v>
      </c>
      <c r="G2940">
        <f t="shared" ref="G2940" ca="1" si="6027">VLOOKUP(INDIRECT(CHAR(39)&amp;$A2940&amp;CHAR(39)&amp;"!r2c"&amp;$C2940,0),variables,2,0)</f>
        <v>11003</v>
      </c>
      <c r="H2940" s="68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5167370</v>
      </c>
    </row>
    <row r="2941" spans="1:8" x14ac:dyDescent="0.35">
      <c r="A2941" t="s">
        <v>535</v>
      </c>
      <c r="B2941">
        <f t="shared" si="6022"/>
        <v>15</v>
      </c>
      <c r="C2941">
        <f t="shared" si="6023"/>
        <v>29</v>
      </c>
      <c r="E2941">
        <f t="shared" ref="E2941" si="6028">plan_id</f>
        <v>1330</v>
      </c>
      <c r="F2941">
        <f t="shared" ca="1" si="5980"/>
        <v>2013</v>
      </c>
      <c r="G2941">
        <f t="shared" ref="G2941" ca="1" si="6029">VLOOKUP(INDIRECT(CHAR(39)&amp;$A2941&amp;CHAR(39)&amp;"!r2c"&amp;$C2941,0),variables,2,0)</f>
        <v>11004</v>
      </c>
      <c r="H2941" s="68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275351783</v>
      </c>
    </row>
    <row r="2942" spans="1:8" x14ac:dyDescent="0.35">
      <c r="A2942" t="s">
        <v>535</v>
      </c>
      <c r="B2942">
        <f t="shared" si="6022"/>
        <v>16</v>
      </c>
      <c r="C2942">
        <f t="shared" si="6023"/>
        <v>3</v>
      </c>
      <c r="E2942">
        <f t="shared" ref="E2942" si="6030">plan_id</f>
        <v>1330</v>
      </c>
      <c r="F2942">
        <f t="shared" ca="1" si="5980"/>
        <v>2014</v>
      </c>
      <c r="G2942">
        <f t="shared" ref="G2942" ca="1" si="6031">VLOOKUP(INDIRECT(CHAR(39)&amp;$A2942&amp;CHAR(39)&amp;"!r2c"&amp;$C2942,0),variables,2,0)</f>
        <v>10983</v>
      </c>
      <c r="H2942" s="68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5">
      <c r="A2943" t="s">
        <v>535</v>
      </c>
      <c r="B2943">
        <f t="shared" si="6022"/>
        <v>16</v>
      </c>
      <c r="C2943">
        <f t="shared" si="6023"/>
        <v>4</v>
      </c>
      <c r="E2943">
        <f t="shared" ref="E2943" si="6032">plan_id</f>
        <v>1330</v>
      </c>
      <c r="F2943">
        <f t="shared" ca="1" si="5980"/>
        <v>2014</v>
      </c>
      <c r="G2943">
        <f t="shared" ref="G2943" ca="1" si="6033">VLOOKUP(INDIRECT(CHAR(39)&amp;$A2943&amp;CHAR(39)&amp;"!r2c"&amp;$C2943,0),variables,2,0)</f>
        <v>10985</v>
      </c>
      <c r="H2943" s="68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5">
      <c r="A2944" t="s">
        <v>535</v>
      </c>
      <c r="B2944">
        <f t="shared" si="6022"/>
        <v>16</v>
      </c>
      <c r="C2944">
        <f t="shared" si="6023"/>
        <v>5</v>
      </c>
      <c r="E2944">
        <f t="shared" ref="E2944" si="6034">plan_id</f>
        <v>1330</v>
      </c>
      <c r="F2944">
        <f t="shared" ca="1" si="5980"/>
        <v>2014</v>
      </c>
      <c r="G2944">
        <f t="shared" ref="G2944" ca="1" si="6035">VLOOKUP(INDIRECT(CHAR(39)&amp;$A2944&amp;CHAR(39)&amp;"!r2c"&amp;$C2944,0),variables,2,0)</f>
        <v>10986</v>
      </c>
      <c r="H2944" s="68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5">
      <c r="A2945" t="s">
        <v>535</v>
      </c>
      <c r="B2945">
        <f t="shared" si="6022"/>
        <v>16</v>
      </c>
      <c r="C2945">
        <f t="shared" si="6023"/>
        <v>6</v>
      </c>
      <c r="E2945">
        <f t="shared" ref="E2945" si="6036">plan_id</f>
        <v>1330</v>
      </c>
      <c r="F2945">
        <f t="shared" ca="1" si="5980"/>
        <v>2014</v>
      </c>
      <c r="G2945">
        <f t="shared" ref="G2945" ca="1" si="6037">VLOOKUP(INDIRECT(CHAR(39)&amp;$A2945&amp;CHAR(39)&amp;"!r2c"&amp;$C2945,0),variables,2,0)</f>
        <v>10987</v>
      </c>
      <c r="H2945" s="68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5">
      <c r="A2946" t="s">
        <v>535</v>
      </c>
      <c r="B2946">
        <f t="shared" si="6022"/>
        <v>16</v>
      </c>
      <c r="C2946">
        <f t="shared" si="6023"/>
        <v>7</v>
      </c>
      <c r="E2946">
        <f t="shared" ref="E2946" si="6038">plan_id</f>
        <v>1330</v>
      </c>
      <c r="F2946">
        <f t="shared" ca="1" si="5980"/>
        <v>2014</v>
      </c>
      <c r="G2946">
        <f t="shared" ref="G2946" ca="1" si="6039">VLOOKUP(INDIRECT(CHAR(39)&amp;$A2946&amp;CHAR(39)&amp;"!r2c"&amp;$C2946,0),variables,2,0)</f>
        <v>10975</v>
      </c>
      <c r="H2946" s="68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</v>
      </c>
    </row>
    <row r="2947" spans="1:8" x14ac:dyDescent="0.35">
      <c r="A2947" t="s">
        <v>535</v>
      </c>
      <c r="B2947">
        <f t="shared" si="6022"/>
        <v>16</v>
      </c>
      <c r="C2947">
        <f t="shared" si="6023"/>
        <v>8</v>
      </c>
      <c r="E2947">
        <f t="shared" ref="E2947" si="6040">plan_id</f>
        <v>1330</v>
      </c>
      <c r="F2947">
        <f t="shared" ca="1" si="5980"/>
        <v>2014</v>
      </c>
      <c r="G2947">
        <f t="shared" ref="G2947" ca="1" si="6041">VLOOKUP(INDIRECT(CHAR(39)&amp;$A2947&amp;CHAR(39)&amp;"!r2c"&amp;$C2947,0),variables,2,0)</f>
        <v>10988</v>
      </c>
      <c r="H2947" s="68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5">
      <c r="A2948" t="s">
        <v>535</v>
      </c>
      <c r="B2948">
        <f t="shared" si="6022"/>
        <v>16</v>
      </c>
      <c r="C2948">
        <f t="shared" si="6023"/>
        <v>9</v>
      </c>
      <c r="E2948">
        <f t="shared" ref="E2948" si="6042">plan_id</f>
        <v>1330</v>
      </c>
      <c r="F2948">
        <f t="shared" ca="1" si="5980"/>
        <v>2014</v>
      </c>
      <c r="G2948">
        <f t="shared" ref="G2948" ca="1" si="6043">VLOOKUP(INDIRECT(CHAR(39)&amp;$A2948&amp;CHAR(39)&amp;"!r2c"&amp;$C2948,0),variables,2,0)</f>
        <v>10885</v>
      </c>
      <c r="H2948" s="68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148362932</v>
      </c>
    </row>
    <row r="2949" spans="1:8" x14ac:dyDescent="0.35">
      <c r="A2949" t="s">
        <v>535</v>
      </c>
      <c r="B2949">
        <f t="shared" si="6022"/>
        <v>16</v>
      </c>
      <c r="C2949">
        <f t="shared" si="6023"/>
        <v>10</v>
      </c>
      <c r="E2949">
        <f t="shared" ref="E2949" si="6044">plan_id</f>
        <v>1330</v>
      </c>
      <c r="F2949">
        <f t="shared" ca="1" si="5980"/>
        <v>2014</v>
      </c>
      <c r="G2949">
        <f t="shared" ref="G2949" ca="1" si="6045">VLOOKUP(INDIRECT(CHAR(39)&amp;$A2949&amp;CHAR(39)&amp;"!r2c"&amp;$C2949,0),variables,2,0)</f>
        <v>10886</v>
      </c>
      <c r="H2949" s="68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148362932</v>
      </c>
    </row>
    <row r="2950" spans="1:8" x14ac:dyDescent="0.35">
      <c r="A2950" t="s">
        <v>535</v>
      </c>
      <c r="B2950">
        <f t="shared" si="6022"/>
        <v>16</v>
      </c>
      <c r="C2950">
        <f t="shared" si="6023"/>
        <v>11</v>
      </c>
      <c r="E2950">
        <f t="shared" ref="E2950" si="6046">plan_id</f>
        <v>1330</v>
      </c>
      <c r="F2950">
        <f t="shared" ca="1" si="5980"/>
        <v>2014</v>
      </c>
      <c r="G2950">
        <f t="shared" ref="G2950" ca="1" si="6047">VLOOKUP(INDIRECT(CHAR(39)&amp;$A2950&amp;CHAR(39)&amp;"!r2c"&amp;$C2950,0),variables,2,0)</f>
        <v>10887</v>
      </c>
      <c r="H2950" s="68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0</v>
      </c>
    </row>
    <row r="2951" spans="1:8" x14ac:dyDescent="0.35">
      <c r="A2951" t="s">
        <v>535</v>
      </c>
      <c r="B2951">
        <f t="shared" si="6022"/>
        <v>16</v>
      </c>
      <c r="C2951">
        <f t="shared" si="6023"/>
        <v>12</v>
      </c>
      <c r="E2951">
        <f t="shared" ref="E2951" si="6048">plan_id</f>
        <v>1330</v>
      </c>
      <c r="F2951">
        <f t="shared" ca="1" si="5980"/>
        <v>2014</v>
      </c>
      <c r="G2951">
        <f t="shared" ref="G2951" ca="1" si="6049">VLOOKUP(INDIRECT(CHAR(39)&amp;$A2951&amp;CHAR(39)&amp;"!r2c"&amp;$C2951,0),variables,2,0)</f>
        <v>10883</v>
      </c>
      <c r="H2951" s="68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</v>
      </c>
    </row>
    <row r="2952" spans="1:8" x14ac:dyDescent="0.35">
      <c r="A2952" t="s">
        <v>535</v>
      </c>
      <c r="B2952">
        <f t="shared" si="6022"/>
        <v>16</v>
      </c>
      <c r="C2952">
        <f t="shared" si="6023"/>
        <v>13</v>
      </c>
      <c r="E2952">
        <f t="shared" ref="E2952" si="6050">plan_id</f>
        <v>1330</v>
      </c>
      <c r="F2952">
        <f t="shared" ca="1" si="5980"/>
        <v>2014</v>
      </c>
      <c r="G2952">
        <f t="shared" ref="G2952" ca="1" si="6051">VLOOKUP(INDIRECT(CHAR(39)&amp;$A2952&amp;CHAR(39)&amp;"!r2c"&amp;$C2952,0),variables,2,0)</f>
        <v>10990</v>
      </c>
      <c r="H2952" s="68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3397400000</v>
      </c>
    </row>
    <row r="2953" spans="1:8" x14ac:dyDescent="0.35">
      <c r="A2953" t="s">
        <v>535</v>
      </c>
      <c r="B2953">
        <f t="shared" si="6022"/>
        <v>16</v>
      </c>
      <c r="C2953">
        <f t="shared" si="6023"/>
        <v>14</v>
      </c>
      <c r="E2953">
        <f t="shared" ref="E2953" si="6052">plan_id</f>
        <v>1330</v>
      </c>
      <c r="F2953">
        <f t="shared" ca="1" si="5980"/>
        <v>2014</v>
      </c>
      <c r="G2953">
        <f t="shared" ref="G2953" ca="1" si="6053">VLOOKUP(INDIRECT(CHAR(39)&amp;$A2953&amp;CHAR(39)&amp;"!r2c"&amp;$C2953,0),variables,2,0)</f>
        <v>10991</v>
      </c>
      <c r="H2953" s="68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5191100000</v>
      </c>
    </row>
    <row r="2954" spans="1:8" x14ac:dyDescent="0.35">
      <c r="A2954" t="s">
        <v>535</v>
      </c>
      <c r="B2954">
        <f t="shared" si="6022"/>
        <v>16</v>
      </c>
      <c r="C2954">
        <f t="shared" si="6023"/>
        <v>15</v>
      </c>
      <c r="E2954">
        <f t="shared" ref="E2954" si="6054">plan_id</f>
        <v>1330</v>
      </c>
      <c r="F2954">
        <f t="shared" ca="1" si="5980"/>
        <v>2014</v>
      </c>
      <c r="G2954">
        <f t="shared" ref="G2954" ca="1" si="6055">VLOOKUP(INDIRECT(CHAR(39)&amp;$A2954&amp;CHAR(39)&amp;"!r2c"&amp;$C2954,0),variables,2,0)</f>
        <v>10992</v>
      </c>
      <c r="H2954" s="68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1793600000</v>
      </c>
    </row>
    <row r="2955" spans="1:8" x14ac:dyDescent="0.35">
      <c r="A2955" t="s">
        <v>535</v>
      </c>
      <c r="B2955">
        <f t="shared" si="6022"/>
        <v>16</v>
      </c>
      <c r="C2955">
        <f t="shared" si="6023"/>
        <v>16</v>
      </c>
      <c r="E2955">
        <f t="shared" ref="E2955" si="6056">plan_id</f>
        <v>1330</v>
      </c>
      <c r="F2955">
        <f t="shared" ca="1" si="5980"/>
        <v>2014</v>
      </c>
      <c r="G2955">
        <f t="shared" ref="G2955" ca="1" si="6057">VLOOKUP(INDIRECT(CHAR(39)&amp;$A2955&amp;CHAR(39)&amp;"!r2c"&amp;$C2955,0),variables,2,0)</f>
        <v>10993</v>
      </c>
      <c r="H2955" s="68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0.65449999999999997</v>
      </c>
    </row>
    <row r="2956" spans="1:8" x14ac:dyDescent="0.35">
      <c r="A2956" t="s">
        <v>535</v>
      </c>
      <c r="B2956">
        <f t="shared" si="6022"/>
        <v>16</v>
      </c>
      <c r="C2956">
        <f t="shared" si="6023"/>
        <v>17</v>
      </c>
      <c r="E2956">
        <f t="shared" ref="E2956" si="6058">plan_id</f>
        <v>1330</v>
      </c>
      <c r="F2956">
        <f t="shared" ca="1" si="5980"/>
        <v>2014</v>
      </c>
      <c r="G2956">
        <f t="shared" ref="G2956" ca="1" si="6059">VLOOKUP(INDIRECT(CHAR(39)&amp;$A2956&amp;CHAR(39)&amp;"!r2c"&amp;$C2956,0),variables,2,0)</f>
        <v>10994</v>
      </c>
      <c r="H2956" s="68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750600000</v>
      </c>
    </row>
    <row r="2957" spans="1:8" x14ac:dyDescent="0.35">
      <c r="A2957" t="s">
        <v>535</v>
      </c>
      <c r="B2957">
        <f t="shared" si="6022"/>
        <v>16</v>
      </c>
      <c r="C2957">
        <f t="shared" si="6023"/>
        <v>18</v>
      </c>
      <c r="E2957">
        <f t="shared" ref="E2957" si="6060">plan_id</f>
        <v>1330</v>
      </c>
      <c r="F2957">
        <f t="shared" ca="1" si="5980"/>
        <v>2014</v>
      </c>
      <c r="G2957">
        <f t="shared" ref="G2957" ca="1" si="6061">VLOOKUP(INDIRECT(CHAR(39)&amp;$A2957&amp;CHAR(39)&amp;"!r2c"&amp;$C2957,0),variables,2,0)</f>
        <v>11006</v>
      </c>
      <c r="H2957" s="68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0.19765911537436717</v>
      </c>
    </row>
    <row r="2958" spans="1:8" x14ac:dyDescent="0.35">
      <c r="A2958" t="s">
        <v>535</v>
      </c>
      <c r="B2958">
        <f t="shared" si="6022"/>
        <v>16</v>
      </c>
      <c r="C2958">
        <f t="shared" si="6023"/>
        <v>19</v>
      </c>
      <c r="E2958">
        <f t="shared" ref="E2958" si="6062">plan_id</f>
        <v>1330</v>
      </c>
      <c r="F2958">
        <f t="shared" ca="1" si="5980"/>
        <v>2014</v>
      </c>
      <c r="G2958">
        <f t="shared" ref="G2958" ca="1" si="6063">VLOOKUP(INDIRECT(CHAR(39)&amp;$A2958&amp;CHAR(39)&amp;"!r2c"&amp;$C2958,0),variables,2,0)</f>
        <v>10989</v>
      </c>
      <c r="H2958" s="68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5">
      <c r="A2959" t="s">
        <v>535</v>
      </c>
      <c r="B2959">
        <f t="shared" si="6022"/>
        <v>16</v>
      </c>
      <c r="C2959">
        <f t="shared" si="6023"/>
        <v>20</v>
      </c>
      <c r="E2959">
        <f t="shared" ref="E2959" si="6064">plan_id</f>
        <v>1330</v>
      </c>
      <c r="F2959">
        <f t="shared" ca="1" si="5980"/>
        <v>2014</v>
      </c>
      <c r="G2959">
        <f t="shared" ref="G2959" ca="1" si="6065">VLOOKUP(INDIRECT(CHAR(39)&amp;$A2959&amp;CHAR(39)&amp;"!r2c"&amp;$C2959,0),variables,2,0)</f>
        <v>10997</v>
      </c>
      <c r="H2959" s="68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3652220265</v>
      </c>
    </row>
    <row r="2960" spans="1:8" x14ac:dyDescent="0.35">
      <c r="A2960" t="s">
        <v>535</v>
      </c>
      <c r="B2960">
        <f t="shared" si="6022"/>
        <v>16</v>
      </c>
      <c r="C2960">
        <f t="shared" si="6023"/>
        <v>21</v>
      </c>
      <c r="E2960">
        <f t="shared" ref="E2960" si="6066">plan_id</f>
        <v>1330</v>
      </c>
      <c r="F2960">
        <f t="shared" ca="1" si="5980"/>
        <v>2014</v>
      </c>
      <c r="G2960">
        <f t="shared" ref="G2960" ca="1" si="6067">VLOOKUP(INDIRECT(CHAR(39)&amp;$A2960&amp;CHAR(39)&amp;"!r2c"&amp;$C2960,0),variables,2,0)</f>
        <v>10998</v>
      </c>
      <c r="H2960" s="68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0.70355421105353388</v>
      </c>
    </row>
    <row r="2961" spans="1:8" x14ac:dyDescent="0.35">
      <c r="A2961" t="s">
        <v>535</v>
      </c>
      <c r="B2961">
        <f t="shared" si="6022"/>
        <v>16</v>
      </c>
      <c r="C2961">
        <f t="shared" si="6023"/>
        <v>22</v>
      </c>
      <c r="E2961">
        <f t="shared" ref="E2961" si="6068">plan_id</f>
        <v>1330</v>
      </c>
      <c r="F2961">
        <f t="shared" ca="1" si="5980"/>
        <v>2014</v>
      </c>
      <c r="G2961">
        <f t="shared" ref="G2961" ca="1" si="6069">VLOOKUP(INDIRECT(CHAR(39)&amp;$A2961&amp;CHAR(39)&amp;"!r2c"&amp;$C2961,0),variables,2,0)</f>
        <v>10981</v>
      </c>
      <c r="H2961" s="68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5">
      <c r="A2962" t="s">
        <v>535</v>
      </c>
      <c r="B2962">
        <f t="shared" si="6022"/>
        <v>16</v>
      </c>
      <c r="C2962">
        <f t="shared" si="6023"/>
        <v>23</v>
      </c>
      <c r="E2962">
        <f t="shared" ref="E2962" si="6070">plan_id</f>
        <v>1330</v>
      </c>
      <c r="F2962">
        <f t="shared" ca="1" si="5980"/>
        <v>2014</v>
      </c>
      <c r="G2962">
        <f t="shared" ref="G2962" ca="1" si="6071">VLOOKUP(INDIRECT(CHAR(39)&amp;$A2962&amp;CHAR(39)&amp;"!r2c"&amp;$C2962,0),variables,2,0)</f>
        <v>10982</v>
      </c>
      <c r="H2962" s="68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5">
      <c r="A2963" t="s">
        <v>535</v>
      </c>
      <c r="B2963">
        <f t="shared" si="6022"/>
        <v>16</v>
      </c>
      <c r="C2963">
        <f t="shared" si="6023"/>
        <v>24</v>
      </c>
      <c r="E2963">
        <f t="shared" ref="E2963" si="6072">plan_id</f>
        <v>1330</v>
      </c>
      <c r="F2963">
        <f t="shared" ca="1" si="5980"/>
        <v>2014</v>
      </c>
      <c r="G2963">
        <f t="shared" ref="G2963" ca="1" si="6073">VLOOKUP(INDIRECT(CHAR(39)&amp;$A2963&amp;CHAR(39)&amp;"!r2c"&amp;$C2963,0),variables,2,0)</f>
        <v>10999</v>
      </c>
      <c r="H2963" s="68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304200000</v>
      </c>
    </row>
    <row r="2964" spans="1:8" x14ac:dyDescent="0.35">
      <c r="A2964" t="s">
        <v>535</v>
      </c>
      <c r="B2964">
        <f t="shared" si="6022"/>
        <v>16</v>
      </c>
      <c r="C2964">
        <f t="shared" si="6023"/>
        <v>25</v>
      </c>
      <c r="E2964">
        <f t="shared" ref="E2964" si="6074">plan_id</f>
        <v>1330</v>
      </c>
      <c r="F2964">
        <f t="shared" ca="1" si="5980"/>
        <v>2014</v>
      </c>
      <c r="G2964">
        <f t="shared" ref="G2964" ca="1" si="6075">VLOOKUP(INDIRECT(CHAR(39)&amp;$A2964&amp;CHAR(39)&amp;"!r2c"&amp;$C2964,0),variables,2,0)</f>
        <v>11000</v>
      </c>
      <c r="H2964" s="68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285182358</v>
      </c>
    </row>
    <row r="2965" spans="1:8" x14ac:dyDescent="0.35">
      <c r="A2965" t="s">
        <v>535</v>
      </c>
      <c r="B2965">
        <f t="shared" si="6022"/>
        <v>16</v>
      </c>
      <c r="C2965">
        <f t="shared" si="6023"/>
        <v>26</v>
      </c>
      <c r="E2965">
        <f t="shared" ref="E2965" si="6076">plan_id</f>
        <v>1330</v>
      </c>
      <c r="F2965">
        <f t="shared" ca="1" si="5980"/>
        <v>2014</v>
      </c>
      <c r="G2965">
        <f t="shared" ref="G2965" ca="1" si="6077">VLOOKUP(INDIRECT(CHAR(39)&amp;$A2965&amp;CHAR(39)&amp;"!r2c"&amp;$C2965,0),variables,2,0)</f>
        <v>11001</v>
      </c>
      <c r="H2965" s="68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0</v>
      </c>
    </row>
    <row r="2966" spans="1:8" x14ac:dyDescent="0.35">
      <c r="A2966" t="s">
        <v>535</v>
      </c>
      <c r="B2966">
        <f t="shared" si="6022"/>
        <v>16</v>
      </c>
      <c r="C2966">
        <f t="shared" si="6023"/>
        <v>27</v>
      </c>
      <c r="E2966">
        <f t="shared" ref="E2966" si="6078">plan_id</f>
        <v>1330</v>
      </c>
      <c r="F2966">
        <f t="shared" ca="1" si="5980"/>
        <v>2014</v>
      </c>
      <c r="G2966">
        <f t="shared" ref="G2966" ca="1" si="6079">VLOOKUP(INDIRECT(CHAR(39)&amp;$A2966&amp;CHAR(39)&amp;"!r2c"&amp;$C2966,0),variables,2,0)</f>
        <v>11002</v>
      </c>
      <c r="H2966" s="68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2022636</v>
      </c>
    </row>
    <row r="2967" spans="1:8" x14ac:dyDescent="0.35">
      <c r="A2967" t="s">
        <v>535</v>
      </c>
      <c r="B2967">
        <f t="shared" si="6022"/>
        <v>16</v>
      </c>
      <c r="C2967">
        <f t="shared" si="6023"/>
        <v>28</v>
      </c>
      <c r="E2967">
        <f t="shared" ref="E2967" si="6080">plan_id</f>
        <v>1330</v>
      </c>
      <c r="F2967">
        <f t="shared" ca="1" si="5980"/>
        <v>2014</v>
      </c>
      <c r="G2967">
        <f t="shared" ref="G2967" ca="1" si="6081">VLOOKUP(INDIRECT(CHAR(39)&amp;$A2967&amp;CHAR(39)&amp;"!r2c"&amp;$C2967,0),variables,2,0)</f>
        <v>11003</v>
      </c>
      <c r="H2967" s="68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4846761</v>
      </c>
    </row>
    <row r="2968" spans="1:8" x14ac:dyDescent="0.35">
      <c r="A2968" t="s">
        <v>535</v>
      </c>
      <c r="B2968">
        <f t="shared" si="6022"/>
        <v>16</v>
      </c>
      <c r="C2968">
        <f t="shared" si="6023"/>
        <v>29</v>
      </c>
      <c r="E2968">
        <f t="shared" ref="E2968" si="6082">plan_id</f>
        <v>1330</v>
      </c>
      <c r="F2968">
        <f t="shared" ca="1" si="5980"/>
        <v>2014</v>
      </c>
      <c r="G2968">
        <f t="shared" ref="G2968" ca="1" si="6083">VLOOKUP(INDIRECT(CHAR(39)&amp;$A2968&amp;CHAR(39)&amp;"!r2c"&amp;$C2968,0),variables,2,0)</f>
        <v>11004</v>
      </c>
      <c r="H2968" s="68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292051755</v>
      </c>
    </row>
    <row r="2969" spans="1:8" x14ac:dyDescent="0.35">
      <c r="A2969" t="s">
        <v>535</v>
      </c>
      <c r="B2969">
        <f t="shared" si="6022"/>
        <v>17</v>
      </c>
      <c r="C2969">
        <f t="shared" si="6023"/>
        <v>3</v>
      </c>
      <c r="E2969">
        <f t="shared" ref="E2969" si="6084">plan_id</f>
        <v>1330</v>
      </c>
      <c r="F2969">
        <f t="shared" ca="1" si="5980"/>
        <v>2015</v>
      </c>
      <c r="G2969">
        <f t="shared" ref="G2969" ca="1" si="6085">VLOOKUP(INDIRECT(CHAR(39)&amp;$A2969&amp;CHAR(39)&amp;"!r2c"&amp;$C2969,0),variables,2,0)</f>
        <v>10983</v>
      </c>
      <c r="H2969" s="68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5">
      <c r="A2970" t="s">
        <v>535</v>
      </c>
      <c r="B2970">
        <f t="shared" si="6022"/>
        <v>17</v>
      </c>
      <c r="C2970">
        <f t="shared" si="6023"/>
        <v>4</v>
      </c>
      <c r="E2970">
        <f t="shared" ref="E2970" si="6086">plan_id</f>
        <v>1330</v>
      </c>
      <c r="F2970">
        <f t="shared" ca="1" si="5980"/>
        <v>2015</v>
      </c>
      <c r="G2970">
        <f t="shared" ref="G2970" ca="1" si="6087">VLOOKUP(INDIRECT(CHAR(39)&amp;$A2970&amp;CHAR(39)&amp;"!r2c"&amp;$C2970,0),variables,2,0)</f>
        <v>10985</v>
      </c>
      <c r="H2970" s="68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5">
      <c r="A2971" t="s">
        <v>535</v>
      </c>
      <c r="B2971">
        <f t="shared" si="6022"/>
        <v>17</v>
      </c>
      <c r="C2971">
        <f t="shared" si="6023"/>
        <v>5</v>
      </c>
      <c r="E2971">
        <f t="shared" ref="E2971" si="6088">plan_id</f>
        <v>1330</v>
      </c>
      <c r="F2971">
        <f t="shared" ca="1" si="5980"/>
        <v>2015</v>
      </c>
      <c r="G2971">
        <f t="shared" ref="G2971" ca="1" si="6089">VLOOKUP(INDIRECT(CHAR(39)&amp;$A2971&amp;CHAR(39)&amp;"!r2c"&amp;$C2971,0),variables,2,0)</f>
        <v>10986</v>
      </c>
      <c r="H2971" s="68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5">
      <c r="A2972" t="s">
        <v>535</v>
      </c>
      <c r="B2972">
        <f t="shared" si="6022"/>
        <v>17</v>
      </c>
      <c r="C2972">
        <f t="shared" si="6023"/>
        <v>6</v>
      </c>
      <c r="E2972">
        <f t="shared" ref="E2972" si="6090">plan_id</f>
        <v>1330</v>
      </c>
      <c r="F2972">
        <f t="shared" ca="1" si="5980"/>
        <v>2015</v>
      </c>
      <c r="G2972">
        <f t="shared" ref="G2972" ca="1" si="6091">VLOOKUP(INDIRECT(CHAR(39)&amp;$A2972&amp;CHAR(39)&amp;"!r2c"&amp;$C2972,0),variables,2,0)</f>
        <v>10987</v>
      </c>
      <c r="H2972" s="68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5">
      <c r="A2973" t="s">
        <v>535</v>
      </c>
      <c r="B2973">
        <f t="shared" si="6022"/>
        <v>17</v>
      </c>
      <c r="C2973">
        <f t="shared" si="6023"/>
        <v>7</v>
      </c>
      <c r="E2973">
        <f t="shared" ref="E2973" si="6092">plan_id</f>
        <v>1330</v>
      </c>
      <c r="F2973">
        <f t="shared" ca="1" si="5980"/>
        <v>2015</v>
      </c>
      <c r="G2973">
        <f t="shared" ref="G2973" ca="1" si="6093">VLOOKUP(INDIRECT(CHAR(39)&amp;$A2973&amp;CHAR(39)&amp;"!r2c"&amp;$C2973,0),variables,2,0)</f>
        <v>10975</v>
      </c>
      <c r="H2973" s="68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</v>
      </c>
    </row>
    <row r="2974" spans="1:8" x14ac:dyDescent="0.35">
      <c r="A2974" t="s">
        <v>535</v>
      </c>
      <c r="B2974">
        <f t="shared" si="6022"/>
        <v>17</v>
      </c>
      <c r="C2974">
        <f t="shared" si="6023"/>
        <v>8</v>
      </c>
      <c r="E2974">
        <f t="shared" ref="E2974" si="6094">plan_id</f>
        <v>1330</v>
      </c>
      <c r="F2974">
        <f t="shared" ca="1" si="5980"/>
        <v>2015</v>
      </c>
      <c r="G2974">
        <f t="shared" ref="G2974" ca="1" si="6095">VLOOKUP(INDIRECT(CHAR(39)&amp;$A2974&amp;CHAR(39)&amp;"!r2c"&amp;$C2974,0),variables,2,0)</f>
        <v>10988</v>
      </c>
      <c r="H2974" s="68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5">
      <c r="A2975" t="s">
        <v>535</v>
      </c>
      <c r="B2975">
        <f t="shared" si="6022"/>
        <v>17</v>
      </c>
      <c r="C2975">
        <f t="shared" si="6023"/>
        <v>9</v>
      </c>
      <c r="E2975">
        <f t="shared" ref="E2975" si="6096">plan_id</f>
        <v>1330</v>
      </c>
      <c r="F2975">
        <f t="shared" ca="1" si="5980"/>
        <v>2015</v>
      </c>
      <c r="G2975">
        <f t="shared" ref="G2975" ca="1" si="6097">VLOOKUP(INDIRECT(CHAR(39)&amp;$A2975&amp;CHAR(39)&amp;"!r2c"&amp;$C2975,0),variables,2,0)</f>
        <v>10885</v>
      </c>
      <c r="H2975" s="68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130680397</v>
      </c>
    </row>
    <row r="2976" spans="1:8" x14ac:dyDescent="0.35">
      <c r="A2976" t="s">
        <v>535</v>
      </c>
      <c r="B2976">
        <f t="shared" si="6022"/>
        <v>17</v>
      </c>
      <c r="C2976">
        <f t="shared" si="6023"/>
        <v>10</v>
      </c>
      <c r="E2976">
        <f t="shared" ref="E2976" si="6098">plan_id</f>
        <v>1330</v>
      </c>
      <c r="F2976">
        <f t="shared" ca="1" si="5980"/>
        <v>2015</v>
      </c>
      <c r="G2976">
        <f t="shared" ref="G2976" ca="1" si="6099">VLOOKUP(INDIRECT(CHAR(39)&amp;$A2976&amp;CHAR(39)&amp;"!r2c"&amp;$C2976,0),variables,2,0)</f>
        <v>10886</v>
      </c>
      <c r="H2976" s="68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130680397</v>
      </c>
    </row>
    <row r="2977" spans="1:8" x14ac:dyDescent="0.35">
      <c r="A2977" t="s">
        <v>535</v>
      </c>
      <c r="B2977">
        <f t="shared" si="6022"/>
        <v>17</v>
      </c>
      <c r="C2977">
        <f t="shared" si="6023"/>
        <v>11</v>
      </c>
      <c r="E2977">
        <f t="shared" ref="E2977" si="6100">plan_id</f>
        <v>1330</v>
      </c>
      <c r="F2977">
        <f t="shared" ca="1" si="5980"/>
        <v>2015</v>
      </c>
      <c r="G2977">
        <f t="shared" ref="G2977" ca="1" si="6101">VLOOKUP(INDIRECT(CHAR(39)&amp;$A2977&amp;CHAR(39)&amp;"!r2c"&amp;$C2977,0),variables,2,0)</f>
        <v>10887</v>
      </c>
      <c r="H2977" s="68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5">
      <c r="A2978" t="s">
        <v>535</v>
      </c>
      <c r="B2978">
        <f t="shared" si="6022"/>
        <v>17</v>
      </c>
      <c r="C2978">
        <f t="shared" si="6023"/>
        <v>12</v>
      </c>
      <c r="E2978">
        <f t="shared" ref="E2978" si="6102">plan_id</f>
        <v>1330</v>
      </c>
      <c r="F2978">
        <f t="shared" ca="1" si="5980"/>
        <v>2015</v>
      </c>
      <c r="G2978">
        <f t="shared" ref="G2978" ca="1" si="6103">VLOOKUP(INDIRECT(CHAR(39)&amp;$A2978&amp;CHAR(39)&amp;"!r2c"&amp;$C2978,0),variables,2,0)</f>
        <v>10883</v>
      </c>
      <c r="H2978" s="68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</v>
      </c>
    </row>
    <row r="2979" spans="1:8" x14ac:dyDescent="0.35">
      <c r="A2979" t="s">
        <v>535</v>
      </c>
      <c r="B2979">
        <f t="shared" si="6022"/>
        <v>17</v>
      </c>
      <c r="C2979">
        <f t="shared" si="6023"/>
        <v>13</v>
      </c>
      <c r="E2979">
        <f t="shared" ref="E2979" si="6104">plan_id</f>
        <v>1330</v>
      </c>
      <c r="F2979">
        <f t="shared" ca="1" si="5980"/>
        <v>2015</v>
      </c>
      <c r="G2979">
        <f t="shared" ref="G2979" ca="1" si="6105">VLOOKUP(INDIRECT(CHAR(39)&amp;$A2979&amp;CHAR(39)&amp;"!r2c"&amp;$C2979,0),variables,2,0)</f>
        <v>10990</v>
      </c>
      <c r="H2979" s="68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3609800000</v>
      </c>
    </row>
    <row r="2980" spans="1:8" x14ac:dyDescent="0.35">
      <c r="A2980" t="s">
        <v>535</v>
      </c>
      <c r="B2980">
        <f t="shared" si="6022"/>
        <v>17</v>
      </c>
      <c r="C2980">
        <f t="shared" si="6023"/>
        <v>14</v>
      </c>
      <c r="E2980">
        <f t="shared" ref="E2980" si="6106">plan_id</f>
        <v>1330</v>
      </c>
      <c r="F2980">
        <f t="shared" ca="1" si="5980"/>
        <v>2015</v>
      </c>
      <c r="G2980">
        <f t="shared" ref="G2980" ca="1" si="6107">VLOOKUP(INDIRECT(CHAR(39)&amp;$A2980&amp;CHAR(39)&amp;"!r2c"&amp;$C2980,0),variables,2,0)</f>
        <v>10991</v>
      </c>
      <c r="H2980" s="68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5351400000</v>
      </c>
    </row>
    <row r="2981" spans="1:8" x14ac:dyDescent="0.35">
      <c r="A2981" t="s">
        <v>535</v>
      </c>
      <c r="B2981">
        <f t="shared" si="6022"/>
        <v>17</v>
      </c>
      <c r="C2981">
        <f t="shared" si="6023"/>
        <v>15</v>
      </c>
      <c r="E2981">
        <f t="shared" ref="E2981" si="6108">plan_id</f>
        <v>1330</v>
      </c>
      <c r="F2981">
        <f t="shared" ca="1" si="5980"/>
        <v>2015</v>
      </c>
      <c r="G2981">
        <f t="shared" ref="G2981" ca="1" si="6109">VLOOKUP(INDIRECT(CHAR(39)&amp;$A2981&amp;CHAR(39)&amp;"!r2c"&amp;$C2981,0),variables,2,0)</f>
        <v>10992</v>
      </c>
      <c r="H2981" s="68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1741600000</v>
      </c>
    </row>
    <row r="2982" spans="1:8" x14ac:dyDescent="0.35">
      <c r="A2982" t="s">
        <v>535</v>
      </c>
      <c r="B2982">
        <f t="shared" si="6022"/>
        <v>17</v>
      </c>
      <c r="C2982">
        <f t="shared" si="6023"/>
        <v>16</v>
      </c>
      <c r="E2982">
        <f t="shared" ref="E2982" si="6110">plan_id</f>
        <v>1330</v>
      </c>
      <c r="F2982">
        <f t="shared" ref="F2982:F3045" ca="1" si="6111">INDIRECT(CHAR(39)&amp;$A2982&amp;CHAR(39)&amp;"!r"&amp;$B2982&amp;"c2",0)</f>
        <v>2015</v>
      </c>
      <c r="G2982">
        <f t="shared" ref="G2982" ca="1" si="6112">VLOOKUP(INDIRECT(CHAR(39)&amp;$A2982&amp;CHAR(39)&amp;"!r2c"&amp;$C2982,0),variables,2,0)</f>
        <v>10993</v>
      </c>
      <c r="H2982" s="68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0.67500000000000004</v>
      </c>
    </row>
    <row r="2983" spans="1:8" x14ac:dyDescent="0.35">
      <c r="A2983" t="s">
        <v>535</v>
      </c>
      <c r="B2983">
        <f t="shared" si="6022"/>
        <v>17</v>
      </c>
      <c r="C2983">
        <f t="shared" si="6023"/>
        <v>17</v>
      </c>
      <c r="E2983">
        <f t="shared" ref="E2983" si="6113">plan_id</f>
        <v>1330</v>
      </c>
      <c r="F2983">
        <f t="shared" ca="1" si="6111"/>
        <v>2015</v>
      </c>
      <c r="G2983">
        <f t="shared" ref="G2983" ca="1" si="6114">VLOOKUP(INDIRECT(CHAR(39)&amp;$A2983&amp;CHAR(39)&amp;"!r2c"&amp;$C2983,0),variables,2,0)</f>
        <v>10994</v>
      </c>
      <c r="H2983" s="68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768700000</v>
      </c>
    </row>
    <row r="2984" spans="1:8" x14ac:dyDescent="0.35">
      <c r="A2984" t="s">
        <v>535</v>
      </c>
      <c r="B2984">
        <f t="shared" si="6022"/>
        <v>17</v>
      </c>
      <c r="C2984">
        <f t="shared" si="6023"/>
        <v>18</v>
      </c>
      <c r="E2984">
        <f t="shared" ref="E2984" si="6115">plan_id</f>
        <v>1330</v>
      </c>
      <c r="F2984">
        <f t="shared" ca="1" si="6111"/>
        <v>2015</v>
      </c>
      <c r="G2984">
        <f t="shared" ref="G2984" ca="1" si="6116">VLOOKUP(INDIRECT(CHAR(39)&amp;$A2984&amp;CHAR(39)&amp;"!r2c"&amp;$C2984,0),variables,2,0)</f>
        <v>11006</v>
      </c>
      <c r="H2984" s="68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0.17000181735397424</v>
      </c>
    </row>
    <row r="2985" spans="1:8" x14ac:dyDescent="0.35">
      <c r="A2985" t="s">
        <v>535</v>
      </c>
      <c r="B2985">
        <f t="shared" si="6022"/>
        <v>17</v>
      </c>
      <c r="C2985">
        <f t="shared" si="6023"/>
        <v>19</v>
      </c>
      <c r="E2985">
        <f t="shared" ref="E2985" si="6117">plan_id</f>
        <v>1330</v>
      </c>
      <c r="F2985">
        <f t="shared" ca="1" si="6111"/>
        <v>2015</v>
      </c>
      <c r="G2985">
        <f t="shared" ref="G2985" ca="1" si="6118">VLOOKUP(INDIRECT(CHAR(39)&amp;$A2985&amp;CHAR(39)&amp;"!r2c"&amp;$C2985,0),variables,2,0)</f>
        <v>10989</v>
      </c>
      <c r="H2985" s="68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5">
      <c r="A2986" t="s">
        <v>535</v>
      </c>
      <c r="B2986">
        <f t="shared" si="6022"/>
        <v>17</v>
      </c>
      <c r="C2986">
        <f t="shared" si="6023"/>
        <v>20</v>
      </c>
      <c r="E2986">
        <f t="shared" ref="E2986" si="6119">plan_id</f>
        <v>1330</v>
      </c>
      <c r="F2986">
        <f t="shared" ca="1" si="6111"/>
        <v>2015</v>
      </c>
      <c r="G2986">
        <f t="shared" ref="G2986" ca="1" si="6120">VLOOKUP(INDIRECT(CHAR(39)&amp;$A2986&amp;CHAR(39)&amp;"!r2c"&amp;$C2986,0),variables,2,0)</f>
        <v>10997</v>
      </c>
      <c r="H2986" s="68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3708385838</v>
      </c>
    </row>
    <row r="2987" spans="1:8" x14ac:dyDescent="0.35">
      <c r="A2987" t="s">
        <v>535</v>
      </c>
      <c r="B2987">
        <f t="shared" si="6022"/>
        <v>17</v>
      </c>
      <c r="C2987">
        <f t="shared" si="6023"/>
        <v>21</v>
      </c>
      <c r="E2987">
        <f t="shared" ref="E2987" si="6121">plan_id</f>
        <v>1330</v>
      </c>
      <c r="F2987">
        <f t="shared" ca="1" si="6111"/>
        <v>2015</v>
      </c>
      <c r="G2987">
        <f t="shared" ref="G2987" ca="1" si="6122">VLOOKUP(INDIRECT(CHAR(39)&amp;$A2987&amp;CHAR(39)&amp;"!r2c"&amp;$C2987,0),variables,2,0)</f>
        <v>10998</v>
      </c>
      <c r="H2987" s="68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0.69297489217774788</v>
      </c>
    </row>
    <row r="2988" spans="1:8" x14ac:dyDescent="0.35">
      <c r="A2988" t="s">
        <v>535</v>
      </c>
      <c r="B2988">
        <f t="shared" si="6022"/>
        <v>17</v>
      </c>
      <c r="C2988">
        <f t="shared" si="6023"/>
        <v>22</v>
      </c>
      <c r="E2988">
        <f t="shared" ref="E2988" si="6123">plan_id</f>
        <v>1330</v>
      </c>
      <c r="F2988">
        <f t="shared" ca="1" si="6111"/>
        <v>2015</v>
      </c>
      <c r="G2988">
        <f t="shared" ref="G2988" ca="1" si="6124">VLOOKUP(INDIRECT(CHAR(39)&amp;$A2988&amp;CHAR(39)&amp;"!r2c"&amp;$C2988,0),variables,2,0)</f>
        <v>10981</v>
      </c>
      <c r="H2988" s="68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5">
      <c r="A2989" t="s">
        <v>535</v>
      </c>
      <c r="B2989">
        <f t="shared" si="6022"/>
        <v>17</v>
      </c>
      <c r="C2989">
        <f t="shared" si="6023"/>
        <v>23</v>
      </c>
      <c r="E2989">
        <f t="shared" ref="E2989" si="6125">plan_id</f>
        <v>1330</v>
      </c>
      <c r="F2989">
        <f t="shared" ca="1" si="6111"/>
        <v>2015</v>
      </c>
      <c r="G2989">
        <f t="shared" ref="G2989" ca="1" si="6126">VLOOKUP(INDIRECT(CHAR(39)&amp;$A2989&amp;CHAR(39)&amp;"!r2c"&amp;$C2989,0),variables,2,0)</f>
        <v>10982</v>
      </c>
      <c r="H2989" s="68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5">
      <c r="A2990" t="s">
        <v>535</v>
      </c>
      <c r="B2990">
        <f t="shared" si="6022"/>
        <v>17</v>
      </c>
      <c r="C2990">
        <f t="shared" si="6023"/>
        <v>24</v>
      </c>
      <c r="E2990">
        <f t="shared" ref="E2990" si="6127">plan_id</f>
        <v>1330</v>
      </c>
      <c r="F2990">
        <f t="shared" ca="1" si="6111"/>
        <v>2015</v>
      </c>
      <c r="G2990">
        <f t="shared" ref="G2990" ca="1" si="6128">VLOOKUP(INDIRECT(CHAR(39)&amp;$A2990&amp;CHAR(39)&amp;"!r2c"&amp;$C2990,0),variables,2,0)</f>
        <v>10999</v>
      </c>
      <c r="H2990" s="68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-54300000</v>
      </c>
    </row>
    <row r="2991" spans="1:8" x14ac:dyDescent="0.35">
      <c r="A2991" t="s">
        <v>535</v>
      </c>
      <c r="B2991">
        <f t="shared" si="6022"/>
        <v>17</v>
      </c>
      <c r="C2991">
        <f t="shared" si="6023"/>
        <v>25</v>
      </c>
      <c r="E2991">
        <f t="shared" ref="E2991" si="6129">plan_id</f>
        <v>1330</v>
      </c>
      <c r="F2991">
        <f t="shared" ca="1" si="6111"/>
        <v>2015</v>
      </c>
      <c r="G2991">
        <f t="shared" ref="G2991" ca="1" si="6130">VLOOKUP(INDIRECT(CHAR(39)&amp;$A2991&amp;CHAR(39)&amp;"!r2c"&amp;$C2991,0),variables,2,0)</f>
        <v>11000</v>
      </c>
      <c r="H2991" s="68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303675300</v>
      </c>
    </row>
    <row r="2992" spans="1:8" x14ac:dyDescent="0.35">
      <c r="A2992" t="s">
        <v>535</v>
      </c>
      <c r="B2992">
        <f t="shared" si="6022"/>
        <v>17</v>
      </c>
      <c r="C2992">
        <f t="shared" si="6023"/>
        <v>26</v>
      </c>
      <c r="E2992">
        <f t="shared" ref="E2992" si="6131">plan_id</f>
        <v>1330</v>
      </c>
      <c r="F2992">
        <f t="shared" ca="1" si="6111"/>
        <v>2015</v>
      </c>
      <c r="G2992">
        <f t="shared" ref="G2992" ca="1" si="6132">VLOOKUP(INDIRECT(CHAR(39)&amp;$A2992&amp;CHAR(39)&amp;"!r2c"&amp;$C2992,0),variables,2,0)</f>
        <v>11001</v>
      </c>
      <c r="H2992" s="68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0</v>
      </c>
    </row>
    <row r="2993" spans="1:8" x14ac:dyDescent="0.35">
      <c r="A2993" t="s">
        <v>535</v>
      </c>
      <c r="B2993">
        <f t="shared" si="6022"/>
        <v>17</v>
      </c>
      <c r="C2993">
        <f t="shared" si="6023"/>
        <v>27</v>
      </c>
      <c r="E2993">
        <f t="shared" ref="E2993" si="6133">plan_id</f>
        <v>1330</v>
      </c>
      <c r="F2993">
        <f t="shared" ca="1" si="6111"/>
        <v>2015</v>
      </c>
      <c r="G2993">
        <f t="shared" ref="G2993" ca="1" si="6134">VLOOKUP(INDIRECT(CHAR(39)&amp;$A2993&amp;CHAR(39)&amp;"!r2c"&amp;$C2993,0),variables,2,0)</f>
        <v>11002</v>
      </c>
      <c r="H2993" s="68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2035081</v>
      </c>
    </row>
    <row r="2994" spans="1:8" x14ac:dyDescent="0.35">
      <c r="A2994" t="s">
        <v>535</v>
      </c>
      <c r="B2994">
        <f t="shared" si="6022"/>
        <v>17</v>
      </c>
      <c r="C2994">
        <f t="shared" si="6023"/>
        <v>28</v>
      </c>
      <c r="E2994">
        <f t="shared" ref="E2994" si="6135">plan_id</f>
        <v>1330</v>
      </c>
      <c r="F2994">
        <f t="shared" ca="1" si="6111"/>
        <v>2015</v>
      </c>
      <c r="G2994">
        <f t="shared" ref="G2994" ca="1" si="6136">VLOOKUP(INDIRECT(CHAR(39)&amp;$A2994&amp;CHAR(39)&amp;"!r2c"&amp;$C2994,0),variables,2,0)</f>
        <v>11003</v>
      </c>
      <c r="H2994" s="68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5508990</v>
      </c>
    </row>
    <row r="2995" spans="1:8" x14ac:dyDescent="0.35">
      <c r="A2995" t="s">
        <v>535</v>
      </c>
      <c r="B2995">
        <f t="shared" si="6022"/>
        <v>17</v>
      </c>
      <c r="C2995">
        <f t="shared" si="6023"/>
        <v>29</v>
      </c>
      <c r="E2995">
        <f t="shared" ref="E2995" si="6137">plan_id</f>
        <v>1330</v>
      </c>
      <c r="F2995">
        <f t="shared" ca="1" si="6111"/>
        <v>2015</v>
      </c>
      <c r="G2995">
        <f t="shared" ref="G2995" ca="1" si="6138">VLOOKUP(INDIRECT(CHAR(39)&amp;$A2995&amp;CHAR(39)&amp;"!r2c"&amp;$C2995,0),variables,2,0)</f>
        <v>11004</v>
      </c>
      <c r="H2995" s="68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311219370</v>
      </c>
    </row>
    <row r="2996" spans="1:8" x14ac:dyDescent="0.35">
      <c r="A2996" t="s">
        <v>535</v>
      </c>
      <c r="B2996">
        <f t="shared" si="6022"/>
        <v>18</v>
      </c>
      <c r="C2996">
        <f t="shared" si="6023"/>
        <v>3</v>
      </c>
      <c r="E2996">
        <f t="shared" ref="E2996" si="6139">plan_id</f>
        <v>1330</v>
      </c>
      <c r="F2996">
        <f t="shared" ca="1" si="6111"/>
        <v>2016</v>
      </c>
      <c r="G2996">
        <f t="shared" ref="G2996" ca="1" si="6140">VLOOKUP(INDIRECT(CHAR(39)&amp;$A2996&amp;CHAR(39)&amp;"!r2c"&amp;$C2996,0),variables,2,0)</f>
        <v>10983</v>
      </c>
      <c r="H2996" s="68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5">
      <c r="A2997" t="s">
        <v>535</v>
      </c>
      <c r="B2997">
        <f t="shared" si="6022"/>
        <v>18</v>
      </c>
      <c r="C2997">
        <f t="shared" si="6023"/>
        <v>4</v>
      </c>
      <c r="E2997">
        <f t="shared" ref="E2997" si="6141">plan_id</f>
        <v>1330</v>
      </c>
      <c r="F2997">
        <f t="shared" ca="1" si="6111"/>
        <v>2016</v>
      </c>
      <c r="G2997">
        <f t="shared" ref="G2997" ca="1" si="6142">VLOOKUP(INDIRECT(CHAR(39)&amp;$A2997&amp;CHAR(39)&amp;"!r2c"&amp;$C2997,0),variables,2,0)</f>
        <v>10985</v>
      </c>
      <c r="H2997" s="68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5">
      <c r="A2998" t="s">
        <v>535</v>
      </c>
      <c r="B2998">
        <f t="shared" si="6022"/>
        <v>18</v>
      </c>
      <c r="C2998">
        <f t="shared" si="6023"/>
        <v>5</v>
      </c>
      <c r="E2998">
        <f t="shared" ref="E2998" si="6143">plan_id</f>
        <v>1330</v>
      </c>
      <c r="F2998">
        <f t="shared" ca="1" si="6111"/>
        <v>2016</v>
      </c>
      <c r="G2998">
        <f t="shared" ref="G2998" ca="1" si="6144">VLOOKUP(INDIRECT(CHAR(39)&amp;$A2998&amp;CHAR(39)&amp;"!r2c"&amp;$C2998,0),variables,2,0)</f>
        <v>10986</v>
      </c>
      <c r="H2998" s="68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5">
      <c r="A2999" t="s">
        <v>535</v>
      </c>
      <c r="B2999">
        <f t="shared" si="6022"/>
        <v>18</v>
      </c>
      <c r="C2999">
        <f t="shared" si="6023"/>
        <v>6</v>
      </c>
      <c r="E2999">
        <f t="shared" ref="E2999" si="6145">plan_id</f>
        <v>1330</v>
      </c>
      <c r="F2999">
        <f t="shared" ca="1" si="6111"/>
        <v>2016</v>
      </c>
      <c r="G2999">
        <f t="shared" ref="G2999" ca="1" si="6146">VLOOKUP(INDIRECT(CHAR(39)&amp;$A2999&amp;CHAR(39)&amp;"!r2c"&amp;$C2999,0),variables,2,0)</f>
        <v>10987</v>
      </c>
      <c r="H2999" s="68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5">
      <c r="A3000" t="s">
        <v>535</v>
      </c>
      <c r="B3000">
        <f t="shared" si="6022"/>
        <v>18</v>
      </c>
      <c r="C3000">
        <f t="shared" si="6023"/>
        <v>7</v>
      </c>
      <c r="E3000">
        <f t="shared" ref="E3000" si="6147">plan_id</f>
        <v>1330</v>
      </c>
      <c r="F3000">
        <f t="shared" ca="1" si="6111"/>
        <v>2016</v>
      </c>
      <c r="G3000">
        <f t="shared" ref="G3000" ca="1" si="6148">VLOOKUP(INDIRECT(CHAR(39)&amp;$A3000&amp;CHAR(39)&amp;"!r2c"&amp;$C3000,0),variables,2,0)</f>
        <v>10975</v>
      </c>
      <c r="H3000" s="68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</v>
      </c>
    </row>
    <row r="3001" spans="1:8" x14ac:dyDescent="0.35">
      <c r="A3001" t="s">
        <v>535</v>
      </c>
      <c r="B3001">
        <f t="shared" si="6022"/>
        <v>18</v>
      </c>
      <c r="C3001">
        <f t="shared" si="6023"/>
        <v>8</v>
      </c>
      <c r="E3001">
        <f t="shared" ref="E3001" si="6149">plan_id</f>
        <v>1330</v>
      </c>
      <c r="F3001">
        <f t="shared" ca="1" si="6111"/>
        <v>2016</v>
      </c>
      <c r="G3001">
        <f t="shared" ref="G3001" ca="1" si="6150">VLOOKUP(INDIRECT(CHAR(39)&amp;$A3001&amp;CHAR(39)&amp;"!r2c"&amp;$C3001,0),variables,2,0)</f>
        <v>10988</v>
      </c>
      <c r="H3001" s="68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5">
      <c r="A3002" t="s">
        <v>535</v>
      </c>
      <c r="B3002">
        <f t="shared" si="6022"/>
        <v>18</v>
      </c>
      <c r="C3002">
        <f t="shared" si="6023"/>
        <v>9</v>
      </c>
      <c r="E3002">
        <f t="shared" ref="E3002" si="6151">plan_id</f>
        <v>1330</v>
      </c>
      <c r="F3002">
        <f t="shared" ca="1" si="6111"/>
        <v>2016</v>
      </c>
      <c r="G3002">
        <f t="shared" ref="G3002" ca="1" si="6152">VLOOKUP(INDIRECT(CHAR(39)&amp;$A3002&amp;CHAR(39)&amp;"!r2c"&amp;$C3002,0),variables,2,0)</f>
        <v>10885</v>
      </c>
      <c r="H3002" s="68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132546252</v>
      </c>
    </row>
    <row r="3003" spans="1:8" x14ac:dyDescent="0.35">
      <c r="A3003" t="s">
        <v>535</v>
      </c>
      <c r="B3003">
        <f t="shared" ref="B3003:B3066" si="6153">B2976+1</f>
        <v>18</v>
      </c>
      <c r="C3003">
        <f t="shared" ref="C3003:C3066" si="6154">C2976</f>
        <v>10</v>
      </c>
      <c r="E3003">
        <f t="shared" ref="E3003" si="6155">plan_id</f>
        <v>1330</v>
      </c>
      <c r="F3003">
        <f t="shared" ca="1" si="6111"/>
        <v>2016</v>
      </c>
      <c r="G3003">
        <f t="shared" ref="G3003" ca="1" si="6156">VLOOKUP(INDIRECT(CHAR(39)&amp;$A3003&amp;CHAR(39)&amp;"!r2c"&amp;$C3003,0),variables,2,0)</f>
        <v>10886</v>
      </c>
      <c r="H3003" s="68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132546252</v>
      </c>
    </row>
    <row r="3004" spans="1:8" x14ac:dyDescent="0.35">
      <c r="A3004" t="s">
        <v>535</v>
      </c>
      <c r="B3004">
        <f t="shared" si="6153"/>
        <v>18</v>
      </c>
      <c r="C3004">
        <f t="shared" si="6154"/>
        <v>11</v>
      </c>
      <c r="E3004">
        <f t="shared" ref="E3004" si="6157">plan_id</f>
        <v>1330</v>
      </c>
      <c r="F3004">
        <f t="shared" ca="1" si="6111"/>
        <v>2016</v>
      </c>
      <c r="G3004">
        <f t="shared" ref="G3004" ca="1" si="6158">VLOOKUP(INDIRECT(CHAR(39)&amp;$A3004&amp;CHAR(39)&amp;"!r2c"&amp;$C3004,0),variables,2,0)</f>
        <v>10887</v>
      </c>
      <c r="H3004" s="68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5">
      <c r="A3005" t="s">
        <v>535</v>
      </c>
      <c r="B3005">
        <f t="shared" si="6153"/>
        <v>18</v>
      </c>
      <c r="C3005">
        <f t="shared" si="6154"/>
        <v>12</v>
      </c>
      <c r="E3005">
        <f t="shared" ref="E3005" si="6159">plan_id</f>
        <v>1330</v>
      </c>
      <c r="F3005">
        <f t="shared" ca="1" si="6111"/>
        <v>2016</v>
      </c>
      <c r="G3005">
        <f t="shared" ref="G3005" ca="1" si="6160">VLOOKUP(INDIRECT(CHAR(39)&amp;$A3005&amp;CHAR(39)&amp;"!r2c"&amp;$C3005,0),variables,2,0)</f>
        <v>10883</v>
      </c>
      <c r="H3005" s="68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5">
      <c r="A3006" t="s">
        <v>535</v>
      </c>
      <c r="B3006">
        <f t="shared" si="6153"/>
        <v>18</v>
      </c>
      <c r="C3006">
        <f t="shared" si="6154"/>
        <v>13</v>
      </c>
      <c r="E3006">
        <f t="shared" ref="E3006" si="6161">plan_id</f>
        <v>1330</v>
      </c>
      <c r="F3006">
        <f t="shared" ca="1" si="6111"/>
        <v>2016</v>
      </c>
      <c r="G3006">
        <f t="shared" ref="G3006" ca="1" si="6162">VLOOKUP(INDIRECT(CHAR(39)&amp;$A3006&amp;CHAR(39)&amp;"!r2c"&amp;$C3006,0),variables,2,0)</f>
        <v>10990</v>
      </c>
      <c r="H3006" s="68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3798900000</v>
      </c>
    </row>
    <row r="3007" spans="1:8" x14ac:dyDescent="0.35">
      <c r="A3007" t="s">
        <v>535</v>
      </c>
      <c r="B3007">
        <f t="shared" si="6153"/>
        <v>18</v>
      </c>
      <c r="C3007">
        <f t="shared" si="6154"/>
        <v>14</v>
      </c>
      <c r="E3007">
        <f t="shared" ref="E3007" si="6163">plan_id</f>
        <v>1330</v>
      </c>
      <c r="F3007">
        <f t="shared" ca="1" si="6111"/>
        <v>2016</v>
      </c>
      <c r="G3007">
        <f t="shared" ref="G3007" ca="1" si="6164">VLOOKUP(INDIRECT(CHAR(39)&amp;$A3007&amp;CHAR(39)&amp;"!r2c"&amp;$C3007,0),variables,2,0)</f>
        <v>10991</v>
      </c>
      <c r="H3007" s="68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5483600000</v>
      </c>
    </row>
    <row r="3008" spans="1:8" x14ac:dyDescent="0.35">
      <c r="A3008" t="s">
        <v>535</v>
      </c>
      <c r="B3008">
        <f t="shared" si="6153"/>
        <v>18</v>
      </c>
      <c r="C3008">
        <f t="shared" si="6154"/>
        <v>15</v>
      </c>
      <c r="E3008">
        <f t="shared" ref="E3008" si="6165">plan_id</f>
        <v>1330</v>
      </c>
      <c r="F3008">
        <f t="shared" ca="1" si="6111"/>
        <v>2016</v>
      </c>
      <c r="G3008">
        <f t="shared" ref="G3008" ca="1" si="6166">VLOOKUP(INDIRECT(CHAR(39)&amp;$A3008&amp;CHAR(39)&amp;"!r2c"&amp;$C3008,0),variables,2,0)</f>
        <v>10992</v>
      </c>
      <c r="H3008" s="68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1684700000</v>
      </c>
    </row>
    <row r="3009" spans="1:8" x14ac:dyDescent="0.35">
      <c r="A3009" t="s">
        <v>535</v>
      </c>
      <c r="B3009">
        <f t="shared" si="6153"/>
        <v>18</v>
      </c>
      <c r="C3009">
        <f t="shared" si="6154"/>
        <v>16</v>
      </c>
      <c r="E3009">
        <f t="shared" ref="E3009" si="6167">plan_id</f>
        <v>1330</v>
      </c>
      <c r="F3009">
        <f t="shared" ca="1" si="6111"/>
        <v>2016</v>
      </c>
      <c r="G3009">
        <f t="shared" ref="G3009" ca="1" si="6168">VLOOKUP(INDIRECT(CHAR(39)&amp;$A3009&amp;CHAR(39)&amp;"!r2c"&amp;$C3009,0),variables,2,0)</f>
        <v>10993</v>
      </c>
      <c r="H3009" s="68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0.69299999999999995</v>
      </c>
    </row>
    <row r="3010" spans="1:8" x14ac:dyDescent="0.35">
      <c r="A3010" t="s">
        <v>535</v>
      </c>
      <c r="B3010">
        <f t="shared" si="6153"/>
        <v>18</v>
      </c>
      <c r="C3010">
        <f t="shared" si="6154"/>
        <v>17</v>
      </c>
      <c r="E3010">
        <f t="shared" ref="E3010" si="6169">plan_id</f>
        <v>1330</v>
      </c>
      <c r="F3010">
        <f t="shared" ca="1" si="6111"/>
        <v>2016</v>
      </c>
      <c r="G3010">
        <f t="shared" ref="G3010" ca="1" si="6170">VLOOKUP(INDIRECT(CHAR(39)&amp;$A3010&amp;CHAR(39)&amp;"!r2c"&amp;$C3010,0),variables,2,0)</f>
        <v>10994</v>
      </c>
      <c r="H3010" s="68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795900000</v>
      </c>
    </row>
    <row r="3011" spans="1:8" x14ac:dyDescent="0.35">
      <c r="A3011" t="s">
        <v>535</v>
      </c>
      <c r="B3011">
        <f t="shared" si="6153"/>
        <v>18</v>
      </c>
      <c r="C3011">
        <f t="shared" si="6154"/>
        <v>18</v>
      </c>
      <c r="E3011">
        <f t="shared" ref="E3011" si="6171">plan_id</f>
        <v>1330</v>
      </c>
      <c r="F3011">
        <f t="shared" ca="1" si="6111"/>
        <v>2016</v>
      </c>
      <c r="G3011">
        <f t="shared" ref="G3011" ca="1" si="6172">VLOOKUP(INDIRECT(CHAR(39)&amp;$A3011&amp;CHAR(39)&amp;"!r2c"&amp;$C3011,0),variables,2,0)</f>
        <v>11006</v>
      </c>
      <c r="H3011" s="68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0.16653631360723709</v>
      </c>
    </row>
    <row r="3012" spans="1:8" x14ac:dyDescent="0.35">
      <c r="A3012" t="s">
        <v>535</v>
      </c>
      <c r="B3012">
        <f t="shared" si="6153"/>
        <v>18</v>
      </c>
      <c r="C3012">
        <f t="shared" si="6154"/>
        <v>19</v>
      </c>
      <c r="E3012">
        <f t="shared" ref="E3012" si="6173">plan_id</f>
        <v>1330</v>
      </c>
      <c r="F3012">
        <f t="shared" ca="1" si="6111"/>
        <v>2016</v>
      </c>
      <c r="G3012">
        <f t="shared" ref="G3012" ca="1" si="6174">VLOOKUP(INDIRECT(CHAR(39)&amp;$A3012&amp;CHAR(39)&amp;"!r2c"&amp;$C3012,0),variables,2,0)</f>
        <v>10989</v>
      </c>
      <c r="H3012" s="68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5">
      <c r="A3013" t="s">
        <v>535</v>
      </c>
      <c r="B3013">
        <f t="shared" si="6153"/>
        <v>18</v>
      </c>
      <c r="C3013">
        <f t="shared" si="6154"/>
        <v>20</v>
      </c>
      <c r="E3013">
        <f t="shared" ref="E3013" si="6175">plan_id</f>
        <v>1330</v>
      </c>
      <c r="F3013">
        <f t="shared" ca="1" si="6111"/>
        <v>2016</v>
      </c>
      <c r="G3013">
        <f t="shared" ref="G3013" ca="1" si="6176">VLOOKUP(INDIRECT(CHAR(39)&amp;$A3013&amp;CHAR(39)&amp;"!r2c"&amp;$C3013,0),variables,2,0)</f>
        <v>10997</v>
      </c>
      <c r="H3013" s="68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3656830798</v>
      </c>
    </row>
    <row r="3014" spans="1:8" x14ac:dyDescent="0.35">
      <c r="A3014" t="s">
        <v>535</v>
      </c>
      <c r="B3014">
        <f t="shared" si="6153"/>
        <v>18</v>
      </c>
      <c r="C3014">
        <f t="shared" si="6154"/>
        <v>21</v>
      </c>
      <c r="E3014">
        <f t="shared" ref="E3014" si="6177">plan_id</f>
        <v>1330</v>
      </c>
      <c r="F3014">
        <f t="shared" ca="1" si="6111"/>
        <v>2016</v>
      </c>
      <c r="G3014">
        <f t="shared" ref="G3014" ca="1" si="6178">VLOOKUP(INDIRECT(CHAR(39)&amp;$A3014&amp;CHAR(39)&amp;"!r2c"&amp;$C3014,0),variables,2,0)</f>
        <v>10998</v>
      </c>
      <c r="H3014" s="68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0.66686680246553354</v>
      </c>
    </row>
    <row r="3015" spans="1:8" x14ac:dyDescent="0.35">
      <c r="A3015" t="s">
        <v>535</v>
      </c>
      <c r="B3015">
        <f t="shared" si="6153"/>
        <v>18</v>
      </c>
      <c r="C3015">
        <f t="shared" si="6154"/>
        <v>22</v>
      </c>
      <c r="E3015">
        <f t="shared" ref="E3015" si="6179">plan_id</f>
        <v>1330</v>
      </c>
      <c r="F3015">
        <f t="shared" ca="1" si="6111"/>
        <v>2016</v>
      </c>
      <c r="G3015">
        <f t="shared" ref="G3015" ca="1" si="6180">VLOOKUP(INDIRECT(CHAR(39)&amp;$A3015&amp;CHAR(39)&amp;"!r2c"&amp;$C3015,0),variables,2,0)</f>
        <v>10981</v>
      </c>
      <c r="H3015" s="68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5">
      <c r="A3016" t="s">
        <v>535</v>
      </c>
      <c r="B3016">
        <f t="shared" si="6153"/>
        <v>18</v>
      </c>
      <c r="C3016">
        <f t="shared" si="6154"/>
        <v>23</v>
      </c>
      <c r="E3016">
        <f t="shared" ref="E3016" si="6181">plan_id</f>
        <v>1330</v>
      </c>
      <c r="F3016">
        <f t="shared" ca="1" si="6111"/>
        <v>2016</v>
      </c>
      <c r="G3016">
        <f t="shared" ref="G3016" ca="1" si="6182">VLOOKUP(INDIRECT(CHAR(39)&amp;$A3016&amp;CHAR(39)&amp;"!r2c"&amp;$C3016,0),variables,2,0)</f>
        <v>10982</v>
      </c>
      <c r="H3016" s="68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5">
      <c r="A3017" t="s">
        <v>535</v>
      </c>
      <c r="B3017">
        <f t="shared" si="6153"/>
        <v>18</v>
      </c>
      <c r="C3017">
        <f t="shared" si="6154"/>
        <v>24</v>
      </c>
      <c r="E3017">
        <f t="shared" ref="E3017" si="6183">plan_id</f>
        <v>1330</v>
      </c>
      <c r="F3017">
        <f t="shared" ca="1" si="6111"/>
        <v>2016</v>
      </c>
      <c r="G3017">
        <f t="shared" ref="G3017" ca="1" si="6184">VLOOKUP(INDIRECT(CHAR(39)&amp;$A3017&amp;CHAR(39)&amp;"!r2c"&amp;$C3017,0),variables,2,0)</f>
        <v>10999</v>
      </c>
      <c r="H3017" s="68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-55000000</v>
      </c>
    </row>
    <row r="3018" spans="1:8" x14ac:dyDescent="0.35">
      <c r="A3018" t="s">
        <v>535</v>
      </c>
      <c r="B3018">
        <f t="shared" si="6153"/>
        <v>18</v>
      </c>
      <c r="C3018">
        <f t="shared" si="6154"/>
        <v>25</v>
      </c>
      <c r="E3018">
        <f t="shared" ref="E3018" si="6185">plan_id</f>
        <v>1330</v>
      </c>
      <c r="F3018">
        <f t="shared" ca="1" si="6111"/>
        <v>2016</v>
      </c>
      <c r="G3018">
        <f t="shared" ref="G3018" ca="1" si="6186">VLOOKUP(INDIRECT(CHAR(39)&amp;$A3018&amp;CHAR(39)&amp;"!r2c"&amp;$C3018,0),variables,2,0)</f>
        <v>11000</v>
      </c>
      <c r="H3018" s="68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320810259</v>
      </c>
    </row>
    <row r="3019" spans="1:8" x14ac:dyDescent="0.35">
      <c r="A3019" t="s">
        <v>535</v>
      </c>
      <c r="B3019">
        <f t="shared" si="6153"/>
        <v>18</v>
      </c>
      <c r="C3019">
        <f t="shared" si="6154"/>
        <v>26</v>
      </c>
      <c r="E3019">
        <f t="shared" ref="E3019" si="6187">plan_id</f>
        <v>1330</v>
      </c>
      <c r="F3019">
        <f t="shared" ca="1" si="6111"/>
        <v>2016</v>
      </c>
      <c r="G3019">
        <f t="shared" ref="G3019" ca="1" si="6188">VLOOKUP(INDIRECT(CHAR(39)&amp;$A3019&amp;CHAR(39)&amp;"!r2c"&amp;$C3019,0),variables,2,0)</f>
        <v>11001</v>
      </c>
      <c r="H3019" s="68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5">
      <c r="A3020" t="s">
        <v>535</v>
      </c>
      <c r="B3020">
        <f t="shared" si="6153"/>
        <v>18</v>
      </c>
      <c r="C3020">
        <f t="shared" si="6154"/>
        <v>27</v>
      </c>
      <c r="E3020">
        <f t="shared" ref="E3020" si="6189">plan_id</f>
        <v>1330</v>
      </c>
      <c r="F3020">
        <f t="shared" ca="1" si="6111"/>
        <v>2016</v>
      </c>
      <c r="G3020">
        <f t="shared" ref="G3020" ca="1" si="6190">VLOOKUP(INDIRECT(CHAR(39)&amp;$A3020&amp;CHAR(39)&amp;"!r2c"&amp;$C3020,0),variables,2,0)</f>
        <v>11002</v>
      </c>
      <c r="H3020" s="68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2318818</v>
      </c>
    </row>
    <row r="3021" spans="1:8" x14ac:dyDescent="0.35">
      <c r="A3021" t="s">
        <v>535</v>
      </c>
      <c r="B3021">
        <f t="shared" si="6153"/>
        <v>18</v>
      </c>
      <c r="C3021">
        <f t="shared" si="6154"/>
        <v>28</v>
      </c>
      <c r="E3021">
        <f t="shared" ref="E3021" si="6191">plan_id</f>
        <v>1330</v>
      </c>
      <c r="F3021">
        <f t="shared" ca="1" si="6111"/>
        <v>2016</v>
      </c>
      <c r="G3021">
        <f t="shared" ref="G3021" ca="1" si="6192">VLOOKUP(INDIRECT(CHAR(39)&amp;$A3021&amp;CHAR(39)&amp;"!r2c"&amp;$C3021,0),variables,2,0)</f>
        <v>11003</v>
      </c>
      <c r="H3021" s="68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5229665</v>
      </c>
    </row>
    <row r="3022" spans="1:8" x14ac:dyDescent="0.35">
      <c r="A3022" t="s">
        <v>535</v>
      </c>
      <c r="B3022">
        <f t="shared" si="6153"/>
        <v>18</v>
      </c>
      <c r="C3022">
        <f t="shared" si="6154"/>
        <v>29</v>
      </c>
      <c r="E3022">
        <f t="shared" ref="E3022" si="6193">plan_id</f>
        <v>1330</v>
      </c>
      <c r="F3022">
        <f t="shared" ca="1" si="6111"/>
        <v>2016</v>
      </c>
      <c r="G3022">
        <f t="shared" ref="G3022" ca="1" si="6194">VLOOKUP(INDIRECT(CHAR(39)&amp;$A3022&amp;CHAR(39)&amp;"!r2c"&amp;$C3022,0),variables,2,0)</f>
        <v>11004</v>
      </c>
      <c r="H3022" s="68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328358741</v>
      </c>
    </row>
    <row r="3023" spans="1:8" x14ac:dyDescent="0.35">
      <c r="A3023" t="s">
        <v>535</v>
      </c>
      <c r="B3023">
        <f t="shared" si="6153"/>
        <v>19</v>
      </c>
      <c r="C3023">
        <f t="shared" si="6154"/>
        <v>3</v>
      </c>
      <c r="E3023">
        <f t="shared" ref="E3023" si="6195">plan_id</f>
        <v>1330</v>
      </c>
      <c r="F3023">
        <f t="shared" ca="1" si="6111"/>
        <v>2017</v>
      </c>
      <c r="G3023">
        <f t="shared" ref="G3023" ca="1" si="6196">VLOOKUP(INDIRECT(CHAR(39)&amp;$A3023&amp;CHAR(39)&amp;"!r2c"&amp;$C3023,0),variables,2,0)</f>
        <v>10983</v>
      </c>
      <c r="H3023" s="68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5">
      <c r="A3024" t="s">
        <v>535</v>
      </c>
      <c r="B3024">
        <f t="shared" si="6153"/>
        <v>19</v>
      </c>
      <c r="C3024">
        <f t="shared" si="6154"/>
        <v>4</v>
      </c>
      <c r="E3024">
        <f t="shared" ref="E3024" si="6197">plan_id</f>
        <v>1330</v>
      </c>
      <c r="F3024">
        <f t="shared" ca="1" si="6111"/>
        <v>2017</v>
      </c>
      <c r="G3024">
        <f t="shared" ref="G3024" ca="1" si="6198">VLOOKUP(INDIRECT(CHAR(39)&amp;$A3024&amp;CHAR(39)&amp;"!r2c"&amp;$C3024,0),variables,2,0)</f>
        <v>10985</v>
      </c>
      <c r="H3024" s="68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5">
      <c r="A3025" t="s">
        <v>535</v>
      </c>
      <c r="B3025">
        <f t="shared" si="6153"/>
        <v>19</v>
      </c>
      <c r="C3025">
        <f t="shared" si="6154"/>
        <v>5</v>
      </c>
      <c r="E3025">
        <f t="shared" ref="E3025" si="6199">plan_id</f>
        <v>1330</v>
      </c>
      <c r="F3025">
        <f t="shared" ca="1" si="6111"/>
        <v>2017</v>
      </c>
      <c r="G3025">
        <f t="shared" ref="G3025" ca="1" si="6200">VLOOKUP(INDIRECT(CHAR(39)&amp;$A3025&amp;CHAR(39)&amp;"!r2c"&amp;$C3025,0),variables,2,0)</f>
        <v>10986</v>
      </c>
      <c r="H3025" s="68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5">
      <c r="A3026" t="s">
        <v>535</v>
      </c>
      <c r="B3026">
        <f t="shared" si="6153"/>
        <v>19</v>
      </c>
      <c r="C3026">
        <f t="shared" si="6154"/>
        <v>6</v>
      </c>
      <c r="E3026">
        <f t="shared" ref="E3026" si="6201">plan_id</f>
        <v>1330</v>
      </c>
      <c r="F3026">
        <f t="shared" ca="1" si="6111"/>
        <v>2017</v>
      </c>
      <c r="G3026">
        <f t="shared" ref="G3026" ca="1" si="6202">VLOOKUP(INDIRECT(CHAR(39)&amp;$A3026&amp;CHAR(39)&amp;"!r2c"&amp;$C3026,0),variables,2,0)</f>
        <v>10987</v>
      </c>
      <c r="H3026" s="68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5">
      <c r="A3027" t="s">
        <v>535</v>
      </c>
      <c r="B3027">
        <f t="shared" si="6153"/>
        <v>19</v>
      </c>
      <c r="C3027">
        <f t="shared" si="6154"/>
        <v>7</v>
      </c>
      <c r="E3027">
        <f t="shared" ref="E3027" si="6203">plan_id</f>
        <v>1330</v>
      </c>
      <c r="F3027">
        <f t="shared" ca="1" si="6111"/>
        <v>2017</v>
      </c>
      <c r="G3027">
        <f t="shared" ref="G3027" ca="1" si="6204">VLOOKUP(INDIRECT(CHAR(39)&amp;$A3027&amp;CHAR(39)&amp;"!r2c"&amp;$C3027,0),variables,2,0)</f>
        <v>10975</v>
      </c>
      <c r="H3027" s="68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</v>
      </c>
    </row>
    <row r="3028" spans="1:8" x14ac:dyDescent="0.35">
      <c r="A3028" t="s">
        <v>535</v>
      </c>
      <c r="B3028">
        <f t="shared" si="6153"/>
        <v>19</v>
      </c>
      <c r="C3028">
        <f t="shared" si="6154"/>
        <v>8</v>
      </c>
      <c r="E3028">
        <f t="shared" ref="E3028" si="6205">plan_id</f>
        <v>1330</v>
      </c>
      <c r="F3028">
        <f t="shared" ca="1" si="6111"/>
        <v>2017</v>
      </c>
      <c r="G3028">
        <f t="shared" ref="G3028" ca="1" si="6206">VLOOKUP(INDIRECT(CHAR(39)&amp;$A3028&amp;CHAR(39)&amp;"!r2c"&amp;$C3028,0),variables,2,0)</f>
        <v>10988</v>
      </c>
      <c r="H3028" s="68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5">
      <c r="A3029" t="s">
        <v>535</v>
      </c>
      <c r="B3029">
        <f t="shared" si="6153"/>
        <v>19</v>
      </c>
      <c r="C3029">
        <f t="shared" si="6154"/>
        <v>9</v>
      </c>
      <c r="E3029">
        <f t="shared" ref="E3029" si="6207">plan_id</f>
        <v>1330</v>
      </c>
      <c r="F3029">
        <f t="shared" ca="1" si="6111"/>
        <v>2017</v>
      </c>
      <c r="G3029">
        <f t="shared" ref="G3029" ca="1" si="6208">VLOOKUP(INDIRECT(CHAR(39)&amp;$A3029&amp;CHAR(39)&amp;"!r2c"&amp;$C3029,0),variables,2,0)</f>
        <v>10885</v>
      </c>
      <c r="H3029" s="68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136267787</v>
      </c>
    </row>
    <row r="3030" spans="1:8" x14ac:dyDescent="0.35">
      <c r="A3030" t="s">
        <v>535</v>
      </c>
      <c r="B3030">
        <f t="shared" si="6153"/>
        <v>19</v>
      </c>
      <c r="C3030">
        <f t="shared" si="6154"/>
        <v>10</v>
      </c>
      <c r="E3030">
        <f t="shared" ref="E3030" si="6209">plan_id</f>
        <v>1330</v>
      </c>
      <c r="F3030">
        <f t="shared" ca="1" si="6111"/>
        <v>2017</v>
      </c>
      <c r="G3030">
        <f t="shared" ref="G3030" ca="1" si="6210">VLOOKUP(INDIRECT(CHAR(39)&amp;$A3030&amp;CHAR(39)&amp;"!r2c"&amp;$C3030,0),variables,2,0)</f>
        <v>10886</v>
      </c>
      <c r="H3030" s="68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136267787</v>
      </c>
    </row>
    <row r="3031" spans="1:8" x14ac:dyDescent="0.35">
      <c r="A3031" t="s">
        <v>535</v>
      </c>
      <c r="B3031">
        <f t="shared" si="6153"/>
        <v>19</v>
      </c>
      <c r="C3031">
        <f t="shared" si="6154"/>
        <v>11</v>
      </c>
      <c r="E3031">
        <f t="shared" ref="E3031" si="6211">plan_id</f>
        <v>1330</v>
      </c>
      <c r="F3031">
        <f t="shared" ca="1" si="6111"/>
        <v>2017</v>
      </c>
      <c r="G3031">
        <f t="shared" ref="G3031" ca="1" si="6212">VLOOKUP(INDIRECT(CHAR(39)&amp;$A3031&amp;CHAR(39)&amp;"!r2c"&amp;$C3031,0),variables,2,0)</f>
        <v>10887</v>
      </c>
      <c r="H3031" s="68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5">
      <c r="A3032" t="s">
        <v>535</v>
      </c>
      <c r="B3032">
        <f t="shared" si="6153"/>
        <v>19</v>
      </c>
      <c r="C3032">
        <f t="shared" si="6154"/>
        <v>12</v>
      </c>
      <c r="E3032">
        <f t="shared" ref="E3032" si="6213">plan_id</f>
        <v>1330</v>
      </c>
      <c r="F3032">
        <f t="shared" ca="1" si="6111"/>
        <v>2017</v>
      </c>
      <c r="G3032">
        <f t="shared" ref="G3032" ca="1" si="6214">VLOOKUP(INDIRECT(CHAR(39)&amp;$A3032&amp;CHAR(39)&amp;"!r2c"&amp;$C3032,0),variables,2,0)</f>
        <v>10883</v>
      </c>
      <c r="H3032" s="68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5">
      <c r="A3033" t="s">
        <v>535</v>
      </c>
      <c r="B3033">
        <f t="shared" si="6153"/>
        <v>19</v>
      </c>
      <c r="C3033">
        <f t="shared" si="6154"/>
        <v>13</v>
      </c>
      <c r="E3033">
        <f t="shared" ref="E3033" si="6215">plan_id</f>
        <v>1330</v>
      </c>
      <c r="F3033">
        <f t="shared" ca="1" si="6111"/>
        <v>2017</v>
      </c>
      <c r="G3033">
        <f t="shared" ref="G3033" ca="1" si="6216">VLOOKUP(INDIRECT(CHAR(39)&amp;$A3033&amp;CHAR(39)&amp;"!r2c"&amp;$C3033,0),variables,2,0)</f>
        <v>10990</v>
      </c>
      <c r="H3033" s="68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3973500000</v>
      </c>
    </row>
    <row r="3034" spans="1:8" x14ac:dyDescent="0.35">
      <c r="A3034" t="s">
        <v>535</v>
      </c>
      <c r="B3034">
        <f t="shared" si="6153"/>
        <v>19</v>
      </c>
      <c r="C3034">
        <f t="shared" si="6154"/>
        <v>14</v>
      </c>
      <c r="E3034">
        <f t="shared" ref="E3034" si="6217">plan_id</f>
        <v>1330</v>
      </c>
      <c r="F3034">
        <f t="shared" ca="1" si="6111"/>
        <v>2017</v>
      </c>
      <c r="G3034">
        <f t="shared" ref="G3034" ca="1" si="6218">VLOOKUP(INDIRECT(CHAR(39)&amp;$A3034&amp;CHAR(39)&amp;"!r2c"&amp;$C3034,0),variables,2,0)</f>
        <v>10991</v>
      </c>
      <c r="H3034" s="68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5636800000</v>
      </c>
    </row>
    <row r="3035" spans="1:8" x14ac:dyDescent="0.35">
      <c r="A3035" t="s">
        <v>535</v>
      </c>
      <c r="B3035">
        <f t="shared" si="6153"/>
        <v>19</v>
      </c>
      <c r="C3035">
        <f t="shared" si="6154"/>
        <v>15</v>
      </c>
      <c r="E3035">
        <f t="shared" ref="E3035" si="6219">plan_id</f>
        <v>1330</v>
      </c>
      <c r="F3035">
        <f t="shared" ca="1" si="6111"/>
        <v>2017</v>
      </c>
      <c r="G3035">
        <f t="shared" ref="G3035" ca="1" si="6220">VLOOKUP(INDIRECT(CHAR(39)&amp;$A3035&amp;CHAR(39)&amp;"!r2c"&amp;$C3035,0),variables,2,0)</f>
        <v>10992</v>
      </c>
      <c r="H3035" s="68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1663300000</v>
      </c>
    </row>
    <row r="3036" spans="1:8" x14ac:dyDescent="0.35">
      <c r="A3036" t="s">
        <v>535</v>
      </c>
      <c r="B3036">
        <f t="shared" si="6153"/>
        <v>19</v>
      </c>
      <c r="C3036">
        <f t="shared" si="6154"/>
        <v>16</v>
      </c>
      <c r="E3036">
        <f t="shared" ref="E3036" si="6221">plan_id</f>
        <v>1330</v>
      </c>
      <c r="F3036">
        <f t="shared" ca="1" si="6111"/>
        <v>2017</v>
      </c>
      <c r="G3036">
        <f t="shared" ref="G3036" ca="1" si="6222">VLOOKUP(INDIRECT(CHAR(39)&amp;$A3036&amp;CHAR(39)&amp;"!r2c"&amp;$C3036,0),variables,2,0)</f>
        <v>10993</v>
      </c>
      <c r="H3036" s="68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0.70499999999999996</v>
      </c>
    </row>
    <row r="3037" spans="1:8" x14ac:dyDescent="0.35">
      <c r="A3037" t="s">
        <v>535</v>
      </c>
      <c r="B3037">
        <f t="shared" si="6153"/>
        <v>19</v>
      </c>
      <c r="C3037">
        <f t="shared" si="6154"/>
        <v>17</v>
      </c>
      <c r="E3037">
        <f t="shared" ref="E3037" si="6223">plan_id</f>
        <v>1330</v>
      </c>
      <c r="F3037">
        <f t="shared" ca="1" si="6111"/>
        <v>2017</v>
      </c>
      <c r="G3037">
        <f t="shared" ref="G3037" ca="1" si="6224">VLOOKUP(INDIRECT(CHAR(39)&amp;$A3037&amp;CHAR(39)&amp;"!r2c"&amp;$C3037,0),variables,2,0)</f>
        <v>10994</v>
      </c>
      <c r="H3037" s="68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818100000</v>
      </c>
    </row>
    <row r="3038" spans="1:8" x14ac:dyDescent="0.35">
      <c r="A3038" t="s">
        <v>535</v>
      </c>
      <c r="B3038">
        <f t="shared" si="6153"/>
        <v>19</v>
      </c>
      <c r="C3038">
        <f t="shared" si="6154"/>
        <v>18</v>
      </c>
      <c r="E3038">
        <f t="shared" ref="E3038" si="6225">plan_id</f>
        <v>1330</v>
      </c>
      <c r="F3038">
        <f t="shared" ca="1" si="6111"/>
        <v>2017</v>
      </c>
      <c r="G3038">
        <f t="shared" ref="G3038" ca="1" si="6226">VLOOKUP(INDIRECT(CHAR(39)&amp;$A3038&amp;CHAR(39)&amp;"!r2c"&amp;$C3038,0),variables,2,0)</f>
        <v>11006</v>
      </c>
      <c r="H3038" s="68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0.16656617406185062</v>
      </c>
    </row>
    <row r="3039" spans="1:8" x14ac:dyDescent="0.35">
      <c r="A3039" t="s">
        <v>535</v>
      </c>
      <c r="B3039">
        <f t="shared" si="6153"/>
        <v>19</v>
      </c>
      <c r="C3039">
        <f t="shared" si="6154"/>
        <v>19</v>
      </c>
      <c r="E3039">
        <f t="shared" ref="E3039" si="6227">plan_id</f>
        <v>1330</v>
      </c>
      <c r="F3039">
        <f t="shared" ca="1" si="6111"/>
        <v>2017</v>
      </c>
      <c r="G3039">
        <f t="shared" ref="G3039" ca="1" si="6228">VLOOKUP(INDIRECT(CHAR(39)&amp;$A3039&amp;CHAR(39)&amp;"!r2c"&amp;$C3039,0),variables,2,0)</f>
        <v>10989</v>
      </c>
      <c r="H3039" s="68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5">
      <c r="A3040" t="s">
        <v>535</v>
      </c>
      <c r="B3040">
        <f t="shared" si="6153"/>
        <v>19</v>
      </c>
      <c r="C3040">
        <f t="shared" si="6154"/>
        <v>20</v>
      </c>
      <c r="E3040">
        <f t="shared" ref="E3040" si="6229">plan_id</f>
        <v>1330</v>
      </c>
      <c r="F3040">
        <f t="shared" ca="1" si="6111"/>
        <v>2017</v>
      </c>
      <c r="G3040">
        <f t="shared" ref="G3040" ca="1" si="6230">VLOOKUP(INDIRECT(CHAR(39)&amp;$A3040&amp;CHAR(39)&amp;"!r2c"&amp;$C3040,0),variables,2,0)</f>
        <v>10997</v>
      </c>
      <c r="H3040" s="68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3950761443</v>
      </c>
    </row>
    <row r="3041" spans="1:8" x14ac:dyDescent="0.35">
      <c r="A3041" t="s">
        <v>535</v>
      </c>
      <c r="B3041">
        <f t="shared" si="6153"/>
        <v>19</v>
      </c>
      <c r="C3041">
        <f t="shared" si="6154"/>
        <v>21</v>
      </c>
      <c r="E3041">
        <f t="shared" ref="E3041" si="6231">plan_id</f>
        <v>1330</v>
      </c>
      <c r="F3041">
        <f t="shared" ca="1" si="6111"/>
        <v>2017</v>
      </c>
      <c r="G3041">
        <f t="shared" ref="G3041" ca="1" si="6232">VLOOKUP(INDIRECT(CHAR(39)&amp;$A3041&amp;CHAR(39)&amp;"!r2c"&amp;$C3041,0),variables,2,0)</f>
        <v>10998</v>
      </c>
      <c r="H3041" s="68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0.70088728409736023</v>
      </c>
    </row>
    <row r="3042" spans="1:8" x14ac:dyDescent="0.35">
      <c r="A3042" t="s">
        <v>535</v>
      </c>
      <c r="B3042">
        <f t="shared" si="6153"/>
        <v>19</v>
      </c>
      <c r="C3042">
        <f t="shared" si="6154"/>
        <v>22</v>
      </c>
      <c r="E3042">
        <f t="shared" ref="E3042" si="6233">plan_id</f>
        <v>1330</v>
      </c>
      <c r="F3042">
        <f t="shared" ca="1" si="6111"/>
        <v>2017</v>
      </c>
      <c r="G3042">
        <f t="shared" ref="G3042" ca="1" si="6234">VLOOKUP(INDIRECT(CHAR(39)&amp;$A3042&amp;CHAR(39)&amp;"!r2c"&amp;$C3042,0),variables,2,0)</f>
        <v>10981</v>
      </c>
      <c r="H3042" s="68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5">
      <c r="A3043" t="s">
        <v>535</v>
      </c>
      <c r="B3043">
        <f t="shared" si="6153"/>
        <v>19</v>
      </c>
      <c r="C3043">
        <f t="shared" si="6154"/>
        <v>23</v>
      </c>
      <c r="E3043">
        <f t="shared" ref="E3043" si="6235">plan_id</f>
        <v>1330</v>
      </c>
      <c r="F3043">
        <f t="shared" ca="1" si="6111"/>
        <v>2017</v>
      </c>
      <c r="G3043">
        <f t="shared" ref="G3043" ca="1" si="6236">VLOOKUP(INDIRECT(CHAR(39)&amp;$A3043&amp;CHAR(39)&amp;"!r2c"&amp;$C3043,0),variables,2,0)</f>
        <v>10982</v>
      </c>
      <c r="H3043" s="68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5">
      <c r="A3044" t="s">
        <v>535</v>
      </c>
      <c r="B3044">
        <f t="shared" si="6153"/>
        <v>19</v>
      </c>
      <c r="C3044">
        <f t="shared" si="6154"/>
        <v>24</v>
      </c>
      <c r="E3044">
        <f t="shared" ref="E3044" si="6237">plan_id</f>
        <v>1330</v>
      </c>
      <c r="F3044">
        <f t="shared" ca="1" si="6111"/>
        <v>2017</v>
      </c>
      <c r="G3044">
        <f t="shared" ref="G3044" ca="1" si="6238">VLOOKUP(INDIRECT(CHAR(39)&amp;$A3044&amp;CHAR(39)&amp;"!r2c"&amp;$C3044,0),variables,2,0)</f>
        <v>10999</v>
      </c>
      <c r="H3044" s="68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-13200000</v>
      </c>
    </row>
    <row r="3045" spans="1:8" x14ac:dyDescent="0.35">
      <c r="A3045" t="s">
        <v>535</v>
      </c>
      <c r="B3045">
        <f t="shared" si="6153"/>
        <v>19</v>
      </c>
      <c r="C3045">
        <f t="shared" si="6154"/>
        <v>25</v>
      </c>
      <c r="E3045">
        <f t="shared" ref="E3045" si="6239">plan_id</f>
        <v>1330</v>
      </c>
      <c r="F3045">
        <f t="shared" ca="1" si="6111"/>
        <v>2017</v>
      </c>
      <c r="G3045">
        <f t="shared" ref="G3045" ca="1" si="6240">VLOOKUP(INDIRECT(CHAR(39)&amp;$A3045&amp;CHAR(39)&amp;"!r2c"&amp;$C3045,0),variables,2,0)</f>
        <v>11000</v>
      </c>
      <c r="H3045" s="68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333633717</v>
      </c>
    </row>
    <row r="3046" spans="1:8" x14ac:dyDescent="0.35">
      <c r="A3046" t="s">
        <v>535</v>
      </c>
      <c r="B3046">
        <f t="shared" si="6153"/>
        <v>19</v>
      </c>
      <c r="C3046">
        <f t="shared" si="6154"/>
        <v>26</v>
      </c>
      <c r="E3046">
        <f t="shared" ref="E3046" si="6241">plan_id</f>
        <v>1330</v>
      </c>
      <c r="F3046">
        <f t="shared" ref="F3046:F3109" ca="1" si="6242">INDIRECT(CHAR(39)&amp;$A3046&amp;CHAR(39)&amp;"!r"&amp;$B3046&amp;"c2",0)</f>
        <v>2017</v>
      </c>
      <c r="G3046">
        <f t="shared" ref="G3046" ca="1" si="6243">VLOOKUP(INDIRECT(CHAR(39)&amp;$A3046&amp;CHAR(39)&amp;"!r2c"&amp;$C3046,0),variables,2,0)</f>
        <v>11001</v>
      </c>
      <c r="H3046" s="68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5">
      <c r="A3047" t="s">
        <v>535</v>
      </c>
      <c r="B3047">
        <f t="shared" si="6153"/>
        <v>19</v>
      </c>
      <c r="C3047">
        <f t="shared" si="6154"/>
        <v>27</v>
      </c>
      <c r="E3047">
        <f t="shared" ref="E3047" si="6244">plan_id</f>
        <v>1330</v>
      </c>
      <c r="F3047">
        <f t="shared" ca="1" si="6242"/>
        <v>2017</v>
      </c>
      <c r="G3047">
        <f t="shared" ref="G3047" ca="1" si="6245">VLOOKUP(INDIRECT(CHAR(39)&amp;$A3047&amp;CHAR(39)&amp;"!r2c"&amp;$C3047,0),variables,2,0)</f>
        <v>11002</v>
      </c>
      <c r="H3047" s="68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2459458</v>
      </c>
    </row>
    <row r="3048" spans="1:8" x14ac:dyDescent="0.35">
      <c r="A3048" t="s">
        <v>535</v>
      </c>
      <c r="B3048">
        <f t="shared" si="6153"/>
        <v>19</v>
      </c>
      <c r="C3048">
        <f t="shared" si="6154"/>
        <v>28</v>
      </c>
      <c r="E3048">
        <f t="shared" ref="E3048" si="6246">plan_id</f>
        <v>1330</v>
      </c>
      <c r="F3048">
        <f t="shared" ca="1" si="6242"/>
        <v>2017</v>
      </c>
      <c r="G3048">
        <f t="shared" ref="G3048" ca="1" si="6247">VLOOKUP(INDIRECT(CHAR(39)&amp;$A3048&amp;CHAR(39)&amp;"!r2c"&amp;$C3048,0),variables,2,0)</f>
        <v>11003</v>
      </c>
      <c r="H3048" s="68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7566876</v>
      </c>
    </row>
    <row r="3049" spans="1:8" x14ac:dyDescent="0.35">
      <c r="A3049" t="s">
        <v>535</v>
      </c>
      <c r="B3049">
        <f t="shared" si="6153"/>
        <v>19</v>
      </c>
      <c r="C3049">
        <f t="shared" si="6154"/>
        <v>29</v>
      </c>
      <c r="E3049">
        <f t="shared" ref="E3049" si="6248">plan_id</f>
        <v>1330</v>
      </c>
      <c r="F3049">
        <f t="shared" ca="1" si="6242"/>
        <v>2017</v>
      </c>
      <c r="G3049">
        <f t="shared" ref="G3049" ca="1" si="6249">VLOOKUP(INDIRECT(CHAR(39)&amp;$A3049&amp;CHAR(39)&amp;"!r2c"&amp;$C3049,0),variables,2,0)</f>
        <v>11004</v>
      </c>
      <c r="H3049" s="68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343660051</v>
      </c>
    </row>
    <row r="3050" spans="1:8" x14ac:dyDescent="0.35">
      <c r="A3050" t="s">
        <v>535</v>
      </c>
      <c r="B3050">
        <f t="shared" si="6153"/>
        <v>20</v>
      </c>
      <c r="C3050">
        <f t="shared" si="6154"/>
        <v>3</v>
      </c>
      <c r="E3050">
        <f t="shared" ref="E3050" si="6250">plan_id</f>
        <v>1330</v>
      </c>
      <c r="F3050">
        <f t="shared" ca="1" si="6242"/>
        <v>2018</v>
      </c>
      <c r="G3050">
        <f t="shared" ref="G3050" ca="1" si="6251">VLOOKUP(INDIRECT(CHAR(39)&amp;$A3050&amp;CHAR(39)&amp;"!r2c"&amp;$C3050,0),variables,2,0)</f>
        <v>10983</v>
      </c>
      <c r="H3050" s="68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5">
      <c r="A3051" t="s">
        <v>535</v>
      </c>
      <c r="B3051">
        <f t="shared" si="6153"/>
        <v>20</v>
      </c>
      <c r="C3051">
        <f t="shared" si="6154"/>
        <v>4</v>
      </c>
      <c r="E3051">
        <f t="shared" ref="E3051" si="6252">plan_id</f>
        <v>1330</v>
      </c>
      <c r="F3051">
        <f t="shared" ca="1" si="6242"/>
        <v>2018</v>
      </c>
      <c r="G3051">
        <f t="shared" ref="G3051" ca="1" si="6253">VLOOKUP(INDIRECT(CHAR(39)&amp;$A3051&amp;CHAR(39)&amp;"!r2c"&amp;$C3051,0),variables,2,0)</f>
        <v>10985</v>
      </c>
      <c r="H3051" s="68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5">
      <c r="A3052" t="s">
        <v>535</v>
      </c>
      <c r="B3052">
        <f t="shared" si="6153"/>
        <v>20</v>
      </c>
      <c r="C3052">
        <f t="shared" si="6154"/>
        <v>5</v>
      </c>
      <c r="E3052">
        <f t="shared" ref="E3052" si="6254">plan_id</f>
        <v>1330</v>
      </c>
      <c r="F3052">
        <f t="shared" ca="1" si="6242"/>
        <v>2018</v>
      </c>
      <c r="G3052">
        <f t="shared" ref="G3052" ca="1" si="6255">VLOOKUP(INDIRECT(CHAR(39)&amp;$A3052&amp;CHAR(39)&amp;"!r2c"&amp;$C3052,0),variables,2,0)</f>
        <v>10986</v>
      </c>
      <c r="H3052" s="68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5">
      <c r="A3053" t="s">
        <v>535</v>
      </c>
      <c r="B3053">
        <f t="shared" si="6153"/>
        <v>20</v>
      </c>
      <c r="C3053">
        <f t="shared" si="6154"/>
        <v>6</v>
      </c>
      <c r="E3053">
        <f t="shared" ref="E3053" si="6256">plan_id</f>
        <v>1330</v>
      </c>
      <c r="F3053">
        <f t="shared" ca="1" si="6242"/>
        <v>2018</v>
      </c>
      <c r="G3053">
        <f t="shared" ref="G3053" ca="1" si="6257">VLOOKUP(INDIRECT(CHAR(39)&amp;$A3053&amp;CHAR(39)&amp;"!r2c"&amp;$C3053,0),variables,2,0)</f>
        <v>10987</v>
      </c>
      <c r="H3053" s="68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5">
      <c r="A3054" t="s">
        <v>535</v>
      </c>
      <c r="B3054">
        <f t="shared" si="6153"/>
        <v>20</v>
      </c>
      <c r="C3054">
        <f t="shared" si="6154"/>
        <v>7</v>
      </c>
      <c r="E3054">
        <f t="shared" ref="E3054" si="6258">plan_id</f>
        <v>1330</v>
      </c>
      <c r="F3054">
        <f t="shared" ca="1" si="6242"/>
        <v>2018</v>
      </c>
      <c r="G3054">
        <f t="shared" ref="G3054" ca="1" si="6259">VLOOKUP(INDIRECT(CHAR(39)&amp;$A3054&amp;CHAR(39)&amp;"!r2c"&amp;$C3054,0),variables,2,0)</f>
        <v>10975</v>
      </c>
      <c r="H3054" s="68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</v>
      </c>
    </row>
    <row r="3055" spans="1:8" x14ac:dyDescent="0.35">
      <c r="A3055" t="s">
        <v>535</v>
      </c>
      <c r="B3055">
        <f t="shared" si="6153"/>
        <v>20</v>
      </c>
      <c r="C3055">
        <f t="shared" si="6154"/>
        <v>8</v>
      </c>
      <c r="E3055">
        <f t="shared" ref="E3055" si="6260">plan_id</f>
        <v>1330</v>
      </c>
      <c r="F3055">
        <f t="shared" ca="1" si="6242"/>
        <v>2018</v>
      </c>
      <c r="G3055">
        <f t="shared" ref="G3055" ca="1" si="6261">VLOOKUP(INDIRECT(CHAR(39)&amp;$A3055&amp;CHAR(39)&amp;"!r2c"&amp;$C3055,0),variables,2,0)</f>
        <v>10988</v>
      </c>
      <c r="H3055" s="68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5">
      <c r="A3056" t="s">
        <v>535</v>
      </c>
      <c r="B3056">
        <f t="shared" si="6153"/>
        <v>20</v>
      </c>
      <c r="C3056">
        <f t="shared" si="6154"/>
        <v>9</v>
      </c>
      <c r="E3056">
        <f t="shared" ref="E3056" si="6262">plan_id</f>
        <v>1330</v>
      </c>
      <c r="F3056">
        <f t="shared" ca="1" si="6242"/>
        <v>2018</v>
      </c>
      <c r="G3056">
        <f t="shared" ref="G3056" ca="1" si="6263">VLOOKUP(INDIRECT(CHAR(39)&amp;$A3056&amp;CHAR(39)&amp;"!r2c"&amp;$C3056,0),variables,2,0)</f>
        <v>10885</v>
      </c>
      <c r="H3056" s="68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139239141</v>
      </c>
    </row>
    <row r="3057" spans="1:8" x14ac:dyDescent="0.35">
      <c r="A3057" t="s">
        <v>535</v>
      </c>
      <c r="B3057">
        <f t="shared" si="6153"/>
        <v>20</v>
      </c>
      <c r="C3057">
        <f t="shared" si="6154"/>
        <v>10</v>
      </c>
      <c r="E3057">
        <f t="shared" ref="E3057" si="6264">plan_id</f>
        <v>1330</v>
      </c>
      <c r="F3057">
        <f t="shared" ca="1" si="6242"/>
        <v>2018</v>
      </c>
      <c r="G3057">
        <f t="shared" ref="G3057" ca="1" si="6265">VLOOKUP(INDIRECT(CHAR(39)&amp;$A3057&amp;CHAR(39)&amp;"!r2c"&amp;$C3057,0),variables,2,0)</f>
        <v>10886</v>
      </c>
      <c r="H3057" s="68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139239141</v>
      </c>
    </row>
    <row r="3058" spans="1:8" x14ac:dyDescent="0.35">
      <c r="A3058" t="s">
        <v>535</v>
      </c>
      <c r="B3058">
        <f t="shared" si="6153"/>
        <v>20</v>
      </c>
      <c r="C3058">
        <f t="shared" si="6154"/>
        <v>11</v>
      </c>
      <c r="E3058">
        <f t="shared" ref="E3058" si="6266">plan_id</f>
        <v>1330</v>
      </c>
      <c r="F3058">
        <f t="shared" ca="1" si="6242"/>
        <v>2018</v>
      </c>
      <c r="G3058">
        <f t="shared" ref="G3058" ca="1" si="6267">VLOOKUP(INDIRECT(CHAR(39)&amp;$A3058&amp;CHAR(39)&amp;"!r2c"&amp;$C3058,0),variables,2,0)</f>
        <v>10887</v>
      </c>
      <c r="H3058" s="68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5">
      <c r="A3059" t="s">
        <v>535</v>
      </c>
      <c r="B3059">
        <f t="shared" si="6153"/>
        <v>20</v>
      </c>
      <c r="C3059">
        <f t="shared" si="6154"/>
        <v>12</v>
      </c>
      <c r="E3059">
        <f t="shared" ref="E3059" si="6268">plan_id</f>
        <v>1330</v>
      </c>
      <c r="F3059">
        <f t="shared" ca="1" si="6242"/>
        <v>2018</v>
      </c>
      <c r="G3059">
        <f t="shared" ref="G3059" ca="1" si="6269">VLOOKUP(INDIRECT(CHAR(39)&amp;$A3059&amp;CHAR(39)&amp;"!r2c"&amp;$C3059,0),variables,2,0)</f>
        <v>10883</v>
      </c>
      <c r="H3059" s="68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5">
      <c r="A3060" t="s">
        <v>535</v>
      </c>
      <c r="B3060">
        <f t="shared" si="6153"/>
        <v>20</v>
      </c>
      <c r="C3060">
        <f t="shared" si="6154"/>
        <v>13</v>
      </c>
      <c r="E3060">
        <f t="shared" ref="E3060" si="6270">plan_id</f>
        <v>1330</v>
      </c>
      <c r="F3060">
        <f t="shared" ca="1" si="6242"/>
        <v>2018</v>
      </c>
      <c r="G3060">
        <f t="shared" ref="G3060" ca="1" si="6271">VLOOKUP(INDIRECT(CHAR(39)&amp;$A3060&amp;CHAR(39)&amp;"!r2c"&amp;$C3060,0),variables,2,0)</f>
        <v>10990</v>
      </c>
      <c r="H3060" s="68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4094400000</v>
      </c>
    </row>
    <row r="3061" spans="1:8" x14ac:dyDescent="0.35">
      <c r="A3061" t="s">
        <v>535</v>
      </c>
      <c r="B3061">
        <f t="shared" si="6153"/>
        <v>20</v>
      </c>
      <c r="C3061">
        <f t="shared" si="6154"/>
        <v>14</v>
      </c>
      <c r="E3061">
        <f t="shared" ref="E3061" si="6272">plan_id</f>
        <v>1330</v>
      </c>
      <c r="F3061">
        <f t="shared" ca="1" si="6242"/>
        <v>2018</v>
      </c>
      <c r="G3061">
        <f t="shared" ref="G3061" ca="1" si="6273">VLOOKUP(INDIRECT(CHAR(39)&amp;$A3061&amp;CHAR(39)&amp;"!r2c"&amp;$C3061,0),variables,2,0)</f>
        <v>10991</v>
      </c>
      <c r="H3061" s="68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6004400000</v>
      </c>
    </row>
    <row r="3062" spans="1:8" x14ac:dyDescent="0.35">
      <c r="A3062" t="s">
        <v>535</v>
      </c>
      <c r="B3062">
        <f t="shared" si="6153"/>
        <v>20</v>
      </c>
      <c r="C3062">
        <f t="shared" si="6154"/>
        <v>15</v>
      </c>
      <c r="E3062">
        <f t="shared" ref="E3062" si="6274">plan_id</f>
        <v>1330</v>
      </c>
      <c r="F3062">
        <f t="shared" ca="1" si="6242"/>
        <v>2018</v>
      </c>
      <c r="G3062">
        <f t="shared" ref="G3062" ca="1" si="6275">VLOOKUP(INDIRECT(CHAR(39)&amp;$A3062&amp;CHAR(39)&amp;"!r2c"&amp;$C3062,0),variables,2,0)</f>
        <v>10992</v>
      </c>
      <c r="H3062" s="68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1910000000</v>
      </c>
    </row>
    <row r="3063" spans="1:8" x14ac:dyDescent="0.35">
      <c r="A3063" t="s">
        <v>535</v>
      </c>
      <c r="B3063">
        <f t="shared" si="6153"/>
        <v>20</v>
      </c>
      <c r="C3063">
        <f t="shared" si="6154"/>
        <v>16</v>
      </c>
      <c r="E3063">
        <f t="shared" ref="E3063" si="6276">plan_id</f>
        <v>1330</v>
      </c>
      <c r="F3063">
        <f t="shared" ca="1" si="6242"/>
        <v>2018</v>
      </c>
      <c r="G3063">
        <f t="shared" ref="G3063" ca="1" si="6277">VLOOKUP(INDIRECT(CHAR(39)&amp;$A3063&amp;CHAR(39)&amp;"!r2c"&amp;$C3063,0),variables,2,0)</f>
        <v>10993</v>
      </c>
      <c r="H3063" s="68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0.68200000000000005</v>
      </c>
    </row>
    <row r="3064" spans="1:8" x14ac:dyDescent="0.35">
      <c r="A3064" t="s">
        <v>535</v>
      </c>
      <c r="B3064">
        <f t="shared" si="6153"/>
        <v>20</v>
      </c>
      <c r="C3064">
        <f t="shared" si="6154"/>
        <v>17</v>
      </c>
      <c r="E3064">
        <f t="shared" ref="E3064" si="6278">plan_id</f>
        <v>1330</v>
      </c>
      <c r="F3064">
        <f t="shared" ca="1" si="6242"/>
        <v>2018</v>
      </c>
      <c r="G3064">
        <f t="shared" ref="G3064" ca="1" si="6279">VLOOKUP(INDIRECT(CHAR(39)&amp;$A3064&amp;CHAR(39)&amp;"!r2c"&amp;$C3064,0),variables,2,0)</f>
        <v>10994</v>
      </c>
      <c r="H3064" s="68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829700000</v>
      </c>
    </row>
    <row r="3065" spans="1:8" x14ac:dyDescent="0.35">
      <c r="A3065" t="s">
        <v>535</v>
      </c>
      <c r="B3065">
        <f t="shared" si="6153"/>
        <v>20</v>
      </c>
      <c r="C3065">
        <f t="shared" si="6154"/>
        <v>18</v>
      </c>
      <c r="E3065">
        <f t="shared" ref="E3065" si="6280">plan_id</f>
        <v>1330</v>
      </c>
      <c r="F3065">
        <f t="shared" ca="1" si="6242"/>
        <v>2018</v>
      </c>
      <c r="G3065">
        <f t="shared" ref="G3065" ca="1" si="6281">VLOOKUP(INDIRECT(CHAR(39)&amp;$A3065&amp;CHAR(39)&amp;"!r2c"&amp;$C3065,0),variables,2,0)</f>
        <v>11006</v>
      </c>
      <c r="H3065" s="68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0.16781865855128358</v>
      </c>
    </row>
    <row r="3066" spans="1:8" x14ac:dyDescent="0.35">
      <c r="A3066" t="s">
        <v>535</v>
      </c>
      <c r="B3066">
        <f t="shared" si="6153"/>
        <v>20</v>
      </c>
      <c r="C3066">
        <f t="shared" si="6154"/>
        <v>19</v>
      </c>
      <c r="E3066">
        <f t="shared" ref="E3066" si="6282">plan_id</f>
        <v>1330</v>
      </c>
      <c r="F3066">
        <f t="shared" ca="1" si="6242"/>
        <v>2018</v>
      </c>
      <c r="G3066">
        <f t="shared" ref="G3066" ca="1" si="6283">VLOOKUP(INDIRECT(CHAR(39)&amp;$A3066&amp;CHAR(39)&amp;"!r2c"&amp;$C3066,0),variables,2,0)</f>
        <v>10989</v>
      </c>
      <c r="H3066" s="68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5">
      <c r="A3067" t="s">
        <v>535</v>
      </c>
      <c r="B3067">
        <f t="shared" ref="B3067:B3130" si="6284">B3040+1</f>
        <v>20</v>
      </c>
      <c r="C3067">
        <f t="shared" ref="C3067:C3130" si="6285">C3040</f>
        <v>20</v>
      </c>
      <c r="E3067">
        <f t="shared" ref="E3067" si="6286">plan_id</f>
        <v>1330</v>
      </c>
      <c r="F3067">
        <f t="shared" ca="1" si="6242"/>
        <v>2018</v>
      </c>
      <c r="G3067">
        <f t="shared" ref="G3067" ca="1" si="6287">VLOOKUP(INDIRECT(CHAR(39)&amp;$A3067&amp;CHAR(39)&amp;"!r2c"&amp;$C3067,0),variables,2,0)</f>
        <v>10997</v>
      </c>
      <c r="H3067" s="68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4148324206</v>
      </c>
    </row>
    <row r="3068" spans="1:8" x14ac:dyDescent="0.35">
      <c r="A3068" t="s">
        <v>535</v>
      </c>
      <c r="B3068">
        <f t="shared" si="6284"/>
        <v>20</v>
      </c>
      <c r="C3068">
        <f t="shared" si="6285"/>
        <v>21</v>
      </c>
      <c r="E3068">
        <f t="shared" ref="E3068" si="6288">plan_id</f>
        <v>1330</v>
      </c>
      <c r="F3068">
        <f t="shared" ca="1" si="6242"/>
        <v>2018</v>
      </c>
      <c r="G3068">
        <f t="shared" ref="G3068" ca="1" si="6289">VLOOKUP(INDIRECT(CHAR(39)&amp;$A3068&amp;CHAR(39)&amp;"!r2c"&amp;$C3068,0),variables,2,0)</f>
        <v>10998</v>
      </c>
      <c r="H3068" s="68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0.69088072180401039</v>
      </c>
    </row>
    <row r="3069" spans="1:8" x14ac:dyDescent="0.35">
      <c r="A3069" t="s">
        <v>535</v>
      </c>
      <c r="B3069">
        <f t="shared" si="6284"/>
        <v>20</v>
      </c>
      <c r="C3069">
        <f t="shared" si="6285"/>
        <v>22</v>
      </c>
      <c r="E3069">
        <f t="shared" ref="E3069" si="6290">plan_id</f>
        <v>1330</v>
      </c>
      <c r="F3069">
        <f t="shared" ca="1" si="6242"/>
        <v>2018</v>
      </c>
      <c r="G3069">
        <f t="shared" ref="G3069" ca="1" si="6291">VLOOKUP(INDIRECT(CHAR(39)&amp;$A3069&amp;CHAR(39)&amp;"!r2c"&amp;$C3069,0),variables,2,0)</f>
        <v>10981</v>
      </c>
      <c r="H3069" s="68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5">
      <c r="A3070" t="s">
        <v>535</v>
      </c>
      <c r="B3070">
        <f t="shared" si="6284"/>
        <v>20</v>
      </c>
      <c r="C3070">
        <f t="shared" si="6285"/>
        <v>23</v>
      </c>
      <c r="E3070">
        <f t="shared" ref="E3070" si="6292">plan_id</f>
        <v>1330</v>
      </c>
      <c r="F3070">
        <f t="shared" ca="1" si="6242"/>
        <v>2018</v>
      </c>
      <c r="G3070">
        <f t="shared" ref="G3070" ca="1" si="6293">VLOOKUP(INDIRECT(CHAR(39)&amp;$A3070&amp;CHAR(39)&amp;"!r2c"&amp;$C3070,0),variables,2,0)</f>
        <v>10982</v>
      </c>
      <c r="H3070" s="68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5">
      <c r="A3071" t="s">
        <v>535</v>
      </c>
      <c r="B3071">
        <f t="shared" si="6284"/>
        <v>20</v>
      </c>
      <c r="C3071">
        <f t="shared" si="6285"/>
        <v>24</v>
      </c>
      <c r="E3071">
        <f t="shared" ref="E3071" si="6294">plan_id</f>
        <v>1330</v>
      </c>
      <c r="F3071">
        <f t="shared" ca="1" si="6242"/>
        <v>2018</v>
      </c>
      <c r="G3071">
        <f t="shared" ref="G3071" ca="1" si="6295">VLOOKUP(INDIRECT(CHAR(39)&amp;$A3071&amp;CHAR(39)&amp;"!r2c"&amp;$C3071,0),variables,2,0)</f>
        <v>10999</v>
      </c>
      <c r="H3071" s="68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259000000</v>
      </c>
    </row>
    <row r="3072" spans="1:8" x14ac:dyDescent="0.35">
      <c r="A3072" t="s">
        <v>535</v>
      </c>
      <c r="B3072">
        <f t="shared" si="6284"/>
        <v>20</v>
      </c>
      <c r="C3072">
        <f t="shared" si="6285"/>
        <v>25</v>
      </c>
      <c r="E3072">
        <f t="shared" ref="E3072" si="6296">plan_id</f>
        <v>1330</v>
      </c>
      <c r="F3072">
        <f t="shared" ca="1" si="6242"/>
        <v>2018</v>
      </c>
      <c r="G3072">
        <f t="shared" ref="G3072" ca="1" si="6297">VLOOKUP(INDIRECT(CHAR(39)&amp;$A3072&amp;CHAR(39)&amp;"!r2c"&amp;$C3072,0),variables,2,0)</f>
        <v>11000</v>
      </c>
      <c r="H3072" s="68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352854025</v>
      </c>
    </row>
    <row r="3073" spans="1:8" x14ac:dyDescent="0.35">
      <c r="A3073" t="s">
        <v>535</v>
      </c>
      <c r="B3073">
        <f t="shared" si="6284"/>
        <v>20</v>
      </c>
      <c r="C3073">
        <f t="shared" si="6285"/>
        <v>26</v>
      </c>
      <c r="E3073">
        <f t="shared" ref="E3073" si="6298">plan_id</f>
        <v>1330</v>
      </c>
      <c r="F3073">
        <f t="shared" ca="1" si="6242"/>
        <v>2018</v>
      </c>
      <c r="G3073">
        <f t="shared" ref="G3073" ca="1" si="6299">VLOOKUP(INDIRECT(CHAR(39)&amp;$A3073&amp;CHAR(39)&amp;"!r2c"&amp;$C3073,0),variables,2,0)</f>
        <v>11001</v>
      </c>
      <c r="H3073" s="68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5">
      <c r="A3074" t="s">
        <v>535</v>
      </c>
      <c r="B3074">
        <f t="shared" si="6284"/>
        <v>20</v>
      </c>
      <c r="C3074">
        <f t="shared" si="6285"/>
        <v>27</v>
      </c>
      <c r="E3074">
        <f t="shared" ref="E3074" si="6300">plan_id</f>
        <v>1330</v>
      </c>
      <c r="F3074">
        <f t="shared" ca="1" si="6242"/>
        <v>2018</v>
      </c>
      <c r="G3074">
        <f t="shared" ref="G3074" ca="1" si="6301">VLOOKUP(INDIRECT(CHAR(39)&amp;$A3074&amp;CHAR(39)&amp;"!r2c"&amp;$C3074,0),variables,2,0)</f>
        <v>11002</v>
      </c>
      <c r="H3074" s="68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2849527</v>
      </c>
    </row>
    <row r="3075" spans="1:8" x14ac:dyDescent="0.35">
      <c r="A3075" t="s">
        <v>535</v>
      </c>
      <c r="B3075">
        <f t="shared" si="6284"/>
        <v>20</v>
      </c>
      <c r="C3075">
        <f t="shared" si="6285"/>
        <v>28</v>
      </c>
      <c r="E3075">
        <f t="shared" ref="E3075" si="6302">plan_id</f>
        <v>1330</v>
      </c>
      <c r="F3075">
        <f t="shared" ca="1" si="6242"/>
        <v>2018</v>
      </c>
      <c r="G3075">
        <f t="shared" ref="G3075" ca="1" si="6303">VLOOKUP(INDIRECT(CHAR(39)&amp;$A3075&amp;CHAR(39)&amp;"!r2c"&amp;$C3075,0),variables,2,0)</f>
        <v>11003</v>
      </c>
      <c r="H3075" s="68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5480419</v>
      </c>
    </row>
    <row r="3076" spans="1:8" x14ac:dyDescent="0.35">
      <c r="A3076" t="s">
        <v>535</v>
      </c>
      <c r="B3076">
        <f t="shared" si="6284"/>
        <v>20</v>
      </c>
      <c r="C3076">
        <f t="shared" si="6285"/>
        <v>29</v>
      </c>
      <c r="E3076">
        <f t="shared" ref="E3076" si="6304">plan_id</f>
        <v>1330</v>
      </c>
      <c r="F3076">
        <f t="shared" ca="1" si="6242"/>
        <v>2018</v>
      </c>
      <c r="G3076">
        <f t="shared" ref="G3076" ca="1" si="6305">VLOOKUP(INDIRECT(CHAR(39)&amp;$A3076&amp;CHAR(39)&amp;"!r2c"&amp;$C3076,0),variables,2,0)</f>
        <v>11004</v>
      </c>
      <c r="H3076" s="68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361183972</v>
      </c>
    </row>
    <row r="3077" spans="1:8" x14ac:dyDescent="0.35">
      <c r="A3077" t="s">
        <v>535</v>
      </c>
      <c r="B3077">
        <f t="shared" si="6284"/>
        <v>21</v>
      </c>
      <c r="C3077">
        <f t="shared" si="6285"/>
        <v>3</v>
      </c>
      <c r="E3077">
        <f t="shared" ref="E3077" si="6306">plan_id</f>
        <v>1330</v>
      </c>
      <c r="F3077">
        <f t="shared" ca="1" si="6242"/>
        <v>2019</v>
      </c>
      <c r="G3077">
        <f t="shared" ref="G3077" ca="1" si="6307">VLOOKUP(INDIRECT(CHAR(39)&amp;$A3077&amp;CHAR(39)&amp;"!r2c"&amp;$C3077,0),variables,2,0)</f>
        <v>10983</v>
      </c>
      <c r="H3077" s="68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5">
      <c r="A3078" t="s">
        <v>535</v>
      </c>
      <c r="B3078">
        <f t="shared" si="6284"/>
        <v>21</v>
      </c>
      <c r="C3078">
        <f t="shared" si="6285"/>
        <v>4</v>
      </c>
      <c r="E3078">
        <f t="shared" ref="E3078" si="6308">plan_id</f>
        <v>1330</v>
      </c>
      <c r="F3078">
        <f t="shared" ca="1" si="6242"/>
        <v>2019</v>
      </c>
      <c r="G3078">
        <f t="shared" ref="G3078" ca="1" si="6309">VLOOKUP(INDIRECT(CHAR(39)&amp;$A3078&amp;CHAR(39)&amp;"!r2c"&amp;$C3078,0),variables,2,0)</f>
        <v>10985</v>
      </c>
      <c r="H3078" s="68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5">
      <c r="A3079" t="s">
        <v>535</v>
      </c>
      <c r="B3079">
        <f t="shared" si="6284"/>
        <v>21</v>
      </c>
      <c r="C3079">
        <f t="shared" si="6285"/>
        <v>5</v>
      </c>
      <c r="E3079">
        <f t="shared" ref="E3079" si="6310">plan_id</f>
        <v>1330</v>
      </c>
      <c r="F3079">
        <f t="shared" ca="1" si="6242"/>
        <v>2019</v>
      </c>
      <c r="G3079">
        <f t="shared" ref="G3079" ca="1" si="6311">VLOOKUP(INDIRECT(CHAR(39)&amp;$A3079&amp;CHAR(39)&amp;"!r2c"&amp;$C3079,0),variables,2,0)</f>
        <v>10986</v>
      </c>
      <c r="H3079" s="68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5">
      <c r="A3080" t="s">
        <v>535</v>
      </c>
      <c r="B3080">
        <f t="shared" si="6284"/>
        <v>21</v>
      </c>
      <c r="C3080">
        <f t="shared" si="6285"/>
        <v>6</v>
      </c>
      <c r="E3080">
        <f t="shared" ref="E3080" si="6312">plan_id</f>
        <v>1330</v>
      </c>
      <c r="F3080">
        <f t="shared" ca="1" si="6242"/>
        <v>2019</v>
      </c>
      <c r="G3080">
        <f t="shared" ref="G3080" ca="1" si="6313">VLOOKUP(INDIRECT(CHAR(39)&amp;$A3080&amp;CHAR(39)&amp;"!r2c"&amp;$C3080,0),variables,2,0)</f>
        <v>10987</v>
      </c>
      <c r="H3080" s="68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5">
      <c r="A3081" t="s">
        <v>535</v>
      </c>
      <c r="B3081">
        <f t="shared" si="6284"/>
        <v>21</v>
      </c>
      <c r="C3081">
        <f t="shared" si="6285"/>
        <v>7</v>
      </c>
      <c r="E3081">
        <f t="shared" ref="E3081" si="6314">plan_id</f>
        <v>1330</v>
      </c>
      <c r="F3081">
        <f t="shared" ca="1" si="6242"/>
        <v>2019</v>
      </c>
      <c r="G3081">
        <f t="shared" ref="G3081" ca="1" si="6315">VLOOKUP(INDIRECT(CHAR(39)&amp;$A3081&amp;CHAR(39)&amp;"!r2c"&amp;$C3081,0),variables,2,0)</f>
        <v>10975</v>
      </c>
      <c r="H3081" s="68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</v>
      </c>
    </row>
    <row r="3082" spans="1:8" x14ac:dyDescent="0.35">
      <c r="A3082" t="s">
        <v>535</v>
      </c>
      <c r="B3082">
        <f t="shared" si="6284"/>
        <v>21</v>
      </c>
      <c r="C3082">
        <f t="shared" si="6285"/>
        <v>8</v>
      </c>
      <c r="E3082">
        <f t="shared" ref="E3082" si="6316">plan_id</f>
        <v>1330</v>
      </c>
      <c r="F3082">
        <f t="shared" ca="1" si="6242"/>
        <v>2019</v>
      </c>
      <c r="G3082">
        <f t="shared" ref="G3082" ca="1" si="6317">VLOOKUP(INDIRECT(CHAR(39)&amp;$A3082&amp;CHAR(39)&amp;"!r2c"&amp;$C3082,0),variables,2,0)</f>
        <v>10988</v>
      </c>
      <c r="H3082" s="68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5">
      <c r="A3083" t="s">
        <v>535</v>
      </c>
      <c r="B3083">
        <f t="shared" si="6284"/>
        <v>21</v>
      </c>
      <c r="C3083">
        <f t="shared" si="6285"/>
        <v>9</v>
      </c>
      <c r="E3083">
        <f t="shared" ref="E3083" si="6318">plan_id</f>
        <v>1330</v>
      </c>
      <c r="F3083">
        <f t="shared" ca="1" si="6242"/>
        <v>2019</v>
      </c>
      <c r="G3083">
        <f t="shared" ref="G3083" ca="1" si="6319">VLOOKUP(INDIRECT(CHAR(39)&amp;$A3083&amp;CHAR(39)&amp;"!r2c"&amp;$C3083,0),variables,2,0)</f>
        <v>10885</v>
      </c>
      <c r="H3083" s="68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143107320</v>
      </c>
    </row>
    <row r="3084" spans="1:8" x14ac:dyDescent="0.35">
      <c r="A3084" t="s">
        <v>535</v>
      </c>
      <c r="B3084">
        <f t="shared" si="6284"/>
        <v>21</v>
      </c>
      <c r="C3084">
        <f t="shared" si="6285"/>
        <v>10</v>
      </c>
      <c r="E3084">
        <f t="shared" ref="E3084" si="6320">plan_id</f>
        <v>1330</v>
      </c>
      <c r="F3084">
        <f t="shared" ca="1" si="6242"/>
        <v>2019</v>
      </c>
      <c r="G3084">
        <f t="shared" ref="G3084" ca="1" si="6321">VLOOKUP(INDIRECT(CHAR(39)&amp;$A3084&amp;CHAR(39)&amp;"!r2c"&amp;$C3084,0),variables,2,0)</f>
        <v>10886</v>
      </c>
      <c r="H3084" s="68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142798382</v>
      </c>
    </row>
    <row r="3085" spans="1:8" x14ac:dyDescent="0.35">
      <c r="A3085" t="s">
        <v>535</v>
      </c>
      <c r="B3085">
        <f t="shared" si="6284"/>
        <v>21</v>
      </c>
      <c r="C3085">
        <f t="shared" si="6285"/>
        <v>11</v>
      </c>
      <c r="E3085">
        <f t="shared" ref="E3085" si="6322">plan_id</f>
        <v>1330</v>
      </c>
      <c r="F3085">
        <f t="shared" ca="1" si="6242"/>
        <v>2019</v>
      </c>
      <c r="G3085">
        <f t="shared" ref="G3085" ca="1" si="6323">VLOOKUP(INDIRECT(CHAR(39)&amp;$A3085&amp;CHAR(39)&amp;"!r2c"&amp;$C3085,0),variables,2,0)</f>
        <v>10887</v>
      </c>
      <c r="H3085" s="68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308938</v>
      </c>
    </row>
    <row r="3086" spans="1:8" x14ac:dyDescent="0.35">
      <c r="A3086" t="s">
        <v>535</v>
      </c>
      <c r="B3086">
        <f t="shared" si="6284"/>
        <v>21</v>
      </c>
      <c r="C3086">
        <f t="shared" si="6285"/>
        <v>12</v>
      </c>
      <c r="E3086">
        <f t="shared" ref="E3086" si="6324">plan_id</f>
        <v>1330</v>
      </c>
      <c r="F3086">
        <f t="shared" ca="1" si="6242"/>
        <v>2019</v>
      </c>
      <c r="G3086">
        <f t="shared" ref="G3086" ca="1" si="6325">VLOOKUP(INDIRECT(CHAR(39)&amp;$A3086&amp;CHAR(39)&amp;"!r2c"&amp;$C3086,0),variables,2,0)</f>
        <v>10883</v>
      </c>
      <c r="H3086" s="68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0.99784121455142893</v>
      </c>
    </row>
    <row r="3087" spans="1:8" x14ac:dyDescent="0.35">
      <c r="A3087" t="s">
        <v>535</v>
      </c>
      <c r="B3087">
        <f t="shared" si="6284"/>
        <v>21</v>
      </c>
      <c r="C3087">
        <f t="shared" si="6285"/>
        <v>13</v>
      </c>
      <c r="E3087">
        <f t="shared" ref="E3087" si="6326">plan_id</f>
        <v>1330</v>
      </c>
      <c r="F3087">
        <f t="shared" ca="1" si="6242"/>
        <v>2019</v>
      </c>
      <c r="G3087">
        <f t="shared" ref="G3087" ca="1" si="6327">VLOOKUP(INDIRECT(CHAR(39)&amp;$A3087&amp;CHAR(39)&amp;"!r2c"&amp;$C3087,0),variables,2,0)</f>
        <v>10990</v>
      </c>
      <c r="H3087" s="68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4219600000.0000005</v>
      </c>
    </row>
    <row r="3088" spans="1:8" x14ac:dyDescent="0.35">
      <c r="A3088" t="s">
        <v>535</v>
      </c>
      <c r="B3088">
        <f t="shared" si="6284"/>
        <v>21</v>
      </c>
      <c r="C3088">
        <f t="shared" si="6285"/>
        <v>14</v>
      </c>
      <c r="E3088">
        <f t="shared" ref="E3088" si="6328">plan_id</f>
        <v>1330</v>
      </c>
      <c r="F3088">
        <f t="shared" ca="1" si="6242"/>
        <v>2019</v>
      </c>
      <c r="G3088">
        <f t="shared" ref="G3088" ca="1" si="6329">VLOOKUP(INDIRECT(CHAR(39)&amp;$A3088&amp;CHAR(39)&amp;"!r2c"&amp;$C3088,0),variables,2,0)</f>
        <v>10991</v>
      </c>
      <c r="H3088" s="68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6148600000</v>
      </c>
    </row>
    <row r="3089" spans="1:8" x14ac:dyDescent="0.35">
      <c r="A3089" t="s">
        <v>535</v>
      </c>
      <c r="B3089">
        <f t="shared" si="6284"/>
        <v>21</v>
      </c>
      <c r="C3089">
        <f t="shared" si="6285"/>
        <v>15</v>
      </c>
      <c r="E3089">
        <f t="shared" ref="E3089" si="6330">plan_id</f>
        <v>1330</v>
      </c>
      <c r="F3089">
        <f t="shared" ca="1" si="6242"/>
        <v>2019</v>
      </c>
      <c r="G3089">
        <f t="shared" ref="G3089" ca="1" si="6331">VLOOKUP(INDIRECT(CHAR(39)&amp;$A3089&amp;CHAR(39)&amp;"!r2c"&amp;$C3089,0),variables,2,0)</f>
        <v>10992</v>
      </c>
      <c r="H3089" s="68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1929000000</v>
      </c>
    </row>
    <row r="3090" spans="1:8" x14ac:dyDescent="0.35">
      <c r="A3090" t="s">
        <v>535</v>
      </c>
      <c r="B3090">
        <f t="shared" si="6284"/>
        <v>21</v>
      </c>
      <c r="C3090">
        <f t="shared" si="6285"/>
        <v>16</v>
      </c>
      <c r="E3090">
        <f t="shared" ref="E3090" si="6332">plan_id</f>
        <v>1330</v>
      </c>
      <c r="F3090">
        <f t="shared" ca="1" si="6242"/>
        <v>2019</v>
      </c>
      <c r="G3090">
        <f t="shared" ref="G3090" ca="1" si="6333">VLOOKUP(INDIRECT(CHAR(39)&amp;$A3090&amp;CHAR(39)&amp;"!r2c"&amp;$C3090,0),variables,2,0)</f>
        <v>10993</v>
      </c>
      <c r="H3090" s="68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0.68600000000000005</v>
      </c>
    </row>
    <row r="3091" spans="1:8" x14ac:dyDescent="0.35">
      <c r="A3091" t="s">
        <v>535</v>
      </c>
      <c r="B3091">
        <f t="shared" si="6284"/>
        <v>21</v>
      </c>
      <c r="C3091">
        <f t="shared" si="6285"/>
        <v>17</v>
      </c>
      <c r="E3091">
        <f t="shared" ref="E3091" si="6334">plan_id</f>
        <v>1330</v>
      </c>
      <c r="F3091">
        <f t="shared" ca="1" si="6242"/>
        <v>2019</v>
      </c>
      <c r="G3091">
        <f t="shared" ref="G3091" ca="1" si="6335">VLOOKUP(INDIRECT(CHAR(39)&amp;$A3091&amp;CHAR(39)&amp;"!r2c"&amp;$C3091,0),variables,2,0)</f>
        <v>10994</v>
      </c>
      <c r="H3091" s="68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857500000</v>
      </c>
    </row>
    <row r="3092" spans="1:8" x14ac:dyDescent="0.35">
      <c r="A3092" t="s">
        <v>535</v>
      </c>
      <c r="B3092">
        <f t="shared" si="6284"/>
        <v>21</v>
      </c>
      <c r="C3092">
        <f t="shared" si="6285"/>
        <v>18</v>
      </c>
      <c r="E3092">
        <f t="shared" ref="E3092" si="6336">plan_id</f>
        <v>1330</v>
      </c>
      <c r="F3092">
        <f t="shared" ca="1" si="6242"/>
        <v>2019</v>
      </c>
      <c r="G3092">
        <f t="shared" ref="G3092" ca="1" si="6337">VLOOKUP(INDIRECT(CHAR(39)&amp;$A3092&amp;CHAR(39)&amp;"!r2c"&amp;$C3092,0),variables,2,0)</f>
        <v>11006</v>
      </c>
      <c r="H3092" s="68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0.16688900291545189</v>
      </c>
    </row>
    <row r="3093" spans="1:8" x14ac:dyDescent="0.35">
      <c r="A3093" t="s">
        <v>535</v>
      </c>
      <c r="B3093">
        <f t="shared" si="6284"/>
        <v>21</v>
      </c>
      <c r="C3093">
        <f t="shared" si="6285"/>
        <v>19</v>
      </c>
      <c r="E3093">
        <f t="shared" ref="E3093" si="6338">plan_id</f>
        <v>1330</v>
      </c>
      <c r="F3093">
        <f t="shared" ca="1" si="6242"/>
        <v>2019</v>
      </c>
      <c r="G3093">
        <f t="shared" ref="G3093" ca="1" si="6339">VLOOKUP(INDIRECT(CHAR(39)&amp;$A3093&amp;CHAR(39)&amp;"!r2c"&amp;$C3093,0),variables,2,0)</f>
        <v>10989</v>
      </c>
      <c r="H3093" s="68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5">
      <c r="A3094" t="s">
        <v>535</v>
      </c>
      <c r="B3094">
        <f t="shared" si="6284"/>
        <v>21</v>
      </c>
      <c r="C3094">
        <f t="shared" si="6285"/>
        <v>20</v>
      </c>
      <c r="E3094">
        <f t="shared" ref="E3094" si="6340">plan_id</f>
        <v>1330</v>
      </c>
      <c r="F3094">
        <f t="shared" ca="1" si="6242"/>
        <v>2019</v>
      </c>
      <c r="G3094">
        <f t="shared" ref="G3094" ca="1" si="6341">VLOOKUP(INDIRECT(CHAR(39)&amp;$A3094&amp;CHAR(39)&amp;"!r2c"&amp;$C3094,0),variables,2,0)</f>
        <v>10997</v>
      </c>
      <c r="H3094" s="68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4220285752</v>
      </c>
    </row>
    <row r="3095" spans="1:8" x14ac:dyDescent="0.35">
      <c r="A3095" t="s">
        <v>535</v>
      </c>
      <c r="B3095">
        <f t="shared" si="6284"/>
        <v>21</v>
      </c>
      <c r="C3095">
        <f t="shared" si="6285"/>
        <v>21</v>
      </c>
      <c r="E3095">
        <f t="shared" ref="E3095" si="6342">plan_id</f>
        <v>1330</v>
      </c>
      <c r="F3095">
        <f t="shared" ca="1" si="6242"/>
        <v>2019</v>
      </c>
      <c r="G3095">
        <f t="shared" ref="G3095" ca="1" si="6343">VLOOKUP(INDIRECT(CHAR(39)&amp;$A3095&amp;CHAR(39)&amp;"!r2c"&amp;$C3095,0),variables,2,0)</f>
        <v>10998</v>
      </c>
      <c r="H3095" s="68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0.68638157499268126</v>
      </c>
    </row>
    <row r="3096" spans="1:8" x14ac:dyDescent="0.35">
      <c r="A3096" t="s">
        <v>535</v>
      </c>
      <c r="B3096">
        <f t="shared" si="6284"/>
        <v>21</v>
      </c>
      <c r="C3096">
        <f t="shared" si="6285"/>
        <v>22</v>
      </c>
      <c r="E3096">
        <f t="shared" ref="E3096" si="6344">plan_id</f>
        <v>1330</v>
      </c>
      <c r="F3096">
        <f t="shared" ca="1" si="6242"/>
        <v>2019</v>
      </c>
      <c r="G3096">
        <f t="shared" ref="G3096" ca="1" si="6345">VLOOKUP(INDIRECT(CHAR(39)&amp;$A3096&amp;CHAR(39)&amp;"!r2c"&amp;$C3096,0),variables,2,0)</f>
        <v>10981</v>
      </c>
      <c r="H3096" s="68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5">
      <c r="A3097" t="s">
        <v>535</v>
      </c>
      <c r="B3097">
        <f t="shared" si="6284"/>
        <v>21</v>
      </c>
      <c r="C3097">
        <f t="shared" si="6285"/>
        <v>23</v>
      </c>
      <c r="E3097">
        <f t="shared" ref="E3097" si="6346">plan_id</f>
        <v>1330</v>
      </c>
      <c r="F3097">
        <f t="shared" ca="1" si="6242"/>
        <v>2019</v>
      </c>
      <c r="G3097">
        <f t="shared" ref="G3097" ca="1" si="6347">VLOOKUP(INDIRECT(CHAR(39)&amp;$A3097&amp;CHAR(39)&amp;"!r2c"&amp;$C3097,0),variables,2,0)</f>
        <v>10982</v>
      </c>
      <c r="H3097" s="68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5">
      <c r="A3098" t="s">
        <v>535</v>
      </c>
      <c r="B3098">
        <f t="shared" si="6284"/>
        <v>21</v>
      </c>
      <c r="C3098">
        <f t="shared" si="6285"/>
        <v>24</v>
      </c>
      <c r="E3098">
        <f t="shared" ref="E3098" si="6348">plan_id</f>
        <v>1330</v>
      </c>
      <c r="F3098">
        <f t="shared" ca="1" si="6242"/>
        <v>2019</v>
      </c>
      <c r="G3098">
        <f t="shared" ref="G3098" ca="1" si="6349">VLOOKUP(INDIRECT(CHAR(39)&amp;$A3098&amp;CHAR(39)&amp;"!r2c"&amp;$C3098,0),variables,2,0)</f>
        <v>10999</v>
      </c>
      <c r="H3098" s="68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20700000</v>
      </c>
    </row>
    <row r="3099" spans="1:8" x14ac:dyDescent="0.35">
      <c r="A3099" t="s">
        <v>535</v>
      </c>
      <c r="B3099">
        <f t="shared" si="6284"/>
        <v>21</v>
      </c>
      <c r="C3099">
        <f t="shared" si="6285"/>
        <v>25</v>
      </c>
      <c r="E3099">
        <f t="shared" ref="E3099" si="6350">plan_id</f>
        <v>1330</v>
      </c>
      <c r="F3099">
        <f t="shared" ca="1" si="6242"/>
        <v>2019</v>
      </c>
      <c r="G3099">
        <f t="shared" ref="G3099" ca="1" si="6351">VLOOKUP(INDIRECT(CHAR(39)&amp;$A3099&amp;CHAR(39)&amp;"!r2c"&amp;$C3099,0),variables,2,0)</f>
        <v>11000</v>
      </c>
      <c r="H3099" s="68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367779905</v>
      </c>
    </row>
    <row r="3100" spans="1:8" x14ac:dyDescent="0.35">
      <c r="A3100" t="s">
        <v>535</v>
      </c>
      <c r="B3100">
        <f t="shared" si="6284"/>
        <v>21</v>
      </c>
      <c r="C3100">
        <f t="shared" si="6285"/>
        <v>26</v>
      </c>
      <c r="E3100">
        <f t="shared" ref="E3100" si="6352">plan_id</f>
        <v>1330</v>
      </c>
      <c r="F3100">
        <f t="shared" ca="1" si="6242"/>
        <v>2019</v>
      </c>
      <c r="G3100">
        <f t="shared" ref="G3100" ca="1" si="6353">VLOOKUP(INDIRECT(CHAR(39)&amp;$A3100&amp;CHAR(39)&amp;"!r2c"&amp;$C3100,0),variables,2,0)</f>
        <v>11001</v>
      </c>
      <c r="H3100" s="68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5">
      <c r="A3101" t="s">
        <v>535</v>
      </c>
      <c r="B3101">
        <f t="shared" si="6284"/>
        <v>21</v>
      </c>
      <c r="C3101">
        <f t="shared" si="6285"/>
        <v>27</v>
      </c>
      <c r="E3101">
        <f t="shared" ref="E3101" si="6354">plan_id</f>
        <v>1330</v>
      </c>
      <c r="F3101">
        <f t="shared" ca="1" si="6242"/>
        <v>2019</v>
      </c>
      <c r="G3101">
        <f t="shared" ref="G3101" ca="1" si="6355">VLOOKUP(INDIRECT(CHAR(39)&amp;$A3101&amp;CHAR(39)&amp;"!r2c"&amp;$C3101,0),variables,2,0)</f>
        <v>11002</v>
      </c>
      <c r="H3101" s="68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2947109</v>
      </c>
    </row>
    <row r="3102" spans="1:8" x14ac:dyDescent="0.35">
      <c r="A3102" t="s">
        <v>535</v>
      </c>
      <c r="B3102">
        <f t="shared" si="6284"/>
        <v>21</v>
      </c>
      <c r="C3102">
        <f t="shared" si="6285"/>
        <v>28</v>
      </c>
      <c r="E3102">
        <f t="shared" ref="E3102" si="6356">plan_id</f>
        <v>1330</v>
      </c>
      <c r="F3102">
        <f t="shared" ca="1" si="6242"/>
        <v>2019</v>
      </c>
      <c r="G3102">
        <f t="shared" ref="G3102" ca="1" si="6357">VLOOKUP(INDIRECT(CHAR(39)&amp;$A3102&amp;CHAR(39)&amp;"!r2c"&amp;$C3102,0),variables,2,0)</f>
        <v>11003</v>
      </c>
      <c r="H3102" s="68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6182923</v>
      </c>
    </row>
    <row r="3103" spans="1:8" x14ac:dyDescent="0.35">
      <c r="A3103" t="s">
        <v>535</v>
      </c>
      <c r="B3103">
        <f t="shared" si="6284"/>
        <v>21</v>
      </c>
      <c r="C3103">
        <f t="shared" si="6285"/>
        <v>29</v>
      </c>
      <c r="E3103">
        <f t="shared" ref="E3103" si="6358">plan_id</f>
        <v>1330</v>
      </c>
      <c r="F3103">
        <f t="shared" ca="1" si="6242"/>
        <v>2019</v>
      </c>
      <c r="G3103">
        <f t="shared" ref="G3103" ca="1" si="6359">VLOOKUP(INDIRECT(CHAR(39)&amp;$A3103&amp;CHAR(39)&amp;"!r2c"&amp;$C3103,0),variables,2,0)</f>
        <v>11004</v>
      </c>
      <c r="H3103" s="68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376909937</v>
      </c>
    </row>
    <row r="3104" spans="1:8" x14ac:dyDescent="0.35">
      <c r="A3104" t="s">
        <v>535</v>
      </c>
      <c r="B3104">
        <f t="shared" si="6284"/>
        <v>22</v>
      </c>
      <c r="C3104">
        <f t="shared" si="6285"/>
        <v>3</v>
      </c>
      <c r="E3104">
        <f t="shared" ref="E3104" si="6360">plan_id</f>
        <v>1330</v>
      </c>
      <c r="F3104">
        <f t="shared" ca="1" si="6242"/>
        <v>2020</v>
      </c>
      <c r="G3104">
        <f t="shared" ref="G3104" ca="1" si="6361">VLOOKUP(INDIRECT(CHAR(39)&amp;$A3104&amp;CHAR(39)&amp;"!r2c"&amp;$C3104,0),variables,2,0)</f>
        <v>10983</v>
      </c>
      <c r="H3104" s="68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5">
      <c r="A3105" t="s">
        <v>535</v>
      </c>
      <c r="B3105">
        <f t="shared" si="6284"/>
        <v>22</v>
      </c>
      <c r="C3105">
        <f t="shared" si="6285"/>
        <v>4</v>
      </c>
      <c r="E3105">
        <f t="shared" ref="E3105" si="6362">plan_id</f>
        <v>1330</v>
      </c>
      <c r="F3105">
        <f t="shared" ca="1" si="6242"/>
        <v>2020</v>
      </c>
      <c r="G3105">
        <f t="shared" ref="G3105" ca="1" si="6363">VLOOKUP(INDIRECT(CHAR(39)&amp;$A3105&amp;CHAR(39)&amp;"!r2c"&amp;$C3105,0),variables,2,0)</f>
        <v>10985</v>
      </c>
      <c r="H3105" s="68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5">
      <c r="A3106" t="s">
        <v>535</v>
      </c>
      <c r="B3106">
        <f t="shared" si="6284"/>
        <v>22</v>
      </c>
      <c r="C3106">
        <f t="shared" si="6285"/>
        <v>5</v>
      </c>
      <c r="E3106">
        <f t="shared" ref="E3106" si="6364">plan_id</f>
        <v>1330</v>
      </c>
      <c r="F3106">
        <f t="shared" ca="1" si="6242"/>
        <v>2020</v>
      </c>
      <c r="G3106">
        <f t="shared" ref="G3106" ca="1" si="6365">VLOOKUP(INDIRECT(CHAR(39)&amp;$A3106&amp;CHAR(39)&amp;"!r2c"&amp;$C3106,0),variables,2,0)</f>
        <v>10986</v>
      </c>
      <c r="H3106" s="68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5">
      <c r="A3107" t="s">
        <v>535</v>
      </c>
      <c r="B3107">
        <f t="shared" si="6284"/>
        <v>22</v>
      </c>
      <c r="C3107">
        <f t="shared" si="6285"/>
        <v>6</v>
      </c>
      <c r="E3107">
        <f t="shared" ref="E3107" si="6366">plan_id</f>
        <v>1330</v>
      </c>
      <c r="F3107">
        <f t="shared" ca="1" si="6242"/>
        <v>2020</v>
      </c>
      <c r="G3107">
        <f t="shared" ref="G3107" ca="1" si="6367">VLOOKUP(INDIRECT(CHAR(39)&amp;$A3107&amp;CHAR(39)&amp;"!r2c"&amp;$C3107,0),variables,2,0)</f>
        <v>10987</v>
      </c>
      <c r="H3107" s="68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5">
      <c r="A3108" t="s">
        <v>535</v>
      </c>
      <c r="B3108">
        <f t="shared" si="6284"/>
        <v>22</v>
      </c>
      <c r="C3108">
        <f t="shared" si="6285"/>
        <v>7</v>
      </c>
      <c r="E3108">
        <f t="shared" ref="E3108" si="6368">plan_id</f>
        <v>1330</v>
      </c>
      <c r="F3108">
        <f t="shared" ca="1" si="6242"/>
        <v>2020</v>
      </c>
      <c r="G3108">
        <f t="shared" ref="G3108" ca="1" si="6369">VLOOKUP(INDIRECT(CHAR(39)&amp;$A3108&amp;CHAR(39)&amp;"!r2c"&amp;$C3108,0),variables,2,0)</f>
        <v>10975</v>
      </c>
      <c r="H3108" s="68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</v>
      </c>
    </row>
    <row r="3109" spans="1:8" x14ac:dyDescent="0.35">
      <c r="A3109" t="s">
        <v>535</v>
      </c>
      <c r="B3109">
        <f t="shared" si="6284"/>
        <v>22</v>
      </c>
      <c r="C3109">
        <f t="shared" si="6285"/>
        <v>8</v>
      </c>
      <c r="E3109">
        <f t="shared" ref="E3109" si="6370">plan_id</f>
        <v>1330</v>
      </c>
      <c r="F3109">
        <f t="shared" ca="1" si="6242"/>
        <v>2020</v>
      </c>
      <c r="G3109">
        <f t="shared" ref="G3109" ca="1" si="6371">VLOOKUP(INDIRECT(CHAR(39)&amp;$A3109&amp;CHAR(39)&amp;"!r2c"&amp;$C3109,0),variables,2,0)</f>
        <v>10988</v>
      </c>
      <c r="H3109" s="68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5">
      <c r="A3110" t="s">
        <v>535</v>
      </c>
      <c r="B3110">
        <f t="shared" si="6284"/>
        <v>22</v>
      </c>
      <c r="C3110">
        <f t="shared" si="6285"/>
        <v>9</v>
      </c>
      <c r="E3110">
        <f t="shared" ref="E3110" si="6372">plan_id</f>
        <v>1330</v>
      </c>
      <c r="F3110">
        <f t="shared" ref="F3110:F3173" ca="1" si="6373">INDIRECT(CHAR(39)&amp;$A3110&amp;CHAR(39)&amp;"!r"&amp;$B3110&amp;"c2",0)</f>
        <v>2020</v>
      </c>
      <c r="G3110">
        <f t="shared" ref="G3110" ca="1" si="6374">VLOOKUP(INDIRECT(CHAR(39)&amp;$A3110&amp;CHAR(39)&amp;"!r2c"&amp;$C3110,0),variables,2,0)</f>
        <v>10885</v>
      </c>
      <c r="H3110" s="68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148368706</v>
      </c>
    </row>
    <row r="3111" spans="1:8" x14ac:dyDescent="0.35">
      <c r="A3111" t="s">
        <v>535</v>
      </c>
      <c r="B3111">
        <f t="shared" si="6284"/>
        <v>22</v>
      </c>
      <c r="C3111">
        <f t="shared" si="6285"/>
        <v>10</v>
      </c>
      <c r="E3111">
        <f t="shared" ref="E3111" si="6375">plan_id</f>
        <v>1330</v>
      </c>
      <c r="F3111">
        <f t="shared" ca="1" si="6373"/>
        <v>2020</v>
      </c>
      <c r="G3111">
        <f t="shared" ref="G3111" ca="1" si="6376">VLOOKUP(INDIRECT(CHAR(39)&amp;$A3111&amp;CHAR(39)&amp;"!r2c"&amp;$C3111,0),variables,2,0)</f>
        <v>10886</v>
      </c>
      <c r="H3111" s="68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148368706</v>
      </c>
    </row>
    <row r="3112" spans="1:8" x14ac:dyDescent="0.35">
      <c r="A3112" t="s">
        <v>535</v>
      </c>
      <c r="B3112">
        <f t="shared" si="6284"/>
        <v>22</v>
      </c>
      <c r="C3112">
        <f t="shared" si="6285"/>
        <v>11</v>
      </c>
      <c r="E3112">
        <f t="shared" ref="E3112" si="6377">plan_id</f>
        <v>1330</v>
      </c>
      <c r="F3112">
        <f t="shared" ca="1" si="6373"/>
        <v>2020</v>
      </c>
      <c r="G3112">
        <f t="shared" ref="G3112" ca="1" si="6378">VLOOKUP(INDIRECT(CHAR(39)&amp;$A3112&amp;CHAR(39)&amp;"!r2c"&amp;$C3112,0),variables,2,0)</f>
        <v>10887</v>
      </c>
      <c r="H3112" s="68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5">
      <c r="A3113" t="s">
        <v>535</v>
      </c>
      <c r="B3113">
        <f t="shared" si="6284"/>
        <v>22</v>
      </c>
      <c r="C3113">
        <f t="shared" si="6285"/>
        <v>12</v>
      </c>
      <c r="E3113">
        <f t="shared" ref="E3113" si="6379">plan_id</f>
        <v>1330</v>
      </c>
      <c r="F3113">
        <f t="shared" ca="1" si="6373"/>
        <v>2020</v>
      </c>
      <c r="G3113">
        <f t="shared" ref="G3113" ca="1" si="6380">VLOOKUP(INDIRECT(CHAR(39)&amp;$A3113&amp;CHAR(39)&amp;"!r2c"&amp;$C3113,0),variables,2,0)</f>
        <v>10883</v>
      </c>
      <c r="H3113" s="68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5">
      <c r="A3114" t="s">
        <v>535</v>
      </c>
      <c r="B3114">
        <f t="shared" si="6284"/>
        <v>22</v>
      </c>
      <c r="C3114">
        <f t="shared" si="6285"/>
        <v>13</v>
      </c>
      <c r="E3114">
        <f t="shared" ref="E3114" si="6381">plan_id</f>
        <v>1330</v>
      </c>
      <c r="F3114">
        <f t="shared" ca="1" si="6373"/>
        <v>2020</v>
      </c>
      <c r="G3114">
        <f t="shared" ref="G3114" ca="1" si="6382">VLOOKUP(INDIRECT(CHAR(39)&amp;$A3114&amp;CHAR(39)&amp;"!r2c"&amp;$C3114,0),variables,2,0)</f>
        <v>10990</v>
      </c>
      <c r="H3114" s="68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4344000000</v>
      </c>
    </row>
    <row r="3115" spans="1:8" x14ac:dyDescent="0.35">
      <c r="A3115" t="s">
        <v>535</v>
      </c>
      <c r="B3115">
        <f t="shared" si="6284"/>
        <v>22</v>
      </c>
      <c r="C3115">
        <f t="shared" si="6285"/>
        <v>14</v>
      </c>
      <c r="E3115">
        <f t="shared" ref="E3115" si="6383">plan_id</f>
        <v>1330</v>
      </c>
      <c r="F3115">
        <f t="shared" ca="1" si="6373"/>
        <v>2020</v>
      </c>
      <c r="G3115">
        <f t="shared" ref="G3115" ca="1" si="6384">VLOOKUP(INDIRECT(CHAR(39)&amp;$A3115&amp;CHAR(39)&amp;"!r2c"&amp;$C3115,0),variables,2,0)</f>
        <v>10991</v>
      </c>
      <c r="H3115" s="68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6310000000</v>
      </c>
    </row>
    <row r="3116" spans="1:8" x14ac:dyDescent="0.35">
      <c r="A3116" t="s">
        <v>535</v>
      </c>
      <c r="B3116">
        <f t="shared" si="6284"/>
        <v>22</v>
      </c>
      <c r="C3116">
        <f t="shared" si="6285"/>
        <v>15</v>
      </c>
      <c r="E3116">
        <f t="shared" ref="E3116" si="6385">plan_id</f>
        <v>1330</v>
      </c>
      <c r="F3116">
        <f t="shared" ca="1" si="6373"/>
        <v>2020</v>
      </c>
      <c r="G3116">
        <f t="shared" ref="G3116" ca="1" si="6386">VLOOKUP(INDIRECT(CHAR(39)&amp;$A3116&amp;CHAR(39)&amp;"!r2c"&amp;$C3116,0),variables,2,0)</f>
        <v>10992</v>
      </c>
      <c r="H3116" s="68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1966000000</v>
      </c>
    </row>
    <row r="3117" spans="1:8" x14ac:dyDescent="0.35">
      <c r="A3117" t="s">
        <v>535</v>
      </c>
      <c r="B3117">
        <f t="shared" si="6284"/>
        <v>22</v>
      </c>
      <c r="C3117">
        <f t="shared" si="6285"/>
        <v>16</v>
      </c>
      <c r="E3117">
        <f t="shared" ref="E3117" si="6387">plan_id</f>
        <v>1330</v>
      </c>
      <c r="F3117">
        <f t="shared" ca="1" si="6373"/>
        <v>2020</v>
      </c>
      <c r="G3117">
        <f t="shared" ref="G3117" ca="1" si="6388">VLOOKUP(INDIRECT(CHAR(39)&amp;$A3117&amp;CHAR(39)&amp;"!r2c"&amp;$C3117,0),variables,2,0)</f>
        <v>10993</v>
      </c>
      <c r="H3117" s="68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0.68799999999999994</v>
      </c>
    </row>
    <row r="3118" spans="1:8" x14ac:dyDescent="0.35">
      <c r="A3118" t="s">
        <v>535</v>
      </c>
      <c r="B3118">
        <f t="shared" si="6284"/>
        <v>22</v>
      </c>
      <c r="C3118">
        <f t="shared" si="6285"/>
        <v>17</v>
      </c>
      <c r="E3118">
        <f t="shared" ref="E3118" si="6389">plan_id</f>
        <v>1330</v>
      </c>
      <c r="F3118">
        <f t="shared" ca="1" si="6373"/>
        <v>2020</v>
      </c>
      <c r="G3118">
        <f t="shared" ref="G3118" ca="1" si="6390">VLOOKUP(INDIRECT(CHAR(39)&amp;$A3118&amp;CHAR(39)&amp;"!r2c"&amp;$C3118,0),variables,2,0)</f>
        <v>10994</v>
      </c>
      <c r="H3118" s="68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880700000</v>
      </c>
    </row>
    <row r="3119" spans="1:8" x14ac:dyDescent="0.35">
      <c r="A3119" t="s">
        <v>535</v>
      </c>
      <c r="B3119">
        <f t="shared" si="6284"/>
        <v>22</v>
      </c>
      <c r="C3119">
        <f t="shared" si="6285"/>
        <v>18</v>
      </c>
      <c r="E3119">
        <f t="shared" ref="E3119" si="6391">plan_id</f>
        <v>1330</v>
      </c>
      <c r="F3119">
        <f t="shared" ca="1" si="6373"/>
        <v>2020</v>
      </c>
      <c r="G3119">
        <f t="shared" ref="G3119" ca="1" si="6392">VLOOKUP(INDIRECT(CHAR(39)&amp;$A3119&amp;CHAR(39)&amp;"!r2c"&amp;$C3119,0),variables,2,0)</f>
        <v>11006</v>
      </c>
      <c r="H3119" s="68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0.16846679459520836</v>
      </c>
    </row>
    <row r="3120" spans="1:8" x14ac:dyDescent="0.35">
      <c r="A3120" t="s">
        <v>535</v>
      </c>
      <c r="B3120">
        <f t="shared" si="6284"/>
        <v>22</v>
      </c>
      <c r="C3120">
        <f t="shared" si="6285"/>
        <v>19</v>
      </c>
      <c r="E3120">
        <f t="shared" ref="E3120" si="6393">plan_id</f>
        <v>1330</v>
      </c>
      <c r="F3120">
        <f t="shared" ca="1" si="6373"/>
        <v>2020</v>
      </c>
      <c r="G3120">
        <f t="shared" ref="G3120" ca="1" si="6394">VLOOKUP(INDIRECT(CHAR(39)&amp;$A3120&amp;CHAR(39)&amp;"!r2c"&amp;$C3120,0),variables,2,0)</f>
        <v>10989</v>
      </c>
      <c r="H3120" s="68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5">
      <c r="A3121" t="s">
        <v>535</v>
      </c>
      <c r="B3121">
        <f t="shared" si="6284"/>
        <v>22</v>
      </c>
      <c r="C3121">
        <f t="shared" si="6285"/>
        <v>20</v>
      </c>
      <c r="E3121">
        <f t="shared" ref="E3121" si="6395">plan_id</f>
        <v>1330</v>
      </c>
      <c r="F3121">
        <f t="shared" ca="1" si="6373"/>
        <v>2020</v>
      </c>
      <c r="G3121">
        <f t="shared" ref="G3121" ca="1" si="6396">VLOOKUP(INDIRECT(CHAR(39)&amp;$A3121&amp;CHAR(39)&amp;"!r2c"&amp;$C3121,0),variables,2,0)</f>
        <v>10997</v>
      </c>
      <c r="H3121" s="68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4167839558</v>
      </c>
    </row>
    <row r="3122" spans="1:8" x14ac:dyDescent="0.35">
      <c r="A3122" t="s">
        <v>535</v>
      </c>
      <c r="B3122">
        <f t="shared" si="6284"/>
        <v>22</v>
      </c>
      <c r="C3122">
        <f t="shared" si="6285"/>
        <v>21</v>
      </c>
      <c r="E3122">
        <f t="shared" ref="E3122" si="6397">plan_id</f>
        <v>1330</v>
      </c>
      <c r="F3122">
        <f t="shared" ca="1" si="6373"/>
        <v>2020</v>
      </c>
      <c r="G3122">
        <f t="shared" ref="G3122" ca="1" si="6398">VLOOKUP(INDIRECT(CHAR(39)&amp;$A3122&amp;CHAR(39)&amp;"!r2c"&amp;$C3122,0),variables,2,0)</f>
        <v>10998</v>
      </c>
      <c r="H3122" s="68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0.66051340063391439</v>
      </c>
    </row>
    <row r="3123" spans="1:8" x14ac:dyDescent="0.35">
      <c r="A3123" t="s">
        <v>535</v>
      </c>
      <c r="B3123">
        <f t="shared" si="6284"/>
        <v>22</v>
      </c>
      <c r="C3123">
        <f t="shared" si="6285"/>
        <v>22</v>
      </c>
      <c r="E3123">
        <f t="shared" ref="E3123" si="6399">plan_id</f>
        <v>1330</v>
      </c>
      <c r="F3123">
        <f t="shared" ca="1" si="6373"/>
        <v>2020</v>
      </c>
      <c r="G3123">
        <f t="shared" ref="G3123" ca="1" si="6400">VLOOKUP(INDIRECT(CHAR(39)&amp;$A3123&amp;CHAR(39)&amp;"!r2c"&amp;$C3123,0),variables,2,0)</f>
        <v>10981</v>
      </c>
      <c r="H3123" s="68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5">
      <c r="A3124" t="s">
        <v>535</v>
      </c>
      <c r="B3124">
        <f t="shared" si="6284"/>
        <v>22</v>
      </c>
      <c r="C3124">
        <f t="shared" si="6285"/>
        <v>23</v>
      </c>
      <c r="E3124">
        <f t="shared" ref="E3124" si="6401">plan_id</f>
        <v>1330</v>
      </c>
      <c r="F3124">
        <f t="shared" ca="1" si="6373"/>
        <v>2020</v>
      </c>
      <c r="G3124">
        <f t="shared" ref="G3124" ca="1" si="6402">VLOOKUP(INDIRECT(CHAR(39)&amp;$A3124&amp;CHAR(39)&amp;"!r2c"&amp;$C3124,0),variables,2,0)</f>
        <v>10982</v>
      </c>
      <c r="H3124" s="68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5">
      <c r="A3125" t="s">
        <v>535</v>
      </c>
      <c r="B3125">
        <f t="shared" si="6284"/>
        <v>22</v>
      </c>
      <c r="C3125">
        <f t="shared" si="6285"/>
        <v>24</v>
      </c>
      <c r="E3125">
        <f t="shared" ref="E3125" si="6403">plan_id</f>
        <v>1330</v>
      </c>
      <c r="F3125">
        <f t="shared" ca="1" si="6373"/>
        <v>2020</v>
      </c>
      <c r="G3125">
        <f t="shared" ref="G3125" ca="1" si="6404">VLOOKUP(INDIRECT(CHAR(39)&amp;$A3125&amp;CHAR(39)&amp;"!r2c"&amp;$C3125,0),variables,2,0)</f>
        <v>10999</v>
      </c>
      <c r="H3125" s="68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43000000</v>
      </c>
    </row>
    <row r="3126" spans="1:8" x14ac:dyDescent="0.35">
      <c r="A3126" t="s">
        <v>535</v>
      </c>
      <c r="B3126">
        <f t="shared" si="6284"/>
        <v>22</v>
      </c>
      <c r="C3126">
        <f t="shared" si="6285"/>
        <v>25</v>
      </c>
      <c r="E3126">
        <f t="shared" ref="E3126" si="6405">plan_id</f>
        <v>1330</v>
      </c>
      <c r="F3126">
        <f t="shared" ca="1" si="6373"/>
        <v>2020</v>
      </c>
      <c r="G3126">
        <f t="shared" ref="G3126" ca="1" si="6406">VLOOKUP(INDIRECT(CHAR(39)&amp;$A3126&amp;CHAR(39)&amp;"!r2c"&amp;$C3126,0),variables,2,0)</f>
        <v>11000</v>
      </c>
      <c r="H3126" s="68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384396941</v>
      </c>
    </row>
    <row r="3127" spans="1:8" x14ac:dyDescent="0.35">
      <c r="A3127" t="s">
        <v>535</v>
      </c>
      <c r="B3127">
        <f t="shared" si="6284"/>
        <v>22</v>
      </c>
      <c r="C3127">
        <f t="shared" si="6285"/>
        <v>26</v>
      </c>
      <c r="E3127">
        <f t="shared" ref="E3127" si="6407">plan_id</f>
        <v>1330</v>
      </c>
      <c r="F3127">
        <f t="shared" ca="1" si="6373"/>
        <v>2020</v>
      </c>
      <c r="G3127">
        <f t="shared" ref="G3127" ca="1" si="6408">VLOOKUP(INDIRECT(CHAR(39)&amp;$A3127&amp;CHAR(39)&amp;"!r2c"&amp;$C3127,0),variables,2,0)</f>
        <v>11001</v>
      </c>
      <c r="H3127" s="68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5">
      <c r="A3128" t="s">
        <v>535</v>
      </c>
      <c r="B3128">
        <f t="shared" si="6284"/>
        <v>22</v>
      </c>
      <c r="C3128">
        <f t="shared" si="6285"/>
        <v>27</v>
      </c>
      <c r="E3128">
        <f t="shared" ref="E3128" si="6409">plan_id</f>
        <v>1330</v>
      </c>
      <c r="F3128">
        <f t="shared" ca="1" si="6373"/>
        <v>2020</v>
      </c>
      <c r="G3128">
        <f t="shared" ref="G3128" ca="1" si="6410">VLOOKUP(INDIRECT(CHAR(39)&amp;$A3128&amp;CHAR(39)&amp;"!r2c"&amp;$C3128,0),variables,2,0)</f>
        <v>11002</v>
      </c>
      <c r="H3128" s="68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3767693</v>
      </c>
    </row>
    <row r="3129" spans="1:8" x14ac:dyDescent="0.35">
      <c r="A3129" t="s">
        <v>535</v>
      </c>
      <c r="B3129">
        <f t="shared" si="6284"/>
        <v>22</v>
      </c>
      <c r="C3129">
        <f t="shared" si="6285"/>
        <v>28</v>
      </c>
      <c r="E3129">
        <f t="shared" ref="E3129" si="6411">plan_id</f>
        <v>1330</v>
      </c>
      <c r="F3129">
        <f t="shared" ca="1" si="6373"/>
        <v>2020</v>
      </c>
      <c r="G3129">
        <f t="shared" ref="G3129" ca="1" si="6412">VLOOKUP(INDIRECT(CHAR(39)&amp;$A3129&amp;CHAR(39)&amp;"!r2c"&amp;$C3129,0),variables,2,0)</f>
        <v>11003</v>
      </c>
      <c r="H3129" s="68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5375907</v>
      </c>
    </row>
    <row r="3130" spans="1:8" x14ac:dyDescent="0.35">
      <c r="A3130" t="s">
        <v>535</v>
      </c>
      <c r="B3130">
        <f t="shared" si="6284"/>
        <v>22</v>
      </c>
      <c r="C3130">
        <f t="shared" si="6285"/>
        <v>29</v>
      </c>
      <c r="E3130">
        <f t="shared" ref="E3130" si="6413">plan_id</f>
        <v>1330</v>
      </c>
      <c r="F3130">
        <f t="shared" ca="1" si="6373"/>
        <v>2020</v>
      </c>
      <c r="G3130">
        <f t="shared" ref="G3130" ca="1" si="6414">VLOOKUP(INDIRECT(CHAR(39)&amp;$A3130&amp;CHAR(39)&amp;"!r2c"&amp;$C3130,0),variables,2,0)</f>
        <v>11004</v>
      </c>
      <c r="H3130" s="68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393540541</v>
      </c>
    </row>
    <row r="3131" spans="1:8" x14ac:dyDescent="0.35">
      <c r="A3131" t="s">
        <v>535</v>
      </c>
      <c r="B3131">
        <f t="shared" ref="B3131:B3184" si="6415">B3104+1</f>
        <v>23</v>
      </c>
      <c r="C3131">
        <f t="shared" ref="C3131:C3184" si="6416">C3104</f>
        <v>3</v>
      </c>
      <c r="E3131">
        <f t="shared" ref="E3131" si="6417">plan_id</f>
        <v>1330</v>
      </c>
      <c r="F3131">
        <f t="shared" ca="1" si="6373"/>
        <v>2021</v>
      </c>
      <c r="G3131">
        <f t="shared" ref="G3131" ca="1" si="6418">VLOOKUP(INDIRECT(CHAR(39)&amp;$A3131&amp;CHAR(39)&amp;"!r2c"&amp;$C3131,0),variables,2,0)</f>
        <v>10983</v>
      </c>
      <c r="H3131" s="68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5">
      <c r="A3132" t="s">
        <v>535</v>
      </c>
      <c r="B3132">
        <f t="shared" si="6415"/>
        <v>23</v>
      </c>
      <c r="C3132">
        <f t="shared" si="6416"/>
        <v>4</v>
      </c>
      <c r="E3132">
        <f t="shared" ref="E3132" si="6419">plan_id</f>
        <v>1330</v>
      </c>
      <c r="F3132">
        <f t="shared" ca="1" si="6373"/>
        <v>2021</v>
      </c>
      <c r="G3132">
        <f t="shared" ref="G3132" ca="1" si="6420">VLOOKUP(INDIRECT(CHAR(39)&amp;$A3132&amp;CHAR(39)&amp;"!r2c"&amp;$C3132,0),variables,2,0)</f>
        <v>10985</v>
      </c>
      <c r="H3132" s="68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5">
      <c r="A3133" t="s">
        <v>535</v>
      </c>
      <c r="B3133">
        <f t="shared" si="6415"/>
        <v>23</v>
      </c>
      <c r="C3133">
        <f t="shared" si="6416"/>
        <v>5</v>
      </c>
      <c r="E3133">
        <f t="shared" ref="E3133" si="6421">plan_id</f>
        <v>1330</v>
      </c>
      <c r="F3133">
        <f t="shared" ca="1" si="6373"/>
        <v>2021</v>
      </c>
      <c r="G3133">
        <f t="shared" ref="G3133" ca="1" si="6422">VLOOKUP(INDIRECT(CHAR(39)&amp;$A3133&amp;CHAR(39)&amp;"!r2c"&amp;$C3133,0),variables,2,0)</f>
        <v>10986</v>
      </c>
      <c r="H3133" s="68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5">
      <c r="A3134" t="s">
        <v>535</v>
      </c>
      <c r="B3134">
        <f t="shared" si="6415"/>
        <v>23</v>
      </c>
      <c r="C3134">
        <f t="shared" si="6416"/>
        <v>6</v>
      </c>
      <c r="E3134">
        <f t="shared" ref="E3134" si="6423">plan_id</f>
        <v>1330</v>
      </c>
      <c r="F3134">
        <f t="shared" ca="1" si="6373"/>
        <v>2021</v>
      </c>
      <c r="G3134">
        <f t="shared" ref="G3134" ca="1" si="6424">VLOOKUP(INDIRECT(CHAR(39)&amp;$A3134&amp;CHAR(39)&amp;"!r2c"&amp;$C3134,0),variables,2,0)</f>
        <v>10987</v>
      </c>
      <c r="H3134" s="68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5">
      <c r="A3135" t="s">
        <v>535</v>
      </c>
      <c r="B3135">
        <f t="shared" si="6415"/>
        <v>23</v>
      </c>
      <c r="C3135">
        <f t="shared" si="6416"/>
        <v>7</v>
      </c>
      <c r="E3135">
        <f t="shared" ref="E3135" si="6425">plan_id</f>
        <v>1330</v>
      </c>
      <c r="F3135">
        <f t="shared" ca="1" si="6373"/>
        <v>2021</v>
      </c>
      <c r="G3135">
        <f t="shared" ref="G3135" ca="1" si="6426">VLOOKUP(INDIRECT(CHAR(39)&amp;$A3135&amp;CHAR(39)&amp;"!r2c"&amp;$C3135,0),variables,2,0)</f>
        <v>10975</v>
      </c>
      <c r="H3135" s="68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</v>
      </c>
    </row>
    <row r="3136" spans="1:8" x14ac:dyDescent="0.35">
      <c r="A3136" t="s">
        <v>535</v>
      </c>
      <c r="B3136">
        <f t="shared" si="6415"/>
        <v>23</v>
      </c>
      <c r="C3136">
        <f t="shared" si="6416"/>
        <v>8</v>
      </c>
      <c r="E3136">
        <f t="shared" ref="E3136" si="6427">plan_id</f>
        <v>1330</v>
      </c>
      <c r="F3136">
        <f t="shared" ca="1" si="6373"/>
        <v>2021</v>
      </c>
      <c r="G3136">
        <f t="shared" ref="G3136" ca="1" si="6428">VLOOKUP(INDIRECT(CHAR(39)&amp;$A3136&amp;CHAR(39)&amp;"!r2c"&amp;$C3136,0),variables,2,0)</f>
        <v>10988</v>
      </c>
      <c r="H3136" s="68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5">
      <c r="A3137" t="s">
        <v>535</v>
      </c>
      <c r="B3137">
        <f t="shared" si="6415"/>
        <v>23</v>
      </c>
      <c r="C3137">
        <f t="shared" si="6416"/>
        <v>9</v>
      </c>
      <c r="E3137">
        <f t="shared" ref="E3137" si="6429">plan_id</f>
        <v>1330</v>
      </c>
      <c r="F3137">
        <f t="shared" ca="1" si="6373"/>
        <v>2021</v>
      </c>
      <c r="G3137">
        <f t="shared" ref="G3137" ca="1" si="6430">VLOOKUP(INDIRECT(CHAR(39)&amp;$A3137&amp;CHAR(39)&amp;"!r2c"&amp;$C3137,0),variables,2,0)</f>
        <v>10885</v>
      </c>
      <c r="H3137" s="68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150239539</v>
      </c>
    </row>
    <row r="3138" spans="1:8" x14ac:dyDescent="0.35">
      <c r="A3138" t="s">
        <v>535</v>
      </c>
      <c r="B3138">
        <f t="shared" si="6415"/>
        <v>23</v>
      </c>
      <c r="C3138">
        <f t="shared" si="6416"/>
        <v>10</v>
      </c>
      <c r="E3138">
        <f t="shared" ref="E3138" si="6431">plan_id</f>
        <v>1330</v>
      </c>
      <c r="F3138">
        <f t="shared" ca="1" si="6373"/>
        <v>2021</v>
      </c>
      <c r="G3138">
        <f t="shared" ref="G3138" ca="1" si="6432">VLOOKUP(INDIRECT(CHAR(39)&amp;$A3138&amp;CHAR(39)&amp;"!r2c"&amp;$C3138,0),variables,2,0)</f>
        <v>10886</v>
      </c>
      <c r="H3138" s="68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150239539</v>
      </c>
    </row>
    <row r="3139" spans="1:8" x14ac:dyDescent="0.35">
      <c r="A3139" t="s">
        <v>535</v>
      </c>
      <c r="B3139">
        <f t="shared" si="6415"/>
        <v>23</v>
      </c>
      <c r="C3139">
        <f t="shared" si="6416"/>
        <v>11</v>
      </c>
      <c r="E3139">
        <f t="shared" ref="E3139" si="6433">plan_id</f>
        <v>1330</v>
      </c>
      <c r="F3139">
        <f t="shared" ca="1" si="6373"/>
        <v>2021</v>
      </c>
      <c r="G3139">
        <f t="shared" ref="G3139" ca="1" si="6434">VLOOKUP(INDIRECT(CHAR(39)&amp;$A3139&amp;CHAR(39)&amp;"!r2c"&amp;$C3139,0),variables,2,0)</f>
        <v>10887</v>
      </c>
      <c r="H3139" s="68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5">
      <c r="A3140" t="s">
        <v>535</v>
      </c>
      <c r="B3140">
        <f t="shared" si="6415"/>
        <v>23</v>
      </c>
      <c r="C3140">
        <f t="shared" si="6416"/>
        <v>12</v>
      </c>
      <c r="E3140">
        <f t="shared" ref="E3140" si="6435">plan_id</f>
        <v>1330</v>
      </c>
      <c r="F3140">
        <f t="shared" ca="1" si="6373"/>
        <v>2021</v>
      </c>
      <c r="G3140">
        <f t="shared" ref="G3140" ca="1" si="6436">VLOOKUP(INDIRECT(CHAR(39)&amp;$A3140&amp;CHAR(39)&amp;"!r2c"&amp;$C3140,0),variables,2,0)</f>
        <v>10883</v>
      </c>
      <c r="H3140" s="68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5">
      <c r="A3141" t="s">
        <v>535</v>
      </c>
      <c r="B3141">
        <f t="shared" si="6415"/>
        <v>23</v>
      </c>
      <c r="C3141">
        <f t="shared" si="6416"/>
        <v>13</v>
      </c>
      <c r="E3141">
        <f t="shared" ref="E3141" si="6437">plan_id</f>
        <v>1330</v>
      </c>
      <c r="F3141">
        <f t="shared" ca="1" si="6373"/>
        <v>2021</v>
      </c>
      <c r="G3141">
        <f t="shared" ref="G3141" ca="1" si="6438">VLOOKUP(INDIRECT(CHAR(39)&amp;$A3141&amp;CHAR(39)&amp;"!r2c"&amp;$C3141,0),variables,2,0)</f>
        <v>10990</v>
      </c>
      <c r="H3141" s="68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4616300000</v>
      </c>
    </row>
    <row r="3142" spans="1:8" x14ac:dyDescent="0.35">
      <c r="A3142" t="s">
        <v>535</v>
      </c>
      <c r="B3142">
        <f t="shared" si="6415"/>
        <v>23</v>
      </c>
      <c r="C3142">
        <f t="shared" si="6416"/>
        <v>14</v>
      </c>
      <c r="E3142">
        <f t="shared" ref="E3142" si="6439">plan_id</f>
        <v>1330</v>
      </c>
      <c r="F3142">
        <f t="shared" ca="1" si="6373"/>
        <v>2021</v>
      </c>
      <c r="G3142">
        <f t="shared" ref="G3142" ca="1" si="6440">VLOOKUP(INDIRECT(CHAR(39)&amp;$A3142&amp;CHAR(39)&amp;"!r2c"&amp;$C3142,0),variables,2,0)</f>
        <v>10991</v>
      </c>
      <c r="H3142" s="68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6463200000</v>
      </c>
    </row>
    <row r="3143" spans="1:8" x14ac:dyDescent="0.35">
      <c r="A3143" t="s">
        <v>535</v>
      </c>
      <c r="B3143">
        <f t="shared" si="6415"/>
        <v>23</v>
      </c>
      <c r="C3143">
        <f t="shared" si="6416"/>
        <v>15</v>
      </c>
      <c r="E3143">
        <f t="shared" ref="E3143" si="6441">plan_id</f>
        <v>1330</v>
      </c>
      <c r="F3143">
        <f t="shared" ca="1" si="6373"/>
        <v>2021</v>
      </c>
      <c r="G3143">
        <f t="shared" ref="G3143" ca="1" si="6442">VLOOKUP(INDIRECT(CHAR(39)&amp;$A3143&amp;CHAR(39)&amp;"!r2c"&amp;$C3143,0),variables,2,0)</f>
        <v>10992</v>
      </c>
      <c r="H3143" s="68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1846900000</v>
      </c>
    </row>
    <row r="3144" spans="1:8" x14ac:dyDescent="0.35">
      <c r="A3144" t="s">
        <v>535</v>
      </c>
      <c r="B3144">
        <f t="shared" si="6415"/>
        <v>23</v>
      </c>
      <c r="C3144">
        <f t="shared" si="6416"/>
        <v>16</v>
      </c>
      <c r="E3144">
        <f t="shared" ref="E3144" si="6443">plan_id</f>
        <v>1330</v>
      </c>
      <c r="F3144">
        <f t="shared" ca="1" si="6373"/>
        <v>2021</v>
      </c>
      <c r="G3144">
        <f t="shared" ref="G3144" ca="1" si="6444">VLOOKUP(INDIRECT(CHAR(39)&amp;$A3144&amp;CHAR(39)&amp;"!r2c"&amp;$C3144,0),variables,2,0)</f>
        <v>10993</v>
      </c>
      <c r="H3144" s="68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0.71399999999999997</v>
      </c>
    </row>
    <row r="3145" spans="1:8" x14ac:dyDescent="0.35">
      <c r="A3145" t="s">
        <v>535</v>
      </c>
      <c r="B3145">
        <f t="shared" si="6415"/>
        <v>23</v>
      </c>
      <c r="C3145">
        <f t="shared" si="6416"/>
        <v>17</v>
      </c>
      <c r="E3145">
        <f t="shared" ref="E3145" si="6445">plan_id</f>
        <v>1330</v>
      </c>
      <c r="F3145">
        <f t="shared" ca="1" si="6373"/>
        <v>2021</v>
      </c>
      <c r="G3145">
        <f t="shared" ref="G3145" ca="1" si="6446">VLOOKUP(INDIRECT(CHAR(39)&amp;$A3145&amp;CHAR(39)&amp;"!r2c"&amp;$C3145,0),variables,2,0)</f>
        <v>10994</v>
      </c>
      <c r="H3145" s="68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922800000</v>
      </c>
    </row>
    <row r="3146" spans="1:8" x14ac:dyDescent="0.35">
      <c r="A3146" t="s">
        <v>535</v>
      </c>
      <c r="B3146">
        <f t="shared" si="6415"/>
        <v>23</v>
      </c>
      <c r="C3146">
        <f t="shared" si="6416"/>
        <v>18</v>
      </c>
      <c r="E3146">
        <f t="shared" ref="E3146" si="6447">plan_id</f>
        <v>1330</v>
      </c>
      <c r="F3146">
        <f t="shared" ca="1" si="6373"/>
        <v>2021</v>
      </c>
      <c r="G3146">
        <f t="shared" ref="G3146" ca="1" si="6448">VLOOKUP(INDIRECT(CHAR(39)&amp;$A3146&amp;CHAR(39)&amp;"!r2c"&amp;$C3146,0),variables,2,0)</f>
        <v>11006</v>
      </c>
      <c r="H3146" s="68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0.16280834308625922</v>
      </c>
    </row>
    <row r="3147" spans="1:8" x14ac:dyDescent="0.35">
      <c r="A3147" t="s">
        <v>535</v>
      </c>
      <c r="B3147">
        <f t="shared" si="6415"/>
        <v>23</v>
      </c>
      <c r="C3147">
        <f t="shared" si="6416"/>
        <v>19</v>
      </c>
      <c r="E3147">
        <f t="shared" ref="E3147" si="6449">plan_id</f>
        <v>1330</v>
      </c>
      <c r="F3147">
        <f t="shared" ca="1" si="6373"/>
        <v>2021</v>
      </c>
      <c r="G3147">
        <f t="shared" ref="G3147" ca="1" si="6450">VLOOKUP(INDIRECT(CHAR(39)&amp;$A3147&amp;CHAR(39)&amp;"!r2c"&amp;$C3147,0),variables,2,0)</f>
        <v>10989</v>
      </c>
      <c r="H3147" s="68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5">
      <c r="A3148" t="s">
        <v>535</v>
      </c>
      <c r="B3148">
        <f t="shared" si="6415"/>
        <v>23</v>
      </c>
      <c r="C3148">
        <f t="shared" si="6416"/>
        <v>20</v>
      </c>
      <c r="E3148">
        <f t="shared" ref="E3148" si="6451">plan_id</f>
        <v>1330</v>
      </c>
      <c r="F3148">
        <f t="shared" ca="1" si="6373"/>
        <v>2021</v>
      </c>
      <c r="G3148">
        <f t="shared" ref="G3148" ca="1" si="6452">VLOOKUP(INDIRECT(CHAR(39)&amp;$A3148&amp;CHAR(39)&amp;"!r2c"&amp;$C3148,0),variables,2,0)</f>
        <v>10997</v>
      </c>
      <c r="H3148" s="68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5116849108</v>
      </c>
    </row>
    <row r="3149" spans="1:8" x14ac:dyDescent="0.35">
      <c r="A3149" t="s">
        <v>535</v>
      </c>
      <c r="B3149">
        <f t="shared" si="6415"/>
        <v>23</v>
      </c>
      <c r="C3149">
        <f t="shared" si="6416"/>
        <v>21</v>
      </c>
      <c r="E3149">
        <f t="shared" ref="E3149" si="6453">plan_id</f>
        <v>1330</v>
      </c>
      <c r="F3149">
        <f t="shared" ca="1" si="6373"/>
        <v>2021</v>
      </c>
      <c r="G3149">
        <f t="shared" ref="G3149" ca="1" si="6454">VLOOKUP(INDIRECT(CHAR(39)&amp;$A3149&amp;CHAR(39)&amp;"!r2c"&amp;$C3149,0),variables,2,0)</f>
        <v>10998</v>
      </c>
      <c r="H3149" s="68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0.79168973697239753</v>
      </c>
    </row>
    <row r="3150" spans="1:8" x14ac:dyDescent="0.35">
      <c r="A3150" t="s">
        <v>535</v>
      </c>
      <c r="B3150">
        <f t="shared" si="6415"/>
        <v>23</v>
      </c>
      <c r="C3150">
        <f t="shared" si="6416"/>
        <v>22</v>
      </c>
      <c r="E3150">
        <f t="shared" ref="E3150" si="6455">plan_id</f>
        <v>1330</v>
      </c>
      <c r="F3150">
        <f t="shared" ca="1" si="6373"/>
        <v>2021</v>
      </c>
      <c r="G3150">
        <f t="shared" ref="G3150" ca="1" si="6456">VLOOKUP(INDIRECT(CHAR(39)&amp;$A3150&amp;CHAR(39)&amp;"!r2c"&amp;$C3150,0),variables,2,0)</f>
        <v>10981</v>
      </c>
      <c r="H3150" s="68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5">
      <c r="A3151" t="s">
        <v>535</v>
      </c>
      <c r="B3151">
        <f t="shared" si="6415"/>
        <v>23</v>
      </c>
      <c r="C3151">
        <f t="shared" si="6416"/>
        <v>23</v>
      </c>
      <c r="E3151">
        <f t="shared" ref="E3151" si="6457">plan_id</f>
        <v>1330</v>
      </c>
      <c r="F3151">
        <f t="shared" ca="1" si="6373"/>
        <v>2021</v>
      </c>
      <c r="G3151">
        <f t="shared" ref="G3151" ca="1" si="6458">VLOOKUP(INDIRECT(CHAR(39)&amp;$A3151&amp;CHAR(39)&amp;"!r2c"&amp;$C3151,0),variables,2,0)</f>
        <v>10982</v>
      </c>
      <c r="H3151" s="68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5">
      <c r="A3152" t="s">
        <v>535</v>
      </c>
      <c r="B3152">
        <f t="shared" si="6415"/>
        <v>23</v>
      </c>
      <c r="C3152">
        <f t="shared" si="6416"/>
        <v>24</v>
      </c>
      <c r="E3152">
        <f t="shared" ref="E3152" si="6459">plan_id</f>
        <v>1330</v>
      </c>
      <c r="F3152">
        <f t="shared" ca="1" si="6373"/>
        <v>2021</v>
      </c>
      <c r="G3152">
        <f t="shared" ref="G3152" ca="1" si="6460">VLOOKUP(INDIRECT(CHAR(39)&amp;$A3152&amp;CHAR(39)&amp;"!r2c"&amp;$C3152,0),variables,2,0)</f>
        <v>10999</v>
      </c>
      <c r="H3152" s="68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-115200000</v>
      </c>
    </row>
    <row r="3153" spans="1:8" x14ac:dyDescent="0.35">
      <c r="A3153" t="s">
        <v>535</v>
      </c>
      <c r="B3153">
        <f t="shared" si="6415"/>
        <v>23</v>
      </c>
      <c r="C3153">
        <f t="shared" si="6416"/>
        <v>25</v>
      </c>
      <c r="E3153">
        <f t="shared" ref="E3153" si="6461">plan_id</f>
        <v>1330</v>
      </c>
      <c r="F3153">
        <f t="shared" ca="1" si="6373"/>
        <v>2021</v>
      </c>
      <c r="G3153">
        <f t="shared" ref="G3153" ca="1" si="6462">VLOOKUP(INDIRECT(CHAR(39)&amp;$A3153&amp;CHAR(39)&amp;"!r2c"&amp;$C3153,0),variables,2,0)</f>
        <v>11000</v>
      </c>
      <c r="H3153" s="68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399897777</v>
      </c>
    </row>
    <row r="3154" spans="1:8" x14ac:dyDescent="0.35">
      <c r="A3154" t="s">
        <v>535</v>
      </c>
      <c r="B3154">
        <f t="shared" si="6415"/>
        <v>23</v>
      </c>
      <c r="C3154">
        <f t="shared" si="6416"/>
        <v>26</v>
      </c>
      <c r="E3154">
        <f t="shared" ref="E3154" si="6463">plan_id</f>
        <v>1330</v>
      </c>
      <c r="F3154">
        <f t="shared" ca="1" si="6373"/>
        <v>2021</v>
      </c>
      <c r="G3154">
        <f t="shared" ref="G3154" ca="1" si="6464">VLOOKUP(INDIRECT(CHAR(39)&amp;$A3154&amp;CHAR(39)&amp;"!r2c"&amp;$C3154,0),variables,2,0)</f>
        <v>11001</v>
      </c>
      <c r="H3154" s="68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5">
      <c r="A3155" t="s">
        <v>535</v>
      </c>
      <c r="B3155">
        <f t="shared" si="6415"/>
        <v>23</v>
      </c>
      <c r="C3155">
        <f t="shared" si="6416"/>
        <v>27</v>
      </c>
      <c r="E3155">
        <f t="shared" ref="E3155" si="6465">plan_id</f>
        <v>1330</v>
      </c>
      <c r="F3155">
        <f t="shared" ca="1" si="6373"/>
        <v>2021</v>
      </c>
      <c r="G3155">
        <f t="shared" ref="G3155" ca="1" si="6466">VLOOKUP(INDIRECT(CHAR(39)&amp;$A3155&amp;CHAR(39)&amp;"!r2c"&amp;$C3155,0),variables,2,0)</f>
        <v>11002</v>
      </c>
      <c r="H3155" s="68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3936633</v>
      </c>
    </row>
    <row r="3156" spans="1:8" x14ac:dyDescent="0.35">
      <c r="A3156" t="s">
        <v>535</v>
      </c>
      <c r="B3156">
        <f t="shared" si="6415"/>
        <v>23</v>
      </c>
      <c r="C3156">
        <f t="shared" si="6416"/>
        <v>28</v>
      </c>
      <c r="E3156">
        <f t="shared" ref="E3156" si="6467">plan_id</f>
        <v>1330</v>
      </c>
      <c r="F3156">
        <f t="shared" ca="1" si="6373"/>
        <v>2021</v>
      </c>
      <c r="G3156">
        <f t="shared" ref="G3156" ca="1" si="6468">VLOOKUP(INDIRECT(CHAR(39)&amp;$A3156&amp;CHAR(39)&amp;"!r2c"&amp;$C3156,0),variables,2,0)</f>
        <v>11003</v>
      </c>
      <c r="H3156" s="68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9243302</v>
      </c>
    </row>
    <row r="3157" spans="1:8" x14ac:dyDescent="0.35">
      <c r="A3157" t="s">
        <v>535</v>
      </c>
      <c r="B3157">
        <f t="shared" si="6415"/>
        <v>23</v>
      </c>
      <c r="C3157">
        <f t="shared" si="6416"/>
        <v>29</v>
      </c>
      <c r="E3157">
        <f t="shared" ref="E3157" si="6469">plan_id</f>
        <v>1330</v>
      </c>
      <c r="F3157">
        <f t="shared" ca="1" si="6373"/>
        <v>2021</v>
      </c>
      <c r="G3157">
        <f t="shared" ref="G3157" ca="1" si="6470">VLOOKUP(INDIRECT(CHAR(39)&amp;$A3157&amp;CHAR(39)&amp;"!r2c"&amp;$C3157,0),variables,2,0)</f>
        <v>11004</v>
      </c>
      <c r="H3157" s="68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413077712</v>
      </c>
    </row>
    <row r="3158" spans="1:8" x14ac:dyDescent="0.35">
      <c r="A3158" t="s">
        <v>535</v>
      </c>
      <c r="B3158">
        <f t="shared" si="6415"/>
        <v>24</v>
      </c>
      <c r="C3158">
        <f t="shared" si="6416"/>
        <v>3</v>
      </c>
      <c r="E3158">
        <f t="shared" ref="E3158" si="6471">plan_id</f>
        <v>1330</v>
      </c>
      <c r="F3158">
        <f t="shared" ca="1" si="6373"/>
        <v>2022</v>
      </c>
      <c r="G3158">
        <f t="shared" ref="G3158" ca="1" si="6472">VLOOKUP(INDIRECT(CHAR(39)&amp;$A3158&amp;CHAR(39)&amp;"!r2c"&amp;$C3158,0),variables,2,0)</f>
        <v>10983</v>
      </c>
      <c r="H3158" s="68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5">
      <c r="A3159" t="s">
        <v>535</v>
      </c>
      <c r="B3159">
        <f t="shared" si="6415"/>
        <v>24</v>
      </c>
      <c r="C3159">
        <f t="shared" si="6416"/>
        <v>4</v>
      </c>
      <c r="E3159">
        <f t="shared" ref="E3159" si="6473">plan_id</f>
        <v>1330</v>
      </c>
      <c r="F3159">
        <f t="shared" ca="1" si="6373"/>
        <v>2022</v>
      </c>
      <c r="G3159">
        <f t="shared" ref="G3159" ca="1" si="6474">VLOOKUP(INDIRECT(CHAR(39)&amp;$A3159&amp;CHAR(39)&amp;"!r2c"&amp;$C3159,0),variables,2,0)</f>
        <v>10985</v>
      </c>
      <c r="H3159" s="68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5">
      <c r="A3160" t="s">
        <v>535</v>
      </c>
      <c r="B3160">
        <f t="shared" si="6415"/>
        <v>24</v>
      </c>
      <c r="C3160">
        <f t="shared" si="6416"/>
        <v>5</v>
      </c>
      <c r="E3160">
        <f t="shared" ref="E3160" si="6475">plan_id</f>
        <v>1330</v>
      </c>
      <c r="F3160">
        <f t="shared" ca="1" si="6373"/>
        <v>2022</v>
      </c>
      <c r="G3160">
        <f t="shared" ref="G3160" ca="1" si="6476">VLOOKUP(INDIRECT(CHAR(39)&amp;$A3160&amp;CHAR(39)&amp;"!r2c"&amp;$C3160,0),variables,2,0)</f>
        <v>10986</v>
      </c>
      <c r="H3160" s="68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5">
      <c r="A3161" t="s">
        <v>535</v>
      </c>
      <c r="B3161">
        <f t="shared" si="6415"/>
        <v>24</v>
      </c>
      <c r="C3161">
        <f t="shared" si="6416"/>
        <v>6</v>
      </c>
      <c r="E3161">
        <f t="shared" ref="E3161" si="6477">plan_id</f>
        <v>1330</v>
      </c>
      <c r="F3161">
        <f t="shared" ca="1" si="6373"/>
        <v>2022</v>
      </c>
      <c r="G3161">
        <f t="shared" ref="G3161" ca="1" si="6478">VLOOKUP(INDIRECT(CHAR(39)&amp;$A3161&amp;CHAR(39)&amp;"!r2c"&amp;$C3161,0),variables,2,0)</f>
        <v>10987</v>
      </c>
      <c r="H3161" s="68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5">
      <c r="A3162" t="s">
        <v>535</v>
      </c>
      <c r="B3162">
        <f t="shared" si="6415"/>
        <v>24</v>
      </c>
      <c r="C3162">
        <f t="shared" si="6416"/>
        <v>7</v>
      </c>
      <c r="E3162">
        <f t="shared" ref="E3162" si="6479">plan_id</f>
        <v>1330</v>
      </c>
      <c r="F3162">
        <f t="shared" ca="1" si="6373"/>
        <v>2022</v>
      </c>
      <c r="G3162">
        <f t="shared" ref="G3162" ca="1" si="6480">VLOOKUP(INDIRECT(CHAR(39)&amp;$A3162&amp;CHAR(39)&amp;"!r2c"&amp;$C3162,0),variables,2,0)</f>
        <v>10975</v>
      </c>
      <c r="H3162" s="68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</v>
      </c>
    </row>
    <row r="3163" spans="1:8" x14ac:dyDescent="0.35">
      <c r="A3163" t="s">
        <v>535</v>
      </c>
      <c r="B3163">
        <f t="shared" si="6415"/>
        <v>24</v>
      </c>
      <c r="C3163">
        <f t="shared" si="6416"/>
        <v>8</v>
      </c>
      <c r="E3163">
        <f t="shared" ref="E3163" si="6481">plan_id</f>
        <v>1330</v>
      </c>
      <c r="F3163">
        <f t="shared" ca="1" si="6373"/>
        <v>2022</v>
      </c>
      <c r="G3163">
        <f t="shared" ref="G3163" ca="1" si="6482">VLOOKUP(INDIRECT(CHAR(39)&amp;$A3163&amp;CHAR(39)&amp;"!r2c"&amp;$C3163,0),variables,2,0)</f>
        <v>10988</v>
      </c>
      <c r="H3163" s="68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5">
      <c r="A3164" t="s">
        <v>535</v>
      </c>
      <c r="B3164">
        <f t="shared" si="6415"/>
        <v>24</v>
      </c>
      <c r="C3164">
        <f t="shared" si="6416"/>
        <v>9</v>
      </c>
      <c r="E3164">
        <f t="shared" ref="E3164" si="6483">plan_id</f>
        <v>1330</v>
      </c>
      <c r="F3164">
        <f t="shared" ca="1" si="6373"/>
        <v>2022</v>
      </c>
      <c r="G3164">
        <f t="shared" ref="G3164" ca="1" si="6484">VLOOKUP(INDIRECT(CHAR(39)&amp;$A3164&amp;CHAR(39)&amp;"!r2c"&amp;$C3164,0),variables,2,0)</f>
        <v>10885</v>
      </c>
      <c r="H3164" s="68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157671673</v>
      </c>
    </row>
    <row r="3165" spans="1:8" x14ac:dyDescent="0.35">
      <c r="A3165" t="s">
        <v>535</v>
      </c>
      <c r="B3165">
        <f t="shared" si="6415"/>
        <v>24</v>
      </c>
      <c r="C3165">
        <f t="shared" si="6416"/>
        <v>10</v>
      </c>
      <c r="E3165">
        <f t="shared" ref="E3165" si="6485">plan_id</f>
        <v>1330</v>
      </c>
      <c r="F3165">
        <f t="shared" ca="1" si="6373"/>
        <v>2022</v>
      </c>
      <c r="G3165">
        <f t="shared" ref="G3165" ca="1" si="6486">VLOOKUP(INDIRECT(CHAR(39)&amp;$A3165&amp;CHAR(39)&amp;"!r2c"&amp;$C3165,0),variables,2,0)</f>
        <v>10886</v>
      </c>
      <c r="H3165" s="68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157671673</v>
      </c>
    </row>
    <row r="3166" spans="1:8" x14ac:dyDescent="0.35">
      <c r="A3166" t="s">
        <v>535</v>
      </c>
      <c r="B3166">
        <f t="shared" si="6415"/>
        <v>24</v>
      </c>
      <c r="C3166">
        <f t="shared" si="6416"/>
        <v>11</v>
      </c>
      <c r="E3166">
        <f t="shared" ref="E3166" si="6487">plan_id</f>
        <v>1330</v>
      </c>
      <c r="F3166">
        <f t="shared" ca="1" si="6373"/>
        <v>2022</v>
      </c>
      <c r="G3166">
        <f t="shared" ref="G3166" ca="1" si="6488">VLOOKUP(INDIRECT(CHAR(39)&amp;$A3166&amp;CHAR(39)&amp;"!r2c"&amp;$C3166,0),variables,2,0)</f>
        <v>10887</v>
      </c>
      <c r="H3166" s="68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5">
      <c r="A3167" t="s">
        <v>535</v>
      </c>
      <c r="B3167">
        <f t="shared" si="6415"/>
        <v>24</v>
      </c>
      <c r="C3167">
        <f t="shared" si="6416"/>
        <v>12</v>
      </c>
      <c r="E3167">
        <f t="shared" ref="E3167" si="6489">plan_id</f>
        <v>1330</v>
      </c>
      <c r="F3167">
        <f t="shared" ca="1" si="6373"/>
        <v>2022</v>
      </c>
      <c r="G3167">
        <f t="shared" ref="G3167" ca="1" si="6490">VLOOKUP(INDIRECT(CHAR(39)&amp;$A3167&amp;CHAR(39)&amp;"!r2c"&amp;$C3167,0),variables,2,0)</f>
        <v>10883</v>
      </c>
      <c r="H3167" s="68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5">
      <c r="A3168" t="s">
        <v>535</v>
      </c>
      <c r="B3168">
        <f t="shared" si="6415"/>
        <v>24</v>
      </c>
      <c r="C3168">
        <f t="shared" si="6416"/>
        <v>13</v>
      </c>
      <c r="E3168">
        <f t="shared" ref="E3168" si="6491">plan_id</f>
        <v>1330</v>
      </c>
      <c r="F3168">
        <f t="shared" ca="1" si="6373"/>
        <v>2022</v>
      </c>
      <c r="G3168">
        <f t="shared" ref="G3168" ca="1" si="6492">VLOOKUP(INDIRECT(CHAR(39)&amp;$A3168&amp;CHAR(39)&amp;"!r2c"&amp;$C3168,0),variables,2,0)</f>
        <v>10990</v>
      </c>
      <c r="H3168" s="68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4799500000</v>
      </c>
    </row>
    <row r="3169" spans="1:8" x14ac:dyDescent="0.35">
      <c r="A3169" t="s">
        <v>535</v>
      </c>
      <c r="B3169">
        <f t="shared" si="6415"/>
        <v>24</v>
      </c>
      <c r="C3169">
        <f t="shared" si="6416"/>
        <v>14</v>
      </c>
      <c r="E3169">
        <f t="shared" ref="E3169" si="6493">plan_id</f>
        <v>1330</v>
      </c>
      <c r="F3169">
        <f t="shared" ca="1" si="6373"/>
        <v>2022</v>
      </c>
      <c r="G3169">
        <f t="shared" ref="G3169" ca="1" si="6494">VLOOKUP(INDIRECT(CHAR(39)&amp;$A3169&amp;CHAR(39)&amp;"!r2c"&amp;$C3169,0),variables,2,0)</f>
        <v>10991</v>
      </c>
      <c r="H3169" s="68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6691300000</v>
      </c>
    </row>
    <row r="3170" spans="1:8" x14ac:dyDescent="0.35">
      <c r="A3170" t="s">
        <v>535</v>
      </c>
      <c r="B3170">
        <f t="shared" si="6415"/>
        <v>24</v>
      </c>
      <c r="C3170">
        <f t="shared" si="6416"/>
        <v>15</v>
      </c>
      <c r="E3170">
        <f t="shared" ref="E3170" si="6495">plan_id</f>
        <v>1330</v>
      </c>
      <c r="F3170">
        <f t="shared" ca="1" si="6373"/>
        <v>2022</v>
      </c>
      <c r="G3170">
        <f t="shared" ref="G3170" ca="1" si="6496">VLOOKUP(INDIRECT(CHAR(39)&amp;$A3170&amp;CHAR(39)&amp;"!r2c"&amp;$C3170,0),variables,2,0)</f>
        <v>10992</v>
      </c>
      <c r="H3170" s="68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1891700000</v>
      </c>
    </row>
    <row r="3171" spans="1:8" x14ac:dyDescent="0.35">
      <c r="A3171" t="s">
        <v>535</v>
      </c>
      <c r="B3171">
        <f t="shared" si="6415"/>
        <v>24</v>
      </c>
      <c r="C3171">
        <f t="shared" si="6416"/>
        <v>16</v>
      </c>
      <c r="E3171">
        <f t="shared" ref="E3171" si="6497">plan_id</f>
        <v>1330</v>
      </c>
      <c r="F3171">
        <f t="shared" ca="1" si="6373"/>
        <v>2022</v>
      </c>
      <c r="G3171">
        <f t="shared" ref="G3171" ca="1" si="6498">VLOOKUP(INDIRECT(CHAR(39)&amp;$A3171&amp;CHAR(39)&amp;"!r2c"&amp;$C3171,0),variables,2,0)</f>
        <v>10993</v>
      </c>
      <c r="H3171" s="68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0.71699999999999997</v>
      </c>
    </row>
    <row r="3172" spans="1:8" x14ac:dyDescent="0.35">
      <c r="A3172" t="s">
        <v>535</v>
      </c>
      <c r="B3172">
        <f t="shared" si="6415"/>
        <v>24</v>
      </c>
      <c r="C3172">
        <f t="shared" si="6416"/>
        <v>17</v>
      </c>
      <c r="E3172">
        <f t="shared" ref="E3172" si="6499">plan_id</f>
        <v>1330</v>
      </c>
      <c r="F3172">
        <f t="shared" ca="1" si="6373"/>
        <v>2022</v>
      </c>
      <c r="G3172">
        <f t="shared" ref="G3172" ca="1" si="6500">VLOOKUP(INDIRECT(CHAR(39)&amp;$A3172&amp;CHAR(39)&amp;"!r2c"&amp;$C3172,0),variables,2,0)</f>
        <v>10994</v>
      </c>
      <c r="H3172" s="68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960800000</v>
      </c>
    </row>
    <row r="3173" spans="1:8" x14ac:dyDescent="0.35">
      <c r="A3173" t="s">
        <v>535</v>
      </c>
      <c r="B3173">
        <f t="shared" si="6415"/>
        <v>24</v>
      </c>
      <c r="C3173">
        <f t="shared" si="6416"/>
        <v>18</v>
      </c>
      <c r="E3173">
        <f t="shared" ref="E3173" si="6501">plan_id</f>
        <v>1330</v>
      </c>
      <c r="F3173">
        <f t="shared" ca="1" si="6373"/>
        <v>2022</v>
      </c>
      <c r="G3173">
        <f t="shared" ref="G3173" ca="1" si="6502">VLOOKUP(INDIRECT(CHAR(39)&amp;$A3173&amp;CHAR(39)&amp;"!r2c"&amp;$C3173,0),variables,2,0)</f>
        <v>11006</v>
      </c>
      <c r="H3173" s="68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0.16410457223147376</v>
      </c>
    </row>
    <row r="3174" spans="1:8" x14ac:dyDescent="0.35">
      <c r="A3174" t="s">
        <v>535</v>
      </c>
      <c r="B3174">
        <f t="shared" si="6415"/>
        <v>24</v>
      </c>
      <c r="C3174">
        <f t="shared" si="6416"/>
        <v>19</v>
      </c>
      <c r="E3174">
        <f t="shared" ref="E3174" si="6503">plan_id</f>
        <v>1330</v>
      </c>
      <c r="F3174">
        <f t="shared" ref="F3174:F3237" ca="1" si="6504">INDIRECT(CHAR(39)&amp;$A3174&amp;CHAR(39)&amp;"!r"&amp;$B3174&amp;"c2",0)</f>
        <v>2022</v>
      </c>
      <c r="G3174">
        <f t="shared" ref="G3174" ca="1" si="6505">VLOOKUP(INDIRECT(CHAR(39)&amp;$A3174&amp;CHAR(39)&amp;"!r2c"&amp;$C3174,0),variables,2,0)</f>
        <v>10989</v>
      </c>
      <c r="H3174" s="68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5">
      <c r="A3175" t="s">
        <v>535</v>
      </c>
      <c r="B3175">
        <f t="shared" si="6415"/>
        <v>24</v>
      </c>
      <c r="C3175">
        <f t="shared" si="6416"/>
        <v>20</v>
      </c>
      <c r="E3175">
        <f t="shared" ref="E3175" si="6506">plan_id</f>
        <v>1330</v>
      </c>
      <c r="F3175">
        <f t="shared" ca="1" si="6504"/>
        <v>2022</v>
      </c>
      <c r="G3175">
        <f t="shared" ref="G3175" ca="1" si="6507">VLOOKUP(INDIRECT(CHAR(39)&amp;$A3175&amp;CHAR(39)&amp;"!r2c"&amp;$C3175,0),variables,2,0)</f>
        <v>10997</v>
      </c>
      <c r="H3175" s="68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4724449484</v>
      </c>
    </row>
    <row r="3176" spans="1:8" x14ac:dyDescent="0.35">
      <c r="A3176" t="s">
        <v>535</v>
      </c>
      <c r="B3176">
        <f t="shared" si="6415"/>
        <v>24</v>
      </c>
      <c r="C3176">
        <f t="shared" si="6416"/>
        <v>21</v>
      </c>
      <c r="E3176">
        <f t="shared" ref="E3176" si="6508">plan_id</f>
        <v>1330</v>
      </c>
      <c r="F3176">
        <f t="shared" ca="1" si="6504"/>
        <v>2022</v>
      </c>
      <c r="G3176">
        <f t="shared" ref="G3176" ca="1" si="6509">VLOOKUP(INDIRECT(CHAR(39)&amp;$A3176&amp;CHAR(39)&amp;"!r2c"&amp;$C3176,0),variables,2,0)</f>
        <v>10998</v>
      </c>
      <c r="H3176" s="68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0.7060585363083407</v>
      </c>
    </row>
    <row r="3177" spans="1:8" x14ac:dyDescent="0.35">
      <c r="A3177" t="s">
        <v>535</v>
      </c>
      <c r="B3177">
        <f t="shared" si="6415"/>
        <v>24</v>
      </c>
      <c r="C3177">
        <f t="shared" si="6416"/>
        <v>22</v>
      </c>
      <c r="E3177">
        <f t="shared" ref="E3177" si="6510">plan_id</f>
        <v>1330</v>
      </c>
      <c r="F3177">
        <f t="shared" ca="1" si="6504"/>
        <v>2022</v>
      </c>
      <c r="G3177">
        <f t="shared" ref="G3177" ca="1" si="6511">VLOOKUP(INDIRECT(CHAR(39)&amp;$A3177&amp;CHAR(39)&amp;"!r2c"&amp;$C3177,0),variables,2,0)</f>
        <v>10981</v>
      </c>
      <c r="H3177" s="68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5">
      <c r="A3178" t="s">
        <v>535</v>
      </c>
      <c r="B3178">
        <f t="shared" si="6415"/>
        <v>24</v>
      </c>
      <c r="C3178">
        <f t="shared" si="6416"/>
        <v>23</v>
      </c>
      <c r="E3178">
        <f t="shared" ref="E3178" si="6512">plan_id</f>
        <v>1330</v>
      </c>
      <c r="F3178">
        <f t="shared" ca="1" si="6504"/>
        <v>2022</v>
      </c>
      <c r="G3178">
        <f t="shared" ref="G3178" ca="1" si="6513">VLOOKUP(INDIRECT(CHAR(39)&amp;$A3178&amp;CHAR(39)&amp;"!r2c"&amp;$C3178,0),variables,2,0)</f>
        <v>10982</v>
      </c>
      <c r="H3178" s="68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5">
      <c r="A3179" t="s">
        <v>535</v>
      </c>
      <c r="B3179">
        <f t="shared" si="6415"/>
        <v>24</v>
      </c>
      <c r="C3179">
        <f t="shared" si="6416"/>
        <v>24</v>
      </c>
      <c r="E3179">
        <f t="shared" ref="E3179" si="6514">plan_id</f>
        <v>1330</v>
      </c>
      <c r="F3179">
        <f t="shared" ca="1" si="6504"/>
        <v>2022</v>
      </c>
      <c r="G3179">
        <f t="shared" ref="G3179" ca="1" si="6515">VLOOKUP(INDIRECT(CHAR(39)&amp;$A3179&amp;CHAR(39)&amp;"!r2c"&amp;$C3179,0),variables,2,0)</f>
        <v>10999</v>
      </c>
      <c r="H3179" s="68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67300000</v>
      </c>
    </row>
    <row r="3180" spans="1:8" x14ac:dyDescent="0.35">
      <c r="A3180" t="s">
        <v>535</v>
      </c>
      <c r="B3180">
        <f t="shared" si="6415"/>
        <v>24</v>
      </c>
      <c r="C3180">
        <f t="shared" si="6416"/>
        <v>25</v>
      </c>
      <c r="E3180">
        <f t="shared" ref="E3180" si="6516">plan_id</f>
        <v>1330</v>
      </c>
      <c r="F3180">
        <f t="shared" ca="1" si="6504"/>
        <v>2022</v>
      </c>
      <c r="G3180">
        <f t="shared" ref="G3180" ca="1" si="6517">VLOOKUP(INDIRECT(CHAR(39)&amp;$A3180&amp;CHAR(39)&amp;"!r2c"&amp;$C3180,0),variables,2,0)</f>
        <v>11000</v>
      </c>
      <c r="H3180" s="68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414346628</v>
      </c>
    </row>
    <row r="3181" spans="1:8" x14ac:dyDescent="0.35">
      <c r="A3181" t="s">
        <v>535</v>
      </c>
      <c r="B3181">
        <f t="shared" si="6415"/>
        <v>24</v>
      </c>
      <c r="C3181">
        <f t="shared" si="6416"/>
        <v>26</v>
      </c>
      <c r="E3181">
        <f t="shared" ref="E3181" si="6518">plan_id</f>
        <v>1330</v>
      </c>
      <c r="F3181">
        <f t="shared" ca="1" si="6504"/>
        <v>2022</v>
      </c>
      <c r="G3181">
        <f t="shared" ref="G3181" ca="1" si="6519">VLOOKUP(INDIRECT(CHAR(39)&amp;$A3181&amp;CHAR(39)&amp;"!r2c"&amp;$C3181,0),variables,2,0)</f>
        <v>11001</v>
      </c>
      <c r="H3181" s="68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5">
      <c r="A3182" t="s">
        <v>535</v>
      </c>
      <c r="B3182">
        <f t="shared" si="6415"/>
        <v>24</v>
      </c>
      <c r="C3182">
        <f t="shared" si="6416"/>
        <v>27</v>
      </c>
      <c r="E3182">
        <f t="shared" ref="E3182" si="6520">plan_id</f>
        <v>1330</v>
      </c>
      <c r="F3182">
        <f t="shared" ca="1" si="6504"/>
        <v>2022</v>
      </c>
      <c r="G3182">
        <f t="shared" ref="G3182" ca="1" si="6521">VLOOKUP(INDIRECT(CHAR(39)&amp;$A3182&amp;CHAR(39)&amp;"!r2c"&amp;$C3182,0),variables,2,0)</f>
        <v>11002</v>
      </c>
      <c r="H3182" s="68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3555107</v>
      </c>
    </row>
    <row r="3183" spans="1:8" x14ac:dyDescent="0.35">
      <c r="A3183" t="s">
        <v>535</v>
      </c>
      <c r="B3183">
        <f t="shared" si="6415"/>
        <v>24</v>
      </c>
      <c r="C3183">
        <f t="shared" si="6416"/>
        <v>28</v>
      </c>
      <c r="E3183">
        <f t="shared" ref="E3183" si="6522">plan_id</f>
        <v>1330</v>
      </c>
      <c r="F3183">
        <f t="shared" ca="1" si="6504"/>
        <v>2022</v>
      </c>
      <c r="G3183">
        <f t="shared" ref="G3183" ca="1" si="6523">VLOOKUP(INDIRECT(CHAR(39)&amp;$A3183&amp;CHAR(39)&amp;"!r2c"&amp;$C3183,0),variables,2,0)</f>
        <v>11003</v>
      </c>
      <c r="H3183" s="68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10502277</v>
      </c>
    </row>
    <row r="3184" spans="1:8" x14ac:dyDescent="0.35">
      <c r="A3184" t="s">
        <v>535</v>
      </c>
      <c r="B3184">
        <f t="shared" si="6415"/>
        <v>24</v>
      </c>
      <c r="C3184">
        <f t="shared" si="6416"/>
        <v>29</v>
      </c>
      <c r="E3184">
        <f t="shared" ref="E3184" si="6524">plan_id</f>
        <v>1330</v>
      </c>
      <c r="F3184">
        <f t="shared" ca="1" si="6504"/>
        <v>2022</v>
      </c>
      <c r="G3184">
        <f t="shared" ref="G3184" ca="1" si="6525">VLOOKUP(INDIRECT(CHAR(39)&amp;$A3184&amp;CHAR(39)&amp;"!r2c"&amp;$C3184,0),variables,2,0)</f>
        <v>11004</v>
      </c>
      <c r="H3184" s="68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428404012</v>
      </c>
    </row>
    <row r="3185" spans="1:8" x14ac:dyDescent="0.35">
      <c r="A3185" s="65" t="s">
        <v>1220</v>
      </c>
      <c r="B3185">
        <v>3</v>
      </c>
      <c r="C3185">
        <v>3</v>
      </c>
      <c r="E3185">
        <f t="shared" ref="E3185" si="6526">plan_id</f>
        <v>1330</v>
      </c>
      <c r="F3185">
        <f t="shared" ca="1" si="6504"/>
        <v>2001</v>
      </c>
      <c r="G3185">
        <f t="shared" ref="G3185" ca="1" si="6527">VLOOKUP(INDIRECT(CHAR(39)&amp;$A3185&amp;CHAR(39)&amp;"!r2c"&amp;$C3185,0),variables,2,0)</f>
        <v>9704</v>
      </c>
      <c r="H3185" s="68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5">
      <c r="A3186" s="65" t="s">
        <v>1220</v>
      </c>
      <c r="B3186">
        <f>B3185</f>
        <v>3</v>
      </c>
      <c r="C3186">
        <f>C3185+1</f>
        <v>4</v>
      </c>
      <c r="E3186">
        <f t="shared" ref="E3186" si="6528">plan_id</f>
        <v>1330</v>
      </c>
      <c r="F3186">
        <f t="shared" ca="1" si="6504"/>
        <v>2001</v>
      </c>
      <c r="G3186">
        <f t="shared" ref="G3186" ca="1" si="6529">VLOOKUP(INDIRECT(CHAR(39)&amp;$A3186&amp;CHAR(39)&amp;"!r2c"&amp;$C3186,0),variables,2,0)</f>
        <v>9716</v>
      </c>
      <c r="H3186" s="68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5">
      <c r="A3187" s="65" t="s">
        <v>1220</v>
      </c>
      <c r="B3187">
        <f t="shared" ref="B3187:B3250" si="6530">B3186</f>
        <v>3</v>
      </c>
      <c r="C3187">
        <f t="shared" ref="C3187:C3250" si="6531">C3186+1</f>
        <v>5</v>
      </c>
      <c r="E3187">
        <f t="shared" ref="E3187" si="6532">plan_id</f>
        <v>1330</v>
      </c>
      <c r="F3187">
        <f t="shared" ca="1" si="6504"/>
        <v>2001</v>
      </c>
      <c r="G3187">
        <f t="shared" ref="G3187" ca="1" si="6533">VLOOKUP(INDIRECT(CHAR(39)&amp;$A3187&amp;CHAR(39)&amp;"!r2c"&amp;$C3187,0),variables,2,0)</f>
        <v>9734</v>
      </c>
      <c r="H3187" s="68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5">
      <c r="A3188" s="65" t="s">
        <v>1220</v>
      </c>
      <c r="B3188">
        <f t="shared" si="6530"/>
        <v>3</v>
      </c>
      <c r="C3188">
        <f t="shared" si="6531"/>
        <v>6</v>
      </c>
      <c r="E3188">
        <f t="shared" ref="E3188" si="6534">plan_id</f>
        <v>1330</v>
      </c>
      <c r="F3188">
        <f t="shared" ca="1" si="6504"/>
        <v>2001</v>
      </c>
      <c r="G3188">
        <f t="shared" ref="G3188" ca="1" si="6535">VLOOKUP(INDIRECT(CHAR(39)&amp;$A3188&amp;CHAR(39)&amp;"!r2c"&amp;$C3188,0),variables,2,0)</f>
        <v>9749</v>
      </c>
      <c r="H3188" s="68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5">
      <c r="A3189" s="65" t="s">
        <v>1220</v>
      </c>
      <c r="B3189">
        <f t="shared" si="6530"/>
        <v>3</v>
      </c>
      <c r="C3189">
        <f t="shared" si="6531"/>
        <v>7</v>
      </c>
      <c r="E3189">
        <f t="shared" ref="E3189" si="6536">plan_id</f>
        <v>1330</v>
      </c>
      <c r="F3189">
        <f t="shared" ca="1" si="6504"/>
        <v>2001</v>
      </c>
      <c r="G3189">
        <f t="shared" ref="G3189" ca="1" si="6537">VLOOKUP(INDIRECT(CHAR(39)&amp;$A3189&amp;CHAR(39)&amp;"!r2c"&amp;$C3189,0),variables,2,0)</f>
        <v>9755</v>
      </c>
      <c r="H3189" s="68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5">
      <c r="A3190" s="65" t="s">
        <v>1220</v>
      </c>
      <c r="B3190">
        <f t="shared" si="6530"/>
        <v>3</v>
      </c>
      <c r="C3190">
        <f t="shared" si="6531"/>
        <v>8</v>
      </c>
      <c r="E3190">
        <f t="shared" ref="E3190" si="6538">plan_id</f>
        <v>1330</v>
      </c>
      <c r="F3190">
        <f t="shared" ca="1" si="6504"/>
        <v>2001</v>
      </c>
      <c r="G3190">
        <f t="shared" ref="G3190" ca="1" si="6539">VLOOKUP(INDIRECT(CHAR(39)&amp;$A3190&amp;CHAR(39)&amp;"!r2c"&amp;$C3190,0),variables,2,0)</f>
        <v>9782</v>
      </c>
      <c r="H3190" s="68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5">
      <c r="A3191" s="65" t="s">
        <v>1220</v>
      </c>
      <c r="B3191">
        <f t="shared" si="6530"/>
        <v>3</v>
      </c>
      <c r="C3191">
        <f t="shared" si="6531"/>
        <v>9</v>
      </c>
      <c r="E3191">
        <f t="shared" ref="E3191" si="6540">plan_id</f>
        <v>1330</v>
      </c>
      <c r="F3191">
        <f t="shared" ca="1" si="6504"/>
        <v>2001</v>
      </c>
      <c r="G3191">
        <f t="shared" ref="G3191" ca="1" si="6541">VLOOKUP(INDIRECT(CHAR(39)&amp;$A3191&amp;CHAR(39)&amp;"!r2c"&amp;$C3191,0),variables,2,0)</f>
        <v>9788</v>
      </c>
      <c r="H3191" s="68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5">
      <c r="A3192" s="65" t="s">
        <v>1220</v>
      </c>
      <c r="B3192">
        <f t="shared" si="6530"/>
        <v>3</v>
      </c>
      <c r="C3192">
        <f t="shared" si="6531"/>
        <v>10</v>
      </c>
      <c r="E3192">
        <f t="shared" ref="E3192" si="6542">plan_id</f>
        <v>1330</v>
      </c>
      <c r="F3192">
        <f t="shared" ca="1" si="6504"/>
        <v>2001</v>
      </c>
      <c r="G3192">
        <f t="shared" ref="G3192" ca="1" si="6543">VLOOKUP(INDIRECT(CHAR(39)&amp;$A3192&amp;CHAR(39)&amp;"!r2c"&amp;$C3192,0),variables,2,0)</f>
        <v>9812</v>
      </c>
      <c r="H3192" s="68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5">
      <c r="A3193" s="65" t="s">
        <v>1220</v>
      </c>
      <c r="B3193">
        <f t="shared" si="6530"/>
        <v>3</v>
      </c>
      <c r="C3193">
        <f t="shared" si="6531"/>
        <v>11</v>
      </c>
      <c r="E3193">
        <f t="shared" ref="E3193" si="6544">plan_id</f>
        <v>1330</v>
      </c>
      <c r="F3193">
        <f t="shared" ca="1" si="6504"/>
        <v>2001</v>
      </c>
      <c r="G3193">
        <f t="shared" ref="G3193" ca="1" si="6545">VLOOKUP(INDIRECT(CHAR(39)&amp;$A3193&amp;CHAR(39)&amp;"!r2c"&amp;$C3193,0),variables,2,0)</f>
        <v>9815</v>
      </c>
      <c r="H3193" s="68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5">
      <c r="A3194" s="65" t="s">
        <v>1220</v>
      </c>
      <c r="B3194">
        <f t="shared" si="6530"/>
        <v>3</v>
      </c>
      <c r="C3194">
        <f t="shared" si="6531"/>
        <v>12</v>
      </c>
      <c r="E3194">
        <f t="shared" ref="E3194" si="6546">plan_id</f>
        <v>1330</v>
      </c>
      <c r="F3194">
        <f t="shared" ca="1" si="6504"/>
        <v>2001</v>
      </c>
      <c r="G3194">
        <f t="shared" ref="G3194" ca="1" si="6547">VLOOKUP(INDIRECT(CHAR(39)&amp;$A3194&amp;CHAR(39)&amp;"!r2c"&amp;$C3194,0),variables,2,0)</f>
        <v>9821</v>
      </c>
      <c r="H3194" s="68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5">
      <c r="A3195" s="65" t="s">
        <v>1220</v>
      </c>
      <c r="B3195">
        <f t="shared" si="6530"/>
        <v>3</v>
      </c>
      <c r="C3195">
        <f t="shared" si="6531"/>
        <v>13</v>
      </c>
      <c r="E3195">
        <f t="shared" ref="E3195" si="6548">plan_id</f>
        <v>1330</v>
      </c>
      <c r="F3195">
        <f t="shared" ca="1" si="6504"/>
        <v>2001</v>
      </c>
      <c r="G3195">
        <f t="shared" ref="G3195" ca="1" si="6549">VLOOKUP(INDIRECT(CHAR(39)&amp;$A3195&amp;CHAR(39)&amp;"!r2c"&amp;$C3195,0),variables,2,0)</f>
        <v>9824</v>
      </c>
      <c r="H3195" s="68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5">
      <c r="A3196" s="65" t="s">
        <v>1220</v>
      </c>
      <c r="B3196">
        <f t="shared" si="6530"/>
        <v>3</v>
      </c>
      <c r="C3196">
        <f t="shared" si="6531"/>
        <v>14</v>
      </c>
      <c r="E3196">
        <f t="shared" ref="E3196" si="6550">plan_id</f>
        <v>1330</v>
      </c>
      <c r="F3196">
        <f t="shared" ca="1" si="6504"/>
        <v>2001</v>
      </c>
      <c r="G3196">
        <f t="shared" ref="G3196" ca="1" si="6551">VLOOKUP(INDIRECT(CHAR(39)&amp;$A3196&amp;CHAR(39)&amp;"!r2c"&amp;$C3196,0),variables,2,0)</f>
        <v>9830</v>
      </c>
      <c r="H3196" s="68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5">
      <c r="A3197" s="65" t="s">
        <v>1220</v>
      </c>
      <c r="B3197">
        <f t="shared" si="6530"/>
        <v>3</v>
      </c>
      <c r="C3197">
        <f t="shared" si="6531"/>
        <v>15</v>
      </c>
      <c r="E3197">
        <f t="shared" ref="E3197" si="6552">plan_id</f>
        <v>1330</v>
      </c>
      <c r="F3197">
        <f t="shared" ca="1" si="6504"/>
        <v>2001</v>
      </c>
      <c r="G3197">
        <f t="shared" ref="G3197" ca="1" si="6553">VLOOKUP(INDIRECT(CHAR(39)&amp;$A3197&amp;CHAR(39)&amp;"!r2c"&amp;$C3197,0),variables,2,0)</f>
        <v>9833</v>
      </c>
      <c r="H3197" s="68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5">
      <c r="A3198" s="65" t="s">
        <v>1220</v>
      </c>
      <c r="B3198">
        <f t="shared" si="6530"/>
        <v>3</v>
      </c>
      <c r="C3198">
        <f t="shared" si="6531"/>
        <v>16</v>
      </c>
      <c r="E3198">
        <f t="shared" ref="E3198" si="6554">plan_id</f>
        <v>1330</v>
      </c>
      <c r="F3198">
        <f t="shared" ca="1" si="6504"/>
        <v>2001</v>
      </c>
      <c r="G3198">
        <f t="shared" ref="G3198" ca="1" si="6555">VLOOKUP(INDIRECT(CHAR(39)&amp;$A3198&amp;CHAR(39)&amp;"!r2c"&amp;$C3198,0),variables,2,0)</f>
        <v>9845</v>
      </c>
      <c r="H3198" s="68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s="65" t="s">
        <v>1220</v>
      </c>
      <c r="B3199">
        <f t="shared" si="6530"/>
        <v>3</v>
      </c>
      <c r="C3199">
        <f t="shared" si="6531"/>
        <v>17</v>
      </c>
      <c r="E3199">
        <f t="shared" ref="E3199" si="6556">plan_id</f>
        <v>1330</v>
      </c>
      <c r="F3199">
        <f t="shared" ca="1" si="6504"/>
        <v>2001</v>
      </c>
      <c r="G3199">
        <f t="shared" ref="G3199" ca="1" si="6557">VLOOKUP(INDIRECT(CHAR(39)&amp;$A3199&amp;CHAR(39)&amp;"!r2c"&amp;$C3199,0),variables,2,0)</f>
        <v>9872</v>
      </c>
      <c r="H3199" s="68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s="65" t="s">
        <v>1220</v>
      </c>
      <c r="B3200">
        <f t="shared" si="6530"/>
        <v>3</v>
      </c>
      <c r="C3200">
        <f t="shared" si="6531"/>
        <v>18</v>
      </c>
      <c r="E3200">
        <f t="shared" ref="E3200" si="6558">plan_id</f>
        <v>1330</v>
      </c>
      <c r="F3200">
        <f t="shared" ca="1" si="6504"/>
        <v>2001</v>
      </c>
      <c r="G3200">
        <f t="shared" ref="G3200" ca="1" si="6559">VLOOKUP(INDIRECT(CHAR(39)&amp;$A3200&amp;CHAR(39)&amp;"!r2c"&amp;$C3200,0),variables,2,0)</f>
        <v>9887</v>
      </c>
      <c r="H3200" s="68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5">
      <c r="A3201" s="65" t="s">
        <v>1220</v>
      </c>
      <c r="B3201">
        <f t="shared" si="6530"/>
        <v>3</v>
      </c>
      <c r="C3201">
        <f t="shared" si="6531"/>
        <v>19</v>
      </c>
      <c r="E3201">
        <f t="shared" ref="E3201" si="6560">plan_id</f>
        <v>1330</v>
      </c>
      <c r="F3201">
        <f t="shared" ca="1" si="6504"/>
        <v>2001</v>
      </c>
      <c r="G3201">
        <f t="shared" ref="G3201" ca="1" si="6561">VLOOKUP(INDIRECT(CHAR(39)&amp;$A3201&amp;CHAR(39)&amp;"!r2c"&amp;$C3201,0),variables,2,0)</f>
        <v>9914</v>
      </c>
      <c r="H3201" s="68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5">
      <c r="A3202" s="65" t="s">
        <v>1220</v>
      </c>
      <c r="B3202">
        <f t="shared" si="6530"/>
        <v>3</v>
      </c>
      <c r="C3202">
        <f t="shared" si="6531"/>
        <v>20</v>
      </c>
      <c r="E3202">
        <f t="shared" ref="E3202" si="6562">plan_id</f>
        <v>1330</v>
      </c>
      <c r="F3202">
        <f t="shared" ca="1" si="6504"/>
        <v>2001</v>
      </c>
      <c r="G3202">
        <f t="shared" ref="G3202" ca="1" si="6563">VLOOKUP(INDIRECT(CHAR(39)&amp;$A3202&amp;CHAR(39)&amp;"!r2c"&amp;$C3202,0),variables,2,0)</f>
        <v>9917</v>
      </c>
      <c r="H3202" s="68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5">
      <c r="A3203" s="65" t="s">
        <v>1220</v>
      </c>
      <c r="B3203">
        <f t="shared" si="6530"/>
        <v>3</v>
      </c>
      <c r="C3203">
        <f t="shared" si="6531"/>
        <v>21</v>
      </c>
      <c r="E3203">
        <f t="shared" ref="E3203" si="6564">plan_id</f>
        <v>1330</v>
      </c>
      <c r="F3203">
        <f t="shared" ca="1" si="6504"/>
        <v>2001</v>
      </c>
      <c r="G3203">
        <f t="shared" ref="G3203" ca="1" si="6565">VLOOKUP(INDIRECT(CHAR(39)&amp;$A3203&amp;CHAR(39)&amp;"!r2c"&amp;$C3203,0),variables,2,0)</f>
        <v>9920</v>
      </c>
      <c r="H3203" s="68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5">
      <c r="A3204" s="65" t="s">
        <v>1220</v>
      </c>
      <c r="B3204">
        <f t="shared" si="6530"/>
        <v>3</v>
      </c>
      <c r="C3204">
        <f t="shared" si="6531"/>
        <v>22</v>
      </c>
      <c r="E3204">
        <f t="shared" ref="E3204" si="6566">plan_id</f>
        <v>1330</v>
      </c>
      <c r="F3204">
        <f t="shared" ca="1" si="6504"/>
        <v>2001</v>
      </c>
      <c r="G3204">
        <f t="shared" ref="G3204" ca="1" si="6567">VLOOKUP(INDIRECT(CHAR(39)&amp;$A3204&amp;CHAR(39)&amp;"!r2c"&amp;$C3204,0),variables,2,0)</f>
        <v>9648</v>
      </c>
      <c r="H3204" s="68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5">
      <c r="A3205" s="65" t="s">
        <v>1220</v>
      </c>
      <c r="B3205">
        <f t="shared" si="6530"/>
        <v>3</v>
      </c>
      <c r="C3205">
        <f t="shared" si="6531"/>
        <v>23</v>
      </c>
      <c r="E3205">
        <f t="shared" ref="E3205" si="6568">plan_id</f>
        <v>1330</v>
      </c>
      <c r="F3205">
        <f t="shared" ca="1" si="6504"/>
        <v>2001</v>
      </c>
      <c r="G3205">
        <f t="shared" ref="G3205" ca="1" si="6569">VLOOKUP(INDIRECT(CHAR(39)&amp;$A3205&amp;CHAR(39)&amp;"!r2c"&amp;$C3205,0),variables,2,0)</f>
        <v>9713</v>
      </c>
      <c r="H3205" s="68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5">
      <c r="A3206" s="65" t="s">
        <v>1220</v>
      </c>
      <c r="B3206">
        <f t="shared" si="6530"/>
        <v>3</v>
      </c>
      <c r="C3206">
        <f t="shared" si="6531"/>
        <v>24</v>
      </c>
      <c r="E3206">
        <f t="shared" ref="E3206" si="6570">plan_id</f>
        <v>1330</v>
      </c>
      <c r="F3206">
        <f t="shared" ca="1" si="6504"/>
        <v>2001</v>
      </c>
      <c r="G3206">
        <f t="shared" ref="G3206" ca="1" si="6571">VLOOKUP(INDIRECT(CHAR(39)&amp;$A3206&amp;CHAR(39)&amp;"!r2c"&amp;$C3206,0),variables,2,0)</f>
        <v>9719</v>
      </c>
      <c r="H3206" s="68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5">
      <c r="A3207" s="65" t="s">
        <v>1220</v>
      </c>
      <c r="B3207">
        <f t="shared" si="6530"/>
        <v>3</v>
      </c>
      <c r="C3207">
        <f t="shared" si="6531"/>
        <v>25</v>
      </c>
      <c r="E3207">
        <f t="shared" ref="E3207" si="6572">plan_id</f>
        <v>1330</v>
      </c>
      <c r="F3207">
        <f t="shared" ca="1" si="6504"/>
        <v>2001</v>
      </c>
      <c r="G3207">
        <f t="shared" ref="G3207" ca="1" si="6573">VLOOKUP(INDIRECT(CHAR(39)&amp;$A3207&amp;CHAR(39)&amp;"!r2c"&amp;$C3207,0),variables,2,0)</f>
        <v>9725</v>
      </c>
      <c r="H3207" s="68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5">
      <c r="A3208" s="65" t="s">
        <v>1220</v>
      </c>
      <c r="B3208">
        <f t="shared" si="6530"/>
        <v>3</v>
      </c>
      <c r="C3208">
        <f t="shared" si="6531"/>
        <v>26</v>
      </c>
      <c r="E3208">
        <f t="shared" ref="E3208" si="6574">plan_id</f>
        <v>1330</v>
      </c>
      <c r="F3208">
        <f t="shared" ca="1" si="6504"/>
        <v>2001</v>
      </c>
      <c r="G3208">
        <f t="shared" ref="G3208" ca="1" si="6575">VLOOKUP(INDIRECT(CHAR(39)&amp;$A3208&amp;CHAR(39)&amp;"!r2c"&amp;$C3208,0),variables,2,0)</f>
        <v>9743</v>
      </c>
      <c r="H3208" s="68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5">
      <c r="A3209" s="65" t="s">
        <v>1220</v>
      </c>
      <c r="B3209">
        <f t="shared" si="6530"/>
        <v>3</v>
      </c>
      <c r="C3209">
        <f t="shared" si="6531"/>
        <v>27</v>
      </c>
      <c r="E3209">
        <f t="shared" ref="E3209" si="6576">plan_id</f>
        <v>1330</v>
      </c>
      <c r="F3209">
        <f t="shared" ca="1" si="6504"/>
        <v>2001</v>
      </c>
      <c r="G3209">
        <f t="shared" ref="G3209" ca="1" si="6577">VLOOKUP(INDIRECT(CHAR(39)&amp;$A3209&amp;CHAR(39)&amp;"!r2c"&amp;$C3209,0),variables,2,0)</f>
        <v>9746</v>
      </c>
      <c r="H3209" s="68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5">
      <c r="A3210" s="65" t="s">
        <v>1220</v>
      </c>
      <c r="B3210">
        <f t="shared" si="6530"/>
        <v>3</v>
      </c>
      <c r="C3210">
        <f t="shared" si="6531"/>
        <v>28</v>
      </c>
      <c r="E3210">
        <f t="shared" ref="E3210" si="6578">plan_id</f>
        <v>1330</v>
      </c>
      <c r="F3210">
        <f t="shared" ca="1" si="6504"/>
        <v>2001</v>
      </c>
      <c r="G3210">
        <f t="shared" ref="G3210" ca="1" si="6579">VLOOKUP(INDIRECT(CHAR(39)&amp;$A3210&amp;CHAR(39)&amp;"!r2c"&amp;$C3210,0),variables,2,0)</f>
        <v>9761</v>
      </c>
      <c r="H3210" s="68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5">
      <c r="A3211" s="65" t="s">
        <v>1220</v>
      </c>
      <c r="B3211">
        <f t="shared" si="6530"/>
        <v>3</v>
      </c>
      <c r="C3211">
        <f t="shared" si="6531"/>
        <v>29</v>
      </c>
      <c r="E3211">
        <f t="shared" ref="E3211" si="6580">plan_id</f>
        <v>1330</v>
      </c>
      <c r="F3211">
        <f t="shared" ca="1" si="6504"/>
        <v>2001</v>
      </c>
      <c r="G3211">
        <f t="shared" ref="G3211" ca="1" si="6581">VLOOKUP(INDIRECT(CHAR(39)&amp;$A3211&amp;CHAR(39)&amp;"!r2c"&amp;$C3211,0),variables,2,0)</f>
        <v>9764</v>
      </c>
      <c r="H3211" s="68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5">
      <c r="A3212" s="65" t="s">
        <v>1220</v>
      </c>
      <c r="B3212">
        <f t="shared" si="6530"/>
        <v>3</v>
      </c>
      <c r="C3212">
        <f t="shared" si="6531"/>
        <v>30</v>
      </c>
      <c r="E3212">
        <f t="shared" ref="E3212" si="6582">plan_id</f>
        <v>1330</v>
      </c>
      <c r="F3212">
        <f t="shared" ca="1" si="6504"/>
        <v>2001</v>
      </c>
      <c r="G3212">
        <f t="shared" ref="G3212" ca="1" si="6583">VLOOKUP(INDIRECT(CHAR(39)&amp;$A3212&amp;CHAR(39)&amp;"!r2c"&amp;$C3212,0),variables,2,0)</f>
        <v>9767</v>
      </c>
      <c r="H3212" s="68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5">
      <c r="A3213" s="65" t="s">
        <v>1220</v>
      </c>
      <c r="B3213">
        <f t="shared" si="6530"/>
        <v>3</v>
      </c>
      <c r="C3213">
        <f t="shared" si="6531"/>
        <v>31</v>
      </c>
      <c r="E3213">
        <f t="shared" ref="E3213" si="6584">plan_id</f>
        <v>1330</v>
      </c>
      <c r="F3213">
        <f t="shared" ca="1" si="6504"/>
        <v>2001</v>
      </c>
      <c r="G3213">
        <f t="shared" ref="G3213" ca="1" si="6585">VLOOKUP(INDIRECT(CHAR(39)&amp;$A3213&amp;CHAR(39)&amp;"!r2c"&amp;$C3213,0),variables,2,0)</f>
        <v>9770</v>
      </c>
      <c r="H3213" s="68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5">
      <c r="A3214" s="65" t="s">
        <v>1220</v>
      </c>
      <c r="B3214">
        <f t="shared" si="6530"/>
        <v>3</v>
      </c>
      <c r="C3214">
        <f t="shared" si="6531"/>
        <v>32</v>
      </c>
      <c r="E3214">
        <f t="shared" ref="E3214" si="6586">plan_id</f>
        <v>1330</v>
      </c>
      <c r="F3214">
        <f t="shared" ca="1" si="6504"/>
        <v>2001</v>
      </c>
      <c r="G3214">
        <f t="shared" ref="G3214" ca="1" si="6587">VLOOKUP(INDIRECT(CHAR(39)&amp;$A3214&amp;CHAR(39)&amp;"!r2c"&amp;$C3214,0),variables,2,0)</f>
        <v>9773</v>
      </c>
      <c r="H3214" s="68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5">
      <c r="A3215" s="65" t="s">
        <v>1220</v>
      </c>
      <c r="B3215">
        <f t="shared" si="6530"/>
        <v>3</v>
      </c>
      <c r="C3215">
        <f t="shared" si="6531"/>
        <v>33</v>
      </c>
      <c r="E3215">
        <f t="shared" ref="E3215" si="6588">plan_id</f>
        <v>1330</v>
      </c>
      <c r="F3215">
        <f t="shared" ca="1" si="6504"/>
        <v>2001</v>
      </c>
      <c r="G3215">
        <f t="shared" ref="G3215" ca="1" si="6589">VLOOKUP(INDIRECT(CHAR(39)&amp;$A3215&amp;CHAR(39)&amp;"!r2c"&amp;$C3215,0),variables,2,0)</f>
        <v>9776</v>
      </c>
      <c r="H3215" s="68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5">
      <c r="A3216" s="65" t="s">
        <v>1220</v>
      </c>
      <c r="B3216">
        <f t="shared" si="6530"/>
        <v>3</v>
      </c>
      <c r="C3216">
        <f t="shared" si="6531"/>
        <v>34</v>
      </c>
      <c r="E3216">
        <f t="shared" ref="E3216" si="6590">plan_id</f>
        <v>1330</v>
      </c>
      <c r="F3216">
        <f t="shared" ca="1" si="6504"/>
        <v>2001</v>
      </c>
      <c r="G3216">
        <f t="shared" ref="G3216" ca="1" si="6591">VLOOKUP(INDIRECT(CHAR(39)&amp;$A3216&amp;CHAR(39)&amp;"!r2c"&amp;$C3216,0),variables,2,0)</f>
        <v>9779</v>
      </c>
      <c r="H3216" s="68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5">
      <c r="A3217" s="65" t="s">
        <v>1220</v>
      </c>
      <c r="B3217">
        <f t="shared" si="6530"/>
        <v>3</v>
      </c>
      <c r="C3217">
        <f t="shared" si="6531"/>
        <v>35</v>
      </c>
      <c r="E3217">
        <f t="shared" ref="E3217" si="6592">plan_id</f>
        <v>1330</v>
      </c>
      <c r="F3217">
        <f t="shared" ca="1" si="6504"/>
        <v>2001</v>
      </c>
      <c r="G3217">
        <f t="shared" ref="G3217" ca="1" si="6593">VLOOKUP(INDIRECT(CHAR(39)&amp;$A3217&amp;CHAR(39)&amp;"!r2c"&amp;$C3217,0),variables,2,0)</f>
        <v>9785</v>
      </c>
      <c r="H3217" s="68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5">
      <c r="A3218" s="65" t="s">
        <v>1220</v>
      </c>
      <c r="B3218">
        <f t="shared" si="6530"/>
        <v>3</v>
      </c>
      <c r="C3218">
        <f t="shared" si="6531"/>
        <v>36</v>
      </c>
      <c r="E3218">
        <f t="shared" ref="E3218" si="6594">plan_id</f>
        <v>1330</v>
      </c>
      <c r="F3218">
        <f t="shared" ca="1" si="6504"/>
        <v>2001</v>
      </c>
      <c r="G3218">
        <f t="shared" ref="G3218" ca="1" si="6595">VLOOKUP(INDIRECT(CHAR(39)&amp;$A3218&amp;CHAR(39)&amp;"!r2c"&amp;$C3218,0),variables,2,0)</f>
        <v>9794</v>
      </c>
      <c r="H3218" s="68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5">
      <c r="A3219" s="65" t="s">
        <v>1220</v>
      </c>
      <c r="B3219">
        <f t="shared" si="6530"/>
        <v>3</v>
      </c>
      <c r="C3219">
        <f t="shared" si="6531"/>
        <v>37</v>
      </c>
      <c r="E3219">
        <f t="shared" ref="E3219" si="6596">plan_id</f>
        <v>1330</v>
      </c>
      <c r="F3219">
        <f t="shared" ca="1" si="6504"/>
        <v>2001</v>
      </c>
      <c r="G3219">
        <f t="shared" ref="G3219" ca="1" si="6597">VLOOKUP(INDIRECT(CHAR(39)&amp;$A3219&amp;CHAR(39)&amp;"!r2c"&amp;$C3219,0),variables,2,0)</f>
        <v>9797</v>
      </c>
      <c r="H3219" s="68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5">
      <c r="A3220" s="65" t="s">
        <v>1220</v>
      </c>
      <c r="B3220">
        <f t="shared" si="6530"/>
        <v>3</v>
      </c>
      <c r="C3220">
        <f t="shared" si="6531"/>
        <v>38</v>
      </c>
      <c r="E3220">
        <f t="shared" ref="E3220" si="6598">plan_id</f>
        <v>1330</v>
      </c>
      <c r="F3220">
        <f t="shared" ca="1" si="6504"/>
        <v>2001</v>
      </c>
      <c r="G3220">
        <f t="shared" ref="G3220" ca="1" si="6599">VLOOKUP(INDIRECT(CHAR(39)&amp;$A3220&amp;CHAR(39)&amp;"!r2c"&amp;$C3220,0),variables,2,0)</f>
        <v>9806</v>
      </c>
      <c r="H3220" s="68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5">
      <c r="A3221" s="65" t="s">
        <v>1220</v>
      </c>
      <c r="B3221">
        <f t="shared" si="6530"/>
        <v>3</v>
      </c>
      <c r="C3221">
        <f t="shared" si="6531"/>
        <v>39</v>
      </c>
      <c r="E3221">
        <f t="shared" ref="E3221" si="6600">plan_id</f>
        <v>1330</v>
      </c>
      <c r="F3221">
        <f t="shared" ca="1" si="6504"/>
        <v>2001</v>
      </c>
      <c r="G3221">
        <f t="shared" ref="G3221" ca="1" si="6601">VLOOKUP(INDIRECT(CHAR(39)&amp;$A3221&amp;CHAR(39)&amp;"!r2c"&amp;$C3221,0),variables,2,0)</f>
        <v>9809</v>
      </c>
      <c r="H3221" s="68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5">
      <c r="A3222" s="65" t="s">
        <v>1220</v>
      </c>
      <c r="B3222">
        <f t="shared" si="6530"/>
        <v>3</v>
      </c>
      <c r="C3222">
        <f t="shared" si="6531"/>
        <v>40</v>
      </c>
      <c r="E3222">
        <f t="shared" ref="E3222" si="6602">plan_id</f>
        <v>1330</v>
      </c>
      <c r="F3222">
        <f t="shared" ca="1" si="6504"/>
        <v>2001</v>
      </c>
      <c r="G3222">
        <f t="shared" ref="G3222" ca="1" si="6603">VLOOKUP(INDIRECT(CHAR(39)&amp;$A3222&amp;CHAR(39)&amp;"!r2c"&amp;$C3222,0),variables,2,0)</f>
        <v>9818</v>
      </c>
      <c r="H3222" s="68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5">
      <c r="A3223" s="65" t="s">
        <v>1220</v>
      </c>
      <c r="B3223">
        <f t="shared" si="6530"/>
        <v>3</v>
      </c>
      <c r="C3223">
        <f t="shared" si="6531"/>
        <v>41</v>
      </c>
      <c r="E3223">
        <f t="shared" ref="E3223" si="6604">plan_id</f>
        <v>1330</v>
      </c>
      <c r="F3223">
        <f t="shared" ca="1" si="6504"/>
        <v>2001</v>
      </c>
      <c r="G3223">
        <f t="shared" ref="G3223" ca="1" si="6605">VLOOKUP(INDIRECT(CHAR(39)&amp;$A3223&amp;CHAR(39)&amp;"!r2c"&amp;$C3223,0),variables,2,0)</f>
        <v>9839</v>
      </c>
      <c r="H3223" s="68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5">
      <c r="A3224" s="65" t="s">
        <v>1220</v>
      </c>
      <c r="B3224">
        <f t="shared" si="6530"/>
        <v>3</v>
      </c>
      <c r="C3224">
        <f t="shared" si="6531"/>
        <v>42</v>
      </c>
      <c r="E3224">
        <f t="shared" ref="E3224" si="6606">plan_id</f>
        <v>1330</v>
      </c>
      <c r="F3224">
        <f t="shared" ca="1" si="6504"/>
        <v>2001</v>
      </c>
      <c r="G3224">
        <f t="shared" ref="G3224" ca="1" si="6607">VLOOKUP(INDIRECT(CHAR(39)&amp;$A3224&amp;CHAR(39)&amp;"!r2c"&amp;$C3224,0),variables,2,0)</f>
        <v>9860</v>
      </c>
      <c r="H3224" s="68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5">
      <c r="A3225" s="65" t="s">
        <v>1220</v>
      </c>
      <c r="B3225">
        <f t="shared" si="6530"/>
        <v>3</v>
      </c>
      <c r="C3225">
        <f t="shared" si="6531"/>
        <v>43</v>
      </c>
      <c r="E3225">
        <f t="shared" ref="E3225" si="6608">plan_id</f>
        <v>1330</v>
      </c>
      <c r="F3225">
        <f t="shared" ca="1" si="6504"/>
        <v>2001</v>
      </c>
      <c r="G3225">
        <f t="shared" ref="G3225" ca="1" si="6609">VLOOKUP(INDIRECT(CHAR(39)&amp;$A3225&amp;CHAR(39)&amp;"!r2c"&amp;$C3225,0),variables,2,0)</f>
        <v>9863</v>
      </c>
      <c r="H3225" s="68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s="65" t="s">
        <v>1220</v>
      </c>
      <c r="B3226">
        <f t="shared" si="6530"/>
        <v>3</v>
      </c>
      <c r="C3226">
        <f t="shared" si="6531"/>
        <v>44</v>
      </c>
      <c r="E3226">
        <f t="shared" ref="E3226" si="6610">plan_id</f>
        <v>1330</v>
      </c>
      <c r="F3226">
        <f t="shared" ca="1" si="6504"/>
        <v>2001</v>
      </c>
      <c r="G3226">
        <f t="shared" ref="G3226" ca="1" si="6611">VLOOKUP(INDIRECT(CHAR(39)&amp;$A3226&amp;CHAR(39)&amp;"!r2c"&amp;$C3226,0),variables,2,0)</f>
        <v>9878</v>
      </c>
      <c r="H3226" s="68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s="65" t="s">
        <v>1220</v>
      </c>
      <c r="B3227">
        <f t="shared" si="6530"/>
        <v>3</v>
      </c>
      <c r="C3227">
        <f t="shared" si="6531"/>
        <v>45</v>
      </c>
      <c r="E3227">
        <f t="shared" ref="E3227" si="6612">plan_id</f>
        <v>1330</v>
      </c>
      <c r="F3227">
        <f t="shared" ca="1" si="6504"/>
        <v>2001</v>
      </c>
      <c r="G3227">
        <f t="shared" ref="G3227" ca="1" si="6613">VLOOKUP(INDIRECT(CHAR(39)&amp;$A3227&amp;CHAR(39)&amp;"!r2c"&amp;$C3227,0),variables,2,0)</f>
        <v>9923</v>
      </c>
      <c r="H3227" s="68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5">
      <c r="A3228" s="65" t="s">
        <v>1220</v>
      </c>
      <c r="B3228">
        <f t="shared" si="6530"/>
        <v>3</v>
      </c>
      <c r="C3228">
        <f t="shared" si="6531"/>
        <v>46</v>
      </c>
      <c r="E3228">
        <f t="shared" ref="E3228" si="6614">plan_id</f>
        <v>1330</v>
      </c>
      <c r="F3228">
        <f t="shared" ca="1" si="6504"/>
        <v>2001</v>
      </c>
      <c r="G3228">
        <f t="shared" ref="G3228" ca="1" si="6615">VLOOKUP(INDIRECT(CHAR(39)&amp;$A3228&amp;CHAR(39)&amp;"!r2c"&amp;$C3228,0),variables,2,0)</f>
        <v>9932</v>
      </c>
      <c r="H3228" s="68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5">
      <c r="A3229" s="65" t="s">
        <v>1220</v>
      </c>
      <c r="B3229">
        <f t="shared" si="6530"/>
        <v>3</v>
      </c>
      <c r="C3229">
        <f t="shared" si="6531"/>
        <v>47</v>
      </c>
      <c r="E3229">
        <f t="shared" ref="E3229" si="6616">plan_id</f>
        <v>1330</v>
      </c>
      <c r="F3229">
        <f t="shared" ca="1" si="6504"/>
        <v>2001</v>
      </c>
      <c r="G3229">
        <f t="shared" ref="G3229" ca="1" si="6617">VLOOKUP(INDIRECT(CHAR(39)&amp;$A3229&amp;CHAR(39)&amp;"!r2c"&amp;$C3229,0),variables,2,0)</f>
        <v>9935</v>
      </c>
      <c r="H3229" s="68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5">
      <c r="A3230" s="65" t="s">
        <v>1220</v>
      </c>
      <c r="B3230">
        <f t="shared" si="6530"/>
        <v>3</v>
      </c>
      <c r="C3230">
        <f t="shared" si="6531"/>
        <v>48</v>
      </c>
      <c r="E3230">
        <f t="shared" ref="E3230" si="6618">plan_id</f>
        <v>1330</v>
      </c>
      <c r="F3230">
        <f t="shared" ca="1" si="6504"/>
        <v>2001</v>
      </c>
      <c r="G3230">
        <f t="shared" ref="G3230" ca="1" si="6619">VLOOKUP(INDIRECT(CHAR(39)&amp;$A3230&amp;CHAR(39)&amp;"!r2c"&amp;$C3230,0),variables,2,0)</f>
        <v>9651</v>
      </c>
      <c r="H3230" s="68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5">
      <c r="A3231" s="65" t="s">
        <v>1220</v>
      </c>
      <c r="B3231">
        <f t="shared" si="6530"/>
        <v>3</v>
      </c>
      <c r="C3231">
        <f t="shared" si="6531"/>
        <v>49</v>
      </c>
      <c r="E3231">
        <f t="shared" ref="E3231" si="6620">plan_id</f>
        <v>1330</v>
      </c>
      <c r="F3231">
        <f t="shared" ca="1" si="6504"/>
        <v>2001</v>
      </c>
      <c r="G3231">
        <f t="shared" ref="G3231" ca="1" si="6621">VLOOKUP(INDIRECT(CHAR(39)&amp;$A3231&amp;CHAR(39)&amp;"!r2c"&amp;$C3231,0),variables,2,0)</f>
        <v>9722</v>
      </c>
      <c r="H3231" s="68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5">
      <c r="A3232" s="65" t="s">
        <v>1220</v>
      </c>
      <c r="B3232">
        <f t="shared" si="6530"/>
        <v>3</v>
      </c>
      <c r="C3232">
        <f t="shared" si="6531"/>
        <v>50</v>
      </c>
      <c r="E3232">
        <f t="shared" ref="E3232" si="6622">plan_id</f>
        <v>1330</v>
      </c>
      <c r="F3232">
        <f t="shared" ca="1" si="6504"/>
        <v>2001</v>
      </c>
      <c r="G3232">
        <f t="shared" ref="G3232" ca="1" si="6623">VLOOKUP(INDIRECT(CHAR(39)&amp;$A3232&amp;CHAR(39)&amp;"!r2c"&amp;$C3232,0),variables,2,0)</f>
        <v>9848</v>
      </c>
      <c r="H3232" s="68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5">
      <c r="A3233" s="65" t="s">
        <v>1220</v>
      </c>
      <c r="B3233">
        <f t="shared" si="6530"/>
        <v>3</v>
      </c>
      <c r="C3233">
        <f t="shared" si="6531"/>
        <v>51</v>
      </c>
      <c r="E3233">
        <f t="shared" ref="E3233" si="6624">plan_id</f>
        <v>1330</v>
      </c>
      <c r="F3233">
        <f t="shared" ca="1" si="6504"/>
        <v>2001</v>
      </c>
      <c r="G3233">
        <f t="shared" ref="G3233" ca="1" si="6625">VLOOKUP(INDIRECT(CHAR(39)&amp;$A3233&amp;CHAR(39)&amp;"!r2c"&amp;$C3233,0),variables,2,0)</f>
        <v>9866</v>
      </c>
      <c r="H3233" s="68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5">
      <c r="A3234" s="65" t="s">
        <v>1220</v>
      </c>
      <c r="B3234">
        <f t="shared" si="6530"/>
        <v>3</v>
      </c>
      <c r="C3234">
        <f t="shared" si="6531"/>
        <v>52</v>
      </c>
      <c r="E3234">
        <f t="shared" ref="E3234" si="6626">plan_id</f>
        <v>1330</v>
      </c>
      <c r="F3234">
        <f t="shared" ca="1" si="6504"/>
        <v>2001</v>
      </c>
      <c r="G3234">
        <f t="shared" ref="G3234" ca="1" si="6627">VLOOKUP(INDIRECT(CHAR(39)&amp;$A3234&amp;CHAR(39)&amp;"!r2c"&amp;$C3234,0),variables,2,0)</f>
        <v>9899</v>
      </c>
      <c r="H3234" s="68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5">
      <c r="A3235" s="65" t="s">
        <v>1220</v>
      </c>
      <c r="B3235">
        <f t="shared" si="6530"/>
        <v>3</v>
      </c>
      <c r="C3235">
        <f t="shared" si="6531"/>
        <v>53</v>
      </c>
      <c r="E3235">
        <f t="shared" ref="E3235" si="6628">plan_id</f>
        <v>1330</v>
      </c>
      <c r="F3235">
        <f t="shared" ca="1" si="6504"/>
        <v>2001</v>
      </c>
      <c r="G3235">
        <f t="shared" ref="G3235" ca="1" si="6629">VLOOKUP(INDIRECT(CHAR(39)&amp;$A3235&amp;CHAR(39)&amp;"!r2c"&amp;$C3235,0),variables,2,0)</f>
        <v>9905</v>
      </c>
      <c r="H3235" s="68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5">
      <c r="A3236" s="65" t="s">
        <v>1220</v>
      </c>
      <c r="B3236">
        <f t="shared" si="6530"/>
        <v>3</v>
      </c>
      <c r="C3236">
        <f t="shared" si="6531"/>
        <v>54</v>
      </c>
      <c r="E3236">
        <f t="shared" ref="E3236" si="6630">plan_id</f>
        <v>1330</v>
      </c>
      <c r="F3236">
        <f t="shared" ca="1" si="6504"/>
        <v>2001</v>
      </c>
      <c r="G3236">
        <f t="shared" ref="G3236" ca="1" si="6631">VLOOKUP(INDIRECT(CHAR(39)&amp;$A3236&amp;CHAR(39)&amp;"!r2c"&amp;$C3236,0),variables,2,0)</f>
        <v>9929</v>
      </c>
      <c r="H3236" s="68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5">
      <c r="A3237" s="65" t="s">
        <v>1220</v>
      </c>
      <c r="B3237">
        <f t="shared" si="6530"/>
        <v>3</v>
      </c>
      <c r="C3237">
        <f t="shared" si="6531"/>
        <v>55</v>
      </c>
      <c r="E3237">
        <f t="shared" ref="E3237" si="6632">plan_id</f>
        <v>1330</v>
      </c>
      <c r="F3237">
        <f t="shared" ca="1" si="6504"/>
        <v>2001</v>
      </c>
      <c r="G3237">
        <f t="shared" ref="G3237" ca="1" si="6633">VLOOKUP(INDIRECT(CHAR(39)&amp;$A3237&amp;CHAR(39)&amp;"!r2c"&amp;$C3237,0),variables,2,0)</f>
        <v>9654</v>
      </c>
      <c r="H3237" s="68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5">
      <c r="A3238" s="65" t="s">
        <v>1220</v>
      </c>
      <c r="B3238">
        <f t="shared" si="6530"/>
        <v>3</v>
      </c>
      <c r="C3238">
        <f t="shared" si="6531"/>
        <v>56</v>
      </c>
      <c r="E3238">
        <f t="shared" ref="E3238" si="6634">plan_id</f>
        <v>1330</v>
      </c>
      <c r="F3238">
        <f t="shared" ref="F3238:F3492" ca="1" si="6635">INDIRECT(CHAR(39)&amp;$A3238&amp;CHAR(39)&amp;"!r"&amp;$B3238&amp;"c2",0)</f>
        <v>2001</v>
      </c>
      <c r="G3238">
        <f t="shared" ref="G3238" ca="1" si="6636">VLOOKUP(INDIRECT(CHAR(39)&amp;$A3238&amp;CHAR(39)&amp;"!r2c"&amp;$C3238,0),variables,2,0)</f>
        <v>9707</v>
      </c>
      <c r="H3238" s="68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5">
      <c r="A3239" s="65" t="s">
        <v>1220</v>
      </c>
      <c r="B3239">
        <f t="shared" si="6530"/>
        <v>3</v>
      </c>
      <c r="C3239">
        <f t="shared" si="6531"/>
        <v>57</v>
      </c>
      <c r="E3239">
        <f t="shared" ref="E3239" si="6637">plan_id</f>
        <v>1330</v>
      </c>
      <c r="F3239">
        <f t="shared" ca="1" si="6635"/>
        <v>2001</v>
      </c>
      <c r="G3239">
        <f t="shared" ref="G3239" ca="1" si="6638">VLOOKUP(INDIRECT(CHAR(39)&amp;$A3239&amp;CHAR(39)&amp;"!r2c"&amp;$C3239,0),variables,2,0)</f>
        <v>9669</v>
      </c>
      <c r="H3239" s="68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5">
      <c r="A3240" s="65" t="s">
        <v>1220</v>
      </c>
      <c r="B3240">
        <f t="shared" si="6530"/>
        <v>3</v>
      </c>
      <c r="C3240">
        <f t="shared" si="6531"/>
        <v>58</v>
      </c>
      <c r="E3240">
        <f t="shared" ref="E3240" si="6639">plan_id</f>
        <v>1330</v>
      </c>
      <c r="F3240">
        <f t="shared" ca="1" si="6635"/>
        <v>2001</v>
      </c>
      <c r="G3240">
        <f t="shared" ref="G3240" ca="1" si="6640">VLOOKUP(INDIRECT(CHAR(39)&amp;$A3240&amp;CHAR(39)&amp;"!r2c"&amp;$C3240,0),variables,2,0)</f>
        <v>9851</v>
      </c>
      <c r="H3240" s="68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5">
      <c r="A3241" s="65" t="s">
        <v>1220</v>
      </c>
      <c r="B3241">
        <f t="shared" si="6530"/>
        <v>3</v>
      </c>
      <c r="C3241">
        <f t="shared" si="6531"/>
        <v>59</v>
      </c>
      <c r="E3241">
        <f t="shared" ref="E3241" si="6641">plan_id</f>
        <v>1330</v>
      </c>
      <c r="F3241">
        <f t="shared" ca="1" si="6635"/>
        <v>2001</v>
      </c>
      <c r="G3241">
        <f t="shared" ref="G3241" ca="1" si="6642">VLOOKUP(INDIRECT(CHAR(39)&amp;$A3241&amp;CHAR(39)&amp;"!r2c"&amp;$C3241,0),variables,2,0)</f>
        <v>9890</v>
      </c>
      <c r="H3241" s="68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5">
      <c r="A3242" s="65" t="s">
        <v>1220</v>
      </c>
      <c r="B3242">
        <f t="shared" si="6530"/>
        <v>3</v>
      </c>
      <c r="C3242">
        <f t="shared" si="6531"/>
        <v>60</v>
      </c>
      <c r="E3242">
        <f t="shared" ref="E3242" si="6643">plan_id</f>
        <v>1330</v>
      </c>
      <c r="F3242">
        <f t="shared" ca="1" si="6635"/>
        <v>2001</v>
      </c>
      <c r="G3242">
        <f t="shared" ref="G3242" ca="1" si="6644">VLOOKUP(INDIRECT(CHAR(39)&amp;$A3242&amp;CHAR(39)&amp;"!r2c"&amp;$C3242,0),variables,2,0)</f>
        <v>9893</v>
      </c>
      <c r="H3242" s="68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5">
      <c r="A3243" s="65" t="s">
        <v>1220</v>
      </c>
      <c r="B3243">
        <f t="shared" si="6530"/>
        <v>3</v>
      </c>
      <c r="C3243">
        <f t="shared" si="6531"/>
        <v>61</v>
      </c>
      <c r="E3243">
        <f t="shared" ref="E3243" si="6645">plan_id</f>
        <v>1330</v>
      </c>
      <c r="F3243">
        <f t="shared" ca="1" si="6635"/>
        <v>2001</v>
      </c>
      <c r="G3243">
        <f t="shared" ref="G3243" ca="1" si="6646">VLOOKUP(INDIRECT(CHAR(39)&amp;$A3243&amp;CHAR(39)&amp;"!r2c"&amp;$C3243,0),variables,2,0)</f>
        <v>9896</v>
      </c>
      <c r="H3243" s="68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5">
      <c r="A3244" s="65" t="s">
        <v>1220</v>
      </c>
      <c r="B3244">
        <f t="shared" si="6530"/>
        <v>3</v>
      </c>
      <c r="C3244">
        <f t="shared" si="6531"/>
        <v>62</v>
      </c>
      <c r="E3244">
        <f t="shared" ref="E3244" si="6647">plan_id</f>
        <v>1330</v>
      </c>
      <c r="F3244">
        <f t="shared" ca="1" si="6635"/>
        <v>2001</v>
      </c>
      <c r="G3244">
        <f t="shared" ref="G3244" ca="1" si="6648">VLOOKUP(INDIRECT(CHAR(39)&amp;$A3244&amp;CHAR(39)&amp;"!r2c"&amp;$C3244,0),variables,2,0)</f>
        <v>9660</v>
      </c>
      <c r="H3244" s="68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5">
      <c r="A3245" s="65" t="s">
        <v>1220</v>
      </c>
      <c r="B3245">
        <f t="shared" si="6530"/>
        <v>3</v>
      </c>
      <c r="C3245">
        <f t="shared" si="6531"/>
        <v>63</v>
      </c>
      <c r="E3245">
        <f t="shared" ref="E3245" si="6649">plan_id</f>
        <v>1330</v>
      </c>
      <c r="F3245">
        <f t="shared" ca="1" si="6635"/>
        <v>2001</v>
      </c>
      <c r="G3245">
        <f t="shared" ref="G3245" ca="1" si="6650">VLOOKUP(INDIRECT(CHAR(39)&amp;$A3245&amp;CHAR(39)&amp;"!r2c"&amp;$C3245,0),variables,2,0)</f>
        <v>9701</v>
      </c>
      <c r="H3245" s="68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5">
      <c r="A3246" s="65" t="s">
        <v>1220</v>
      </c>
      <c r="B3246">
        <f t="shared" si="6530"/>
        <v>3</v>
      </c>
      <c r="C3246">
        <f t="shared" si="6531"/>
        <v>64</v>
      </c>
      <c r="E3246">
        <f t="shared" ref="E3246" si="6651">plan_id</f>
        <v>1330</v>
      </c>
      <c r="F3246">
        <f t="shared" ca="1" si="6635"/>
        <v>2001</v>
      </c>
      <c r="G3246">
        <f t="shared" ref="G3246" ca="1" si="6652">VLOOKUP(INDIRECT(CHAR(39)&amp;$A3246&amp;CHAR(39)&amp;"!r2c"&amp;$C3246,0),variables,2,0)</f>
        <v>9728</v>
      </c>
      <c r="H3246" s="68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5">
      <c r="A3247" s="65" t="s">
        <v>1220</v>
      </c>
      <c r="B3247">
        <f t="shared" si="6530"/>
        <v>3</v>
      </c>
      <c r="C3247">
        <f t="shared" si="6531"/>
        <v>65</v>
      </c>
      <c r="E3247">
        <f t="shared" ref="E3247" si="6653">plan_id</f>
        <v>1330</v>
      </c>
      <c r="F3247">
        <f t="shared" ca="1" si="6635"/>
        <v>2001</v>
      </c>
      <c r="G3247">
        <f t="shared" ref="G3247" ca="1" si="6654">VLOOKUP(INDIRECT(CHAR(39)&amp;$A3247&amp;CHAR(39)&amp;"!r2c"&amp;$C3247,0),variables,2,0)</f>
        <v>9731</v>
      </c>
      <c r="H3247" s="68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5">
      <c r="A3248" s="65" t="s">
        <v>1220</v>
      </c>
      <c r="B3248">
        <f t="shared" si="6530"/>
        <v>3</v>
      </c>
      <c r="C3248">
        <f t="shared" si="6531"/>
        <v>66</v>
      </c>
      <c r="E3248">
        <f t="shared" ref="E3248" si="6655">plan_id</f>
        <v>1330</v>
      </c>
      <c r="F3248">
        <f t="shared" ca="1" si="6635"/>
        <v>2001</v>
      </c>
      <c r="G3248">
        <f t="shared" ref="G3248" ca="1" si="6656">VLOOKUP(INDIRECT(CHAR(39)&amp;$A3248&amp;CHAR(39)&amp;"!r2c"&amp;$C3248,0),variables,2,0)</f>
        <v>9737</v>
      </c>
      <c r="H3248" s="68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5">
      <c r="A3249" s="65" t="s">
        <v>1220</v>
      </c>
      <c r="B3249">
        <f t="shared" si="6530"/>
        <v>3</v>
      </c>
      <c r="C3249">
        <f t="shared" si="6531"/>
        <v>67</v>
      </c>
      <c r="E3249">
        <f t="shared" ref="E3249" si="6657">plan_id</f>
        <v>1330</v>
      </c>
      <c r="F3249">
        <f t="shared" ca="1" si="6635"/>
        <v>2001</v>
      </c>
      <c r="G3249">
        <f t="shared" ref="G3249" ca="1" si="6658">VLOOKUP(INDIRECT(CHAR(39)&amp;$A3249&amp;CHAR(39)&amp;"!r2c"&amp;$C3249,0),variables,2,0)</f>
        <v>9740</v>
      </c>
      <c r="H3249" s="68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5">
      <c r="A3250" s="65" t="s">
        <v>1220</v>
      </c>
      <c r="B3250">
        <f t="shared" si="6530"/>
        <v>3</v>
      </c>
      <c r="C3250">
        <f t="shared" si="6531"/>
        <v>68</v>
      </c>
      <c r="E3250">
        <f t="shared" ref="E3250" si="6659">plan_id</f>
        <v>1330</v>
      </c>
      <c r="F3250">
        <f t="shared" ca="1" si="6635"/>
        <v>2001</v>
      </c>
      <c r="G3250">
        <f t="shared" ref="G3250" ca="1" si="6660">VLOOKUP(INDIRECT(CHAR(39)&amp;$A3250&amp;CHAR(39)&amp;"!r2c"&amp;$C3250,0),variables,2,0)</f>
        <v>9752</v>
      </c>
      <c r="H3250" s="68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5">
      <c r="A3251" s="65" t="s">
        <v>1220</v>
      </c>
      <c r="B3251">
        <f t="shared" ref="B3251:B3272" si="6661">B3250</f>
        <v>3</v>
      </c>
      <c r="C3251">
        <f t="shared" ref="C3251:C3272" si="6662">C3250+1</f>
        <v>69</v>
      </c>
      <c r="E3251">
        <f t="shared" ref="E3251" si="6663">plan_id</f>
        <v>1330</v>
      </c>
      <c r="F3251">
        <f t="shared" ca="1" si="6635"/>
        <v>2001</v>
      </c>
      <c r="G3251">
        <f t="shared" ref="G3251" ca="1" si="6664">VLOOKUP(INDIRECT(CHAR(39)&amp;$A3251&amp;CHAR(39)&amp;"!r2c"&amp;$C3251,0),variables,2,0)</f>
        <v>9791</v>
      </c>
      <c r="H3251" s="68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5">
      <c r="A3252" s="65" t="s">
        <v>1220</v>
      </c>
      <c r="B3252">
        <f t="shared" si="6661"/>
        <v>3</v>
      </c>
      <c r="C3252">
        <f t="shared" si="6662"/>
        <v>70</v>
      </c>
      <c r="E3252">
        <f t="shared" ref="E3252" si="6665">plan_id</f>
        <v>1330</v>
      </c>
      <c r="F3252">
        <f t="shared" ca="1" si="6635"/>
        <v>2001</v>
      </c>
      <c r="G3252">
        <f t="shared" ref="G3252" ca="1" si="6666">VLOOKUP(INDIRECT(CHAR(39)&amp;$A3252&amp;CHAR(39)&amp;"!r2c"&amp;$C3252,0),variables,2,0)</f>
        <v>9800</v>
      </c>
      <c r="H3252" s="68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s="65" t="s">
        <v>1220</v>
      </c>
      <c r="B3253">
        <f t="shared" si="6661"/>
        <v>3</v>
      </c>
      <c r="C3253">
        <f t="shared" si="6662"/>
        <v>71</v>
      </c>
      <c r="E3253">
        <f t="shared" ref="E3253" si="6667">plan_id</f>
        <v>1330</v>
      </c>
      <c r="F3253">
        <f t="shared" ca="1" si="6635"/>
        <v>2001</v>
      </c>
      <c r="G3253">
        <f t="shared" ref="G3253" ca="1" si="6668">VLOOKUP(INDIRECT(CHAR(39)&amp;$A3253&amp;CHAR(39)&amp;"!r2c"&amp;$C3253,0),variables,2,0)</f>
        <v>9842</v>
      </c>
      <c r="H3253" s="68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s="65" t="s">
        <v>1220</v>
      </c>
      <c r="B3254">
        <f t="shared" si="6661"/>
        <v>3</v>
      </c>
      <c r="C3254">
        <f t="shared" si="6662"/>
        <v>72</v>
      </c>
      <c r="E3254">
        <f t="shared" ref="E3254" si="6669">plan_id</f>
        <v>1330</v>
      </c>
      <c r="F3254">
        <f t="shared" ca="1" si="6635"/>
        <v>2001</v>
      </c>
      <c r="G3254">
        <f t="shared" ref="G3254" ca="1" si="6670">VLOOKUP(INDIRECT(CHAR(39)&amp;$A3254&amp;CHAR(39)&amp;"!r2c"&amp;$C3254,0),variables,2,0)</f>
        <v>9854</v>
      </c>
      <c r="H3254" s="68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5">
      <c r="A3255" s="65" t="s">
        <v>1220</v>
      </c>
      <c r="B3255">
        <f t="shared" si="6661"/>
        <v>3</v>
      </c>
      <c r="C3255">
        <f t="shared" si="6662"/>
        <v>73</v>
      </c>
      <c r="E3255">
        <f t="shared" ref="E3255" si="6671">plan_id</f>
        <v>1330</v>
      </c>
      <c r="F3255">
        <f t="shared" ca="1" si="6635"/>
        <v>2001</v>
      </c>
      <c r="G3255">
        <f t="shared" ref="G3255" ca="1" si="6672">VLOOKUP(INDIRECT(CHAR(39)&amp;$A3255&amp;CHAR(39)&amp;"!r2c"&amp;$C3255,0),variables,2,0)</f>
        <v>9869</v>
      </c>
      <c r="H3255" s="68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5">
      <c r="A3256" s="65" t="s">
        <v>1220</v>
      </c>
      <c r="B3256">
        <f t="shared" si="6661"/>
        <v>3</v>
      </c>
      <c r="C3256">
        <f t="shared" si="6662"/>
        <v>74</v>
      </c>
      <c r="E3256">
        <f t="shared" ref="E3256" si="6673">plan_id</f>
        <v>1330</v>
      </c>
      <c r="F3256">
        <f t="shared" ca="1" si="6635"/>
        <v>2001</v>
      </c>
      <c r="G3256">
        <f t="shared" ref="G3256" ca="1" si="6674">VLOOKUP(INDIRECT(CHAR(39)&amp;$A3256&amp;CHAR(39)&amp;"!r2c"&amp;$C3256,0),variables,2,0)</f>
        <v>9873</v>
      </c>
      <c r="H3256" s="68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5">
      <c r="A3257" s="65" t="s">
        <v>1220</v>
      </c>
      <c r="B3257">
        <f t="shared" si="6661"/>
        <v>3</v>
      </c>
      <c r="C3257">
        <f t="shared" si="6662"/>
        <v>75</v>
      </c>
      <c r="E3257">
        <f t="shared" ref="E3257" si="6675">plan_id</f>
        <v>1330</v>
      </c>
      <c r="F3257">
        <f t="shared" ca="1" si="6635"/>
        <v>2001</v>
      </c>
      <c r="G3257">
        <f t="shared" ref="G3257" ca="1" si="6676">VLOOKUP(INDIRECT(CHAR(39)&amp;$A3257&amp;CHAR(39)&amp;"!r2c"&amp;$C3257,0),variables,2,0)</f>
        <v>9881</v>
      </c>
      <c r="H3257" s="68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5">
      <c r="A3258" s="65" t="s">
        <v>1220</v>
      </c>
      <c r="B3258">
        <f t="shared" si="6661"/>
        <v>3</v>
      </c>
      <c r="C3258">
        <f t="shared" si="6662"/>
        <v>76</v>
      </c>
      <c r="E3258">
        <f t="shared" ref="E3258" si="6677">plan_id</f>
        <v>1330</v>
      </c>
      <c r="F3258">
        <f t="shared" ca="1" si="6635"/>
        <v>2001</v>
      </c>
      <c r="G3258">
        <f t="shared" ref="G3258" ca="1" si="6678">VLOOKUP(INDIRECT(CHAR(39)&amp;$A3258&amp;CHAR(39)&amp;"!r2c"&amp;$C3258,0),variables,2,0)</f>
        <v>9908</v>
      </c>
      <c r="H3258" s="68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5">
      <c r="A3259" s="65" t="s">
        <v>1220</v>
      </c>
      <c r="B3259">
        <f t="shared" si="6661"/>
        <v>3</v>
      </c>
      <c r="C3259">
        <f t="shared" si="6662"/>
        <v>77</v>
      </c>
      <c r="E3259">
        <f t="shared" ref="E3259" si="6679">plan_id</f>
        <v>1330</v>
      </c>
      <c r="F3259">
        <f t="shared" ca="1" si="6635"/>
        <v>2001</v>
      </c>
      <c r="G3259">
        <f t="shared" ref="G3259" ca="1" si="6680">VLOOKUP(INDIRECT(CHAR(39)&amp;$A3259&amp;CHAR(39)&amp;"!r2c"&amp;$C3259,0),variables,2,0)</f>
        <v>9911</v>
      </c>
      <c r="H3259" s="68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5">
      <c r="A3260" s="65" t="s">
        <v>1220</v>
      </c>
      <c r="B3260">
        <f t="shared" si="6661"/>
        <v>3</v>
      </c>
      <c r="C3260">
        <f t="shared" si="6662"/>
        <v>78</v>
      </c>
      <c r="E3260">
        <f t="shared" ref="E3260" si="6681">plan_id</f>
        <v>1330</v>
      </c>
      <c r="F3260">
        <f t="shared" ca="1" si="6635"/>
        <v>2001</v>
      </c>
      <c r="G3260">
        <f t="shared" ref="G3260" ca="1" si="6682">VLOOKUP(INDIRECT(CHAR(39)&amp;$A3260&amp;CHAR(39)&amp;"!r2c"&amp;$C3260,0),variables,2,0)</f>
        <v>9663</v>
      </c>
      <c r="H3260" s="68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5">
      <c r="A3261" s="65" t="s">
        <v>1220</v>
      </c>
      <c r="B3261">
        <f t="shared" si="6661"/>
        <v>3</v>
      </c>
      <c r="C3261">
        <f t="shared" si="6662"/>
        <v>79</v>
      </c>
      <c r="E3261">
        <f t="shared" ref="E3261" si="6683">plan_id</f>
        <v>1330</v>
      </c>
      <c r="F3261">
        <f t="shared" ca="1" si="6635"/>
        <v>2001</v>
      </c>
      <c r="G3261">
        <f t="shared" ref="G3261" ca="1" si="6684">VLOOKUP(INDIRECT(CHAR(39)&amp;$A3261&amp;CHAR(39)&amp;"!r2c"&amp;$C3261,0),variables,2,0)</f>
        <v>9710</v>
      </c>
      <c r="H3261" s="68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5">
      <c r="A3262" s="65" t="s">
        <v>1220</v>
      </c>
      <c r="B3262">
        <f t="shared" si="6661"/>
        <v>3</v>
      </c>
      <c r="C3262">
        <f t="shared" si="6662"/>
        <v>80</v>
      </c>
      <c r="E3262">
        <f t="shared" ref="E3262" si="6685">plan_id</f>
        <v>1330</v>
      </c>
      <c r="F3262">
        <f t="shared" ca="1" si="6635"/>
        <v>2001</v>
      </c>
      <c r="G3262">
        <f t="shared" ref="G3262" ca="1" si="6686">VLOOKUP(INDIRECT(CHAR(39)&amp;$A3262&amp;CHAR(39)&amp;"!r2c"&amp;$C3262,0),variables,2,0)</f>
        <v>9758</v>
      </c>
      <c r="H3262" s="68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5">
      <c r="A3263" s="65" t="s">
        <v>1220</v>
      </c>
      <c r="B3263">
        <f t="shared" si="6661"/>
        <v>3</v>
      </c>
      <c r="C3263">
        <f t="shared" si="6662"/>
        <v>81</v>
      </c>
      <c r="E3263">
        <f t="shared" ref="E3263" si="6687">plan_id</f>
        <v>1330</v>
      </c>
      <c r="F3263">
        <f t="shared" ca="1" si="6635"/>
        <v>2001</v>
      </c>
      <c r="G3263">
        <f t="shared" ref="G3263" ca="1" si="6688">VLOOKUP(INDIRECT(CHAR(39)&amp;$A3263&amp;CHAR(39)&amp;"!r2c"&amp;$C3263,0),variables,2,0)</f>
        <v>9803</v>
      </c>
      <c r="H3263" s="68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5">
      <c r="A3264" s="65" t="s">
        <v>1220</v>
      </c>
      <c r="B3264">
        <f t="shared" si="6661"/>
        <v>3</v>
      </c>
      <c r="C3264">
        <f t="shared" si="6662"/>
        <v>82</v>
      </c>
      <c r="E3264">
        <f t="shared" ref="E3264" si="6689">plan_id</f>
        <v>1330</v>
      </c>
      <c r="F3264">
        <f t="shared" ca="1" si="6635"/>
        <v>2001</v>
      </c>
      <c r="G3264">
        <f t="shared" ref="G3264" ca="1" si="6690">VLOOKUP(INDIRECT(CHAR(39)&amp;$A3264&amp;CHAR(39)&amp;"!r2c"&amp;$C3264,0),variables,2,0)</f>
        <v>9857</v>
      </c>
      <c r="H3264" s="68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5">
      <c r="A3265" s="65" t="s">
        <v>1220</v>
      </c>
      <c r="B3265">
        <f t="shared" si="6661"/>
        <v>3</v>
      </c>
      <c r="C3265">
        <f t="shared" si="6662"/>
        <v>83</v>
      </c>
      <c r="E3265">
        <f t="shared" ref="E3265" si="6691">plan_id</f>
        <v>1330</v>
      </c>
      <c r="F3265">
        <f t="shared" ca="1" si="6635"/>
        <v>2001</v>
      </c>
      <c r="G3265">
        <f t="shared" ref="G3265" ca="1" si="6692">VLOOKUP(INDIRECT(CHAR(39)&amp;$A3265&amp;CHAR(39)&amp;"!r2c"&amp;$C3265,0),variables,2,0)</f>
        <v>9902</v>
      </c>
      <c r="H3265" s="68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5">
      <c r="A3266" s="65" t="s">
        <v>1220</v>
      </c>
      <c r="B3266">
        <f t="shared" si="6661"/>
        <v>3</v>
      </c>
      <c r="C3266">
        <f t="shared" si="6662"/>
        <v>84</v>
      </c>
      <c r="E3266">
        <f t="shared" ref="E3266" si="6693">plan_id</f>
        <v>1330</v>
      </c>
      <c r="F3266">
        <f t="shared" ca="1" si="6635"/>
        <v>2001</v>
      </c>
      <c r="G3266">
        <f t="shared" ref="G3266" ca="1" si="6694">VLOOKUP(INDIRECT(CHAR(39)&amp;$A3266&amp;CHAR(39)&amp;"!r2c"&amp;$C3266,0),variables,2,0)</f>
        <v>9926</v>
      </c>
      <c r="H3266" s="68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5">
      <c r="A3267" s="65" t="s">
        <v>1220</v>
      </c>
      <c r="B3267">
        <f t="shared" si="6661"/>
        <v>3</v>
      </c>
      <c r="C3267">
        <f t="shared" si="6662"/>
        <v>85</v>
      </c>
      <c r="E3267">
        <f t="shared" ref="E3267" si="6695">plan_id</f>
        <v>1330</v>
      </c>
      <c r="F3267">
        <f t="shared" ca="1" si="6635"/>
        <v>2001</v>
      </c>
      <c r="G3267">
        <f t="shared" ref="G3267" ca="1" si="6696">VLOOKUP(INDIRECT(CHAR(39)&amp;$A3267&amp;CHAR(39)&amp;"!r2c"&amp;$C3267,0),variables,2,0)</f>
        <v>9666</v>
      </c>
      <c r="H3267" s="68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5">
      <c r="A3268" s="65" t="s">
        <v>1220</v>
      </c>
      <c r="B3268">
        <f t="shared" si="6661"/>
        <v>3</v>
      </c>
      <c r="C3268">
        <f t="shared" si="6662"/>
        <v>86</v>
      </c>
      <c r="E3268">
        <f t="shared" ref="E3268" si="6697">plan_id</f>
        <v>1330</v>
      </c>
      <c r="F3268">
        <f t="shared" ca="1" si="6635"/>
        <v>2001</v>
      </c>
      <c r="G3268">
        <f t="shared" ref="G3268" ca="1" si="6698">VLOOKUP(INDIRECT(CHAR(39)&amp;$A3268&amp;CHAR(39)&amp;"!r2c"&amp;$C3268,0),variables,2,0)</f>
        <v>9827</v>
      </c>
      <c r="H3268" s="68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5">
      <c r="A3269" s="65" t="s">
        <v>1220</v>
      </c>
      <c r="B3269">
        <f t="shared" si="6661"/>
        <v>3</v>
      </c>
      <c r="C3269">
        <f t="shared" si="6662"/>
        <v>87</v>
      </c>
      <c r="E3269">
        <f t="shared" ref="E3269" si="6699">plan_id</f>
        <v>1330</v>
      </c>
      <c r="F3269">
        <f t="shared" ca="1" si="6635"/>
        <v>2001</v>
      </c>
      <c r="G3269">
        <f t="shared" ref="G3269" ca="1" si="6700">VLOOKUP(INDIRECT(CHAR(39)&amp;$A3269&amp;CHAR(39)&amp;"!r2c"&amp;$C3269,0),variables,2,0)</f>
        <v>9657</v>
      </c>
      <c r="H3269" s="68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5">
      <c r="A3270" s="65" t="s">
        <v>1220</v>
      </c>
      <c r="B3270">
        <f t="shared" si="6661"/>
        <v>3</v>
      </c>
      <c r="C3270">
        <f t="shared" si="6662"/>
        <v>88</v>
      </c>
      <c r="E3270">
        <f t="shared" ref="E3270" si="6701">plan_id</f>
        <v>1330</v>
      </c>
      <c r="F3270">
        <f t="shared" ca="1" si="6635"/>
        <v>2001</v>
      </c>
      <c r="G3270">
        <f t="shared" ref="G3270" ca="1" si="6702">VLOOKUP(INDIRECT(CHAR(39)&amp;$A3270&amp;CHAR(39)&amp;"!r2c"&amp;$C3270,0),variables,2,0)</f>
        <v>9834</v>
      </c>
      <c r="H3270" s="68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5">
      <c r="A3271" s="65" t="s">
        <v>1220</v>
      </c>
      <c r="B3271">
        <f t="shared" si="6661"/>
        <v>3</v>
      </c>
      <c r="C3271">
        <f t="shared" si="6662"/>
        <v>89</v>
      </c>
      <c r="E3271">
        <f t="shared" ref="E3271" si="6703">plan_id</f>
        <v>1330</v>
      </c>
      <c r="F3271">
        <f t="shared" ca="1" si="6635"/>
        <v>2001</v>
      </c>
      <c r="G3271">
        <f t="shared" ref="G3271" ca="1" si="6704">VLOOKUP(INDIRECT(CHAR(39)&amp;$A3271&amp;CHAR(39)&amp;"!r2c"&amp;$C3271,0),variables,2,0)</f>
        <v>9884</v>
      </c>
      <c r="H3271" s="68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5">
      <c r="A3272" s="65" t="s">
        <v>1220</v>
      </c>
      <c r="B3272">
        <f t="shared" si="6661"/>
        <v>3</v>
      </c>
      <c r="C3272">
        <f t="shared" si="6662"/>
        <v>90</v>
      </c>
      <c r="E3272">
        <f t="shared" ref="E3272" si="6705">plan_id</f>
        <v>1330</v>
      </c>
      <c r="F3272">
        <f t="shared" ca="1" si="6635"/>
        <v>2001</v>
      </c>
      <c r="G3272">
        <f t="shared" ref="G3272" ca="1" si="6706">VLOOKUP(INDIRECT(CHAR(39)&amp;$A3272&amp;CHAR(39)&amp;"!r2c"&amp;$C3272,0),variables,2,0)</f>
        <v>9672</v>
      </c>
      <c r="H3272" s="68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5">
      <c r="A3273" s="65" t="s">
        <v>1220</v>
      </c>
      <c r="B3273">
        <f t="shared" ref="B3273:B3336" si="6707">B3185+1</f>
        <v>4</v>
      </c>
      <c r="C3273">
        <f>C3185</f>
        <v>3</v>
      </c>
      <c r="E3273">
        <f t="shared" ref="E3273" si="6708">plan_id</f>
        <v>1330</v>
      </c>
      <c r="F3273">
        <f t="shared" ca="1" si="6635"/>
        <v>2002</v>
      </c>
      <c r="G3273">
        <f t="shared" ref="G3273" ca="1" si="6709">VLOOKUP(INDIRECT(CHAR(39)&amp;$A3273&amp;CHAR(39)&amp;"!r2c"&amp;$C3273,0),variables,2,0)</f>
        <v>9704</v>
      </c>
      <c r="H3273" s="68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5">
      <c r="A3274" s="65" t="s">
        <v>1220</v>
      </c>
      <c r="B3274">
        <f t="shared" si="6707"/>
        <v>4</v>
      </c>
      <c r="C3274">
        <f t="shared" ref="C3274:C3337" si="6710">C3186</f>
        <v>4</v>
      </c>
      <c r="E3274">
        <f t="shared" ref="E3274" si="6711">plan_id</f>
        <v>1330</v>
      </c>
      <c r="F3274">
        <f t="shared" ca="1" si="6635"/>
        <v>2002</v>
      </c>
      <c r="G3274">
        <f t="shared" ref="G3274" ca="1" si="6712">VLOOKUP(INDIRECT(CHAR(39)&amp;$A3274&amp;CHAR(39)&amp;"!r2c"&amp;$C3274,0),variables,2,0)</f>
        <v>9716</v>
      </c>
      <c r="H3274" s="68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5">
      <c r="A3275" s="65" t="s">
        <v>1220</v>
      </c>
      <c r="B3275">
        <f t="shared" si="6707"/>
        <v>4</v>
      </c>
      <c r="C3275">
        <f t="shared" si="6710"/>
        <v>5</v>
      </c>
      <c r="E3275">
        <f t="shared" ref="E3275" si="6713">plan_id</f>
        <v>1330</v>
      </c>
      <c r="F3275">
        <f t="shared" ca="1" si="6635"/>
        <v>2002</v>
      </c>
      <c r="G3275">
        <f t="shared" ref="G3275" ca="1" si="6714">VLOOKUP(INDIRECT(CHAR(39)&amp;$A3275&amp;CHAR(39)&amp;"!r2c"&amp;$C3275,0),variables,2,0)</f>
        <v>9734</v>
      </c>
      <c r="H3275" s="68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5">
      <c r="A3276" s="65" t="s">
        <v>1220</v>
      </c>
      <c r="B3276">
        <f t="shared" si="6707"/>
        <v>4</v>
      </c>
      <c r="C3276">
        <f t="shared" si="6710"/>
        <v>6</v>
      </c>
      <c r="E3276">
        <f t="shared" ref="E3276" si="6715">plan_id</f>
        <v>1330</v>
      </c>
      <c r="F3276">
        <f t="shared" ca="1" si="6635"/>
        <v>2002</v>
      </c>
      <c r="G3276">
        <f t="shared" ref="G3276" ca="1" si="6716">VLOOKUP(INDIRECT(CHAR(39)&amp;$A3276&amp;CHAR(39)&amp;"!r2c"&amp;$C3276,0),variables,2,0)</f>
        <v>9749</v>
      </c>
      <c r="H3276" s="68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5">
      <c r="A3277" s="65" t="s">
        <v>1220</v>
      </c>
      <c r="B3277">
        <f t="shared" si="6707"/>
        <v>4</v>
      </c>
      <c r="C3277">
        <f t="shared" si="6710"/>
        <v>7</v>
      </c>
      <c r="E3277">
        <f t="shared" ref="E3277" si="6717">plan_id</f>
        <v>1330</v>
      </c>
      <c r="F3277">
        <f t="shared" ca="1" si="6635"/>
        <v>2002</v>
      </c>
      <c r="G3277">
        <f t="shared" ref="G3277" ca="1" si="6718">VLOOKUP(INDIRECT(CHAR(39)&amp;$A3277&amp;CHAR(39)&amp;"!r2c"&amp;$C3277,0),variables,2,0)</f>
        <v>9755</v>
      </c>
      <c r="H3277" s="68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5">
      <c r="A3278" s="65" t="s">
        <v>1220</v>
      </c>
      <c r="B3278">
        <f t="shared" si="6707"/>
        <v>4</v>
      </c>
      <c r="C3278">
        <f t="shared" si="6710"/>
        <v>8</v>
      </c>
      <c r="E3278">
        <f t="shared" ref="E3278" si="6719">plan_id</f>
        <v>1330</v>
      </c>
      <c r="F3278">
        <f t="shared" ca="1" si="6635"/>
        <v>2002</v>
      </c>
      <c r="G3278">
        <f t="shared" ref="G3278" ca="1" si="6720">VLOOKUP(INDIRECT(CHAR(39)&amp;$A3278&amp;CHAR(39)&amp;"!r2c"&amp;$C3278,0),variables,2,0)</f>
        <v>9782</v>
      </c>
      <c r="H3278" s="68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5">
      <c r="A3279" s="65" t="s">
        <v>1220</v>
      </c>
      <c r="B3279">
        <f t="shared" si="6707"/>
        <v>4</v>
      </c>
      <c r="C3279">
        <f t="shared" si="6710"/>
        <v>9</v>
      </c>
      <c r="E3279">
        <f t="shared" ref="E3279" si="6721">plan_id</f>
        <v>1330</v>
      </c>
      <c r="F3279">
        <f t="shared" ca="1" si="6635"/>
        <v>2002</v>
      </c>
      <c r="G3279">
        <f t="shared" ref="G3279" ca="1" si="6722">VLOOKUP(INDIRECT(CHAR(39)&amp;$A3279&amp;CHAR(39)&amp;"!r2c"&amp;$C3279,0),variables,2,0)</f>
        <v>9788</v>
      </c>
      <c r="H3279" s="68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s="65" t="s">
        <v>1220</v>
      </c>
      <c r="B3280">
        <f t="shared" si="6707"/>
        <v>4</v>
      </c>
      <c r="C3280">
        <f t="shared" si="6710"/>
        <v>10</v>
      </c>
      <c r="E3280">
        <f t="shared" ref="E3280" si="6723">plan_id</f>
        <v>1330</v>
      </c>
      <c r="F3280">
        <f t="shared" ca="1" si="6635"/>
        <v>2002</v>
      </c>
      <c r="G3280">
        <f t="shared" ref="G3280" ca="1" si="6724">VLOOKUP(INDIRECT(CHAR(39)&amp;$A3280&amp;CHAR(39)&amp;"!r2c"&amp;$C3280,0),variables,2,0)</f>
        <v>9812</v>
      </c>
      <c r="H3280" s="68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s="65" t="s">
        <v>1220</v>
      </c>
      <c r="B3281">
        <f t="shared" si="6707"/>
        <v>4</v>
      </c>
      <c r="C3281">
        <f t="shared" si="6710"/>
        <v>11</v>
      </c>
      <c r="E3281">
        <f t="shared" ref="E3281" si="6725">plan_id</f>
        <v>1330</v>
      </c>
      <c r="F3281">
        <f t="shared" ca="1" si="6635"/>
        <v>2002</v>
      </c>
      <c r="G3281">
        <f t="shared" ref="G3281" ca="1" si="6726">VLOOKUP(INDIRECT(CHAR(39)&amp;$A3281&amp;CHAR(39)&amp;"!r2c"&amp;$C3281,0),variables,2,0)</f>
        <v>9815</v>
      </c>
      <c r="H3281" s="68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5">
      <c r="A3282" s="65" t="s">
        <v>1220</v>
      </c>
      <c r="B3282">
        <f t="shared" si="6707"/>
        <v>4</v>
      </c>
      <c r="C3282">
        <f t="shared" si="6710"/>
        <v>12</v>
      </c>
      <c r="E3282">
        <f t="shared" ref="E3282" si="6727">plan_id</f>
        <v>1330</v>
      </c>
      <c r="F3282">
        <f t="shared" ca="1" si="6635"/>
        <v>2002</v>
      </c>
      <c r="G3282">
        <f t="shared" ref="G3282" ca="1" si="6728">VLOOKUP(INDIRECT(CHAR(39)&amp;$A3282&amp;CHAR(39)&amp;"!r2c"&amp;$C3282,0),variables,2,0)</f>
        <v>9821</v>
      </c>
      <c r="H3282" s="68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5">
      <c r="A3283" s="65" t="s">
        <v>1220</v>
      </c>
      <c r="B3283">
        <f t="shared" si="6707"/>
        <v>4</v>
      </c>
      <c r="C3283">
        <f t="shared" si="6710"/>
        <v>13</v>
      </c>
      <c r="E3283">
        <f t="shared" ref="E3283" si="6729">plan_id</f>
        <v>1330</v>
      </c>
      <c r="F3283">
        <f t="shared" ca="1" si="6635"/>
        <v>2002</v>
      </c>
      <c r="G3283">
        <f t="shared" ref="G3283" ca="1" si="6730">VLOOKUP(INDIRECT(CHAR(39)&amp;$A3283&amp;CHAR(39)&amp;"!r2c"&amp;$C3283,0),variables,2,0)</f>
        <v>9824</v>
      </c>
      <c r="H3283" s="68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5">
      <c r="A3284" s="65" t="s">
        <v>1220</v>
      </c>
      <c r="B3284">
        <f t="shared" si="6707"/>
        <v>4</v>
      </c>
      <c r="C3284">
        <f t="shared" si="6710"/>
        <v>14</v>
      </c>
      <c r="E3284">
        <f t="shared" ref="E3284" si="6731">plan_id</f>
        <v>1330</v>
      </c>
      <c r="F3284">
        <f t="shared" ca="1" si="6635"/>
        <v>2002</v>
      </c>
      <c r="G3284">
        <f t="shared" ref="G3284" ca="1" si="6732">VLOOKUP(INDIRECT(CHAR(39)&amp;$A3284&amp;CHAR(39)&amp;"!r2c"&amp;$C3284,0),variables,2,0)</f>
        <v>9830</v>
      </c>
      <c r="H3284" s="68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5">
      <c r="A3285" s="65" t="s">
        <v>1220</v>
      </c>
      <c r="B3285">
        <f t="shared" si="6707"/>
        <v>4</v>
      </c>
      <c r="C3285">
        <f t="shared" si="6710"/>
        <v>15</v>
      </c>
      <c r="E3285">
        <f t="shared" ref="E3285" si="6733">plan_id</f>
        <v>1330</v>
      </c>
      <c r="F3285">
        <f t="shared" ca="1" si="6635"/>
        <v>2002</v>
      </c>
      <c r="G3285">
        <f t="shared" ref="G3285" ca="1" si="6734">VLOOKUP(INDIRECT(CHAR(39)&amp;$A3285&amp;CHAR(39)&amp;"!r2c"&amp;$C3285,0),variables,2,0)</f>
        <v>9833</v>
      </c>
      <c r="H3285" s="68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5">
      <c r="A3286" s="65" t="s">
        <v>1220</v>
      </c>
      <c r="B3286">
        <f t="shared" si="6707"/>
        <v>4</v>
      </c>
      <c r="C3286">
        <f t="shared" si="6710"/>
        <v>16</v>
      </c>
      <c r="E3286">
        <f t="shared" ref="E3286" si="6735">plan_id</f>
        <v>1330</v>
      </c>
      <c r="F3286">
        <f t="shared" ca="1" si="6635"/>
        <v>2002</v>
      </c>
      <c r="G3286">
        <f t="shared" ref="G3286" ca="1" si="6736">VLOOKUP(INDIRECT(CHAR(39)&amp;$A3286&amp;CHAR(39)&amp;"!r2c"&amp;$C3286,0),variables,2,0)</f>
        <v>9845</v>
      </c>
      <c r="H3286" s="68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5">
      <c r="A3287" s="65" t="s">
        <v>1220</v>
      </c>
      <c r="B3287">
        <f t="shared" si="6707"/>
        <v>4</v>
      </c>
      <c r="C3287">
        <f t="shared" si="6710"/>
        <v>17</v>
      </c>
      <c r="E3287">
        <f t="shared" ref="E3287" si="6737">plan_id</f>
        <v>1330</v>
      </c>
      <c r="F3287">
        <f t="shared" ca="1" si="6635"/>
        <v>2002</v>
      </c>
      <c r="G3287">
        <f t="shared" ref="G3287" ca="1" si="6738">VLOOKUP(INDIRECT(CHAR(39)&amp;$A3287&amp;CHAR(39)&amp;"!r2c"&amp;$C3287,0),variables,2,0)</f>
        <v>9872</v>
      </c>
      <c r="H3287" s="68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5">
      <c r="A3288" s="65" t="s">
        <v>1220</v>
      </c>
      <c r="B3288">
        <f t="shared" si="6707"/>
        <v>4</v>
      </c>
      <c r="C3288">
        <f t="shared" si="6710"/>
        <v>18</v>
      </c>
      <c r="E3288">
        <f t="shared" ref="E3288" si="6739">plan_id</f>
        <v>1330</v>
      </c>
      <c r="F3288">
        <f t="shared" ca="1" si="6635"/>
        <v>2002</v>
      </c>
      <c r="G3288">
        <f t="shared" ref="G3288" ca="1" si="6740">VLOOKUP(INDIRECT(CHAR(39)&amp;$A3288&amp;CHAR(39)&amp;"!r2c"&amp;$C3288,0),variables,2,0)</f>
        <v>9887</v>
      </c>
      <c r="H3288" s="68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5">
      <c r="A3289" s="65" t="s">
        <v>1220</v>
      </c>
      <c r="B3289">
        <f t="shared" si="6707"/>
        <v>4</v>
      </c>
      <c r="C3289">
        <f t="shared" si="6710"/>
        <v>19</v>
      </c>
      <c r="E3289">
        <f t="shared" ref="E3289" si="6741">plan_id</f>
        <v>1330</v>
      </c>
      <c r="F3289">
        <f t="shared" ca="1" si="6635"/>
        <v>2002</v>
      </c>
      <c r="G3289">
        <f t="shared" ref="G3289" ca="1" si="6742">VLOOKUP(INDIRECT(CHAR(39)&amp;$A3289&amp;CHAR(39)&amp;"!r2c"&amp;$C3289,0),variables,2,0)</f>
        <v>9914</v>
      </c>
      <c r="H3289" s="68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5">
      <c r="A3290" s="65" t="s">
        <v>1220</v>
      </c>
      <c r="B3290">
        <f t="shared" si="6707"/>
        <v>4</v>
      </c>
      <c r="C3290">
        <f t="shared" si="6710"/>
        <v>20</v>
      </c>
      <c r="E3290">
        <f t="shared" ref="E3290" si="6743">plan_id</f>
        <v>1330</v>
      </c>
      <c r="F3290">
        <f t="shared" ca="1" si="6635"/>
        <v>2002</v>
      </c>
      <c r="G3290">
        <f t="shared" ref="G3290" ca="1" si="6744">VLOOKUP(INDIRECT(CHAR(39)&amp;$A3290&amp;CHAR(39)&amp;"!r2c"&amp;$C3290,0),variables,2,0)</f>
        <v>9917</v>
      </c>
      <c r="H3290" s="68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5">
      <c r="A3291" s="65" t="s">
        <v>1220</v>
      </c>
      <c r="B3291">
        <f t="shared" si="6707"/>
        <v>4</v>
      </c>
      <c r="C3291">
        <f t="shared" si="6710"/>
        <v>21</v>
      </c>
      <c r="E3291">
        <f t="shared" ref="E3291" si="6745">plan_id</f>
        <v>1330</v>
      </c>
      <c r="F3291">
        <f t="shared" ca="1" si="6635"/>
        <v>2002</v>
      </c>
      <c r="G3291">
        <f t="shared" ref="G3291" ca="1" si="6746">VLOOKUP(INDIRECT(CHAR(39)&amp;$A3291&amp;CHAR(39)&amp;"!r2c"&amp;$C3291,0),variables,2,0)</f>
        <v>9920</v>
      </c>
      <c r="H3291" s="68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5">
      <c r="A3292" s="65" t="s">
        <v>1220</v>
      </c>
      <c r="B3292">
        <f t="shared" si="6707"/>
        <v>4</v>
      </c>
      <c r="C3292">
        <f t="shared" si="6710"/>
        <v>22</v>
      </c>
      <c r="E3292">
        <f t="shared" ref="E3292" si="6747">plan_id</f>
        <v>1330</v>
      </c>
      <c r="F3292">
        <f t="shared" ca="1" si="6635"/>
        <v>2002</v>
      </c>
      <c r="G3292">
        <f t="shared" ref="G3292" ca="1" si="6748">VLOOKUP(INDIRECT(CHAR(39)&amp;$A3292&amp;CHAR(39)&amp;"!r2c"&amp;$C3292,0),variables,2,0)</f>
        <v>9648</v>
      </c>
      <c r="H3292" s="68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5">
      <c r="A3293" s="65" t="s">
        <v>1220</v>
      </c>
      <c r="B3293">
        <f t="shared" si="6707"/>
        <v>4</v>
      </c>
      <c r="C3293">
        <f t="shared" si="6710"/>
        <v>23</v>
      </c>
      <c r="E3293">
        <f t="shared" ref="E3293" si="6749">plan_id</f>
        <v>1330</v>
      </c>
      <c r="F3293">
        <f t="shared" ca="1" si="6635"/>
        <v>2002</v>
      </c>
      <c r="G3293">
        <f t="shared" ref="G3293" ca="1" si="6750">VLOOKUP(INDIRECT(CHAR(39)&amp;$A3293&amp;CHAR(39)&amp;"!r2c"&amp;$C3293,0),variables,2,0)</f>
        <v>9713</v>
      </c>
      <c r="H3293" s="68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5">
      <c r="A3294" s="65" t="s">
        <v>1220</v>
      </c>
      <c r="B3294">
        <f t="shared" si="6707"/>
        <v>4</v>
      </c>
      <c r="C3294">
        <f t="shared" si="6710"/>
        <v>24</v>
      </c>
      <c r="E3294">
        <f t="shared" ref="E3294" si="6751">plan_id</f>
        <v>1330</v>
      </c>
      <c r="F3294">
        <f t="shared" ca="1" si="6635"/>
        <v>2002</v>
      </c>
      <c r="G3294">
        <f t="shared" ref="G3294" ca="1" si="6752">VLOOKUP(INDIRECT(CHAR(39)&amp;$A3294&amp;CHAR(39)&amp;"!r2c"&amp;$C3294,0),variables,2,0)</f>
        <v>9719</v>
      </c>
      <c r="H3294" s="68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5">
      <c r="A3295" s="65" t="s">
        <v>1220</v>
      </c>
      <c r="B3295">
        <f t="shared" si="6707"/>
        <v>4</v>
      </c>
      <c r="C3295">
        <f t="shared" si="6710"/>
        <v>25</v>
      </c>
      <c r="E3295">
        <f t="shared" ref="E3295" si="6753">plan_id</f>
        <v>1330</v>
      </c>
      <c r="F3295">
        <f t="shared" ca="1" si="6635"/>
        <v>2002</v>
      </c>
      <c r="G3295">
        <f t="shared" ref="G3295" ca="1" si="6754">VLOOKUP(INDIRECT(CHAR(39)&amp;$A3295&amp;CHAR(39)&amp;"!r2c"&amp;$C3295,0),variables,2,0)</f>
        <v>9725</v>
      </c>
      <c r="H3295" s="68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5">
      <c r="A3296" s="65" t="s">
        <v>1220</v>
      </c>
      <c r="B3296">
        <f t="shared" si="6707"/>
        <v>4</v>
      </c>
      <c r="C3296">
        <f t="shared" si="6710"/>
        <v>26</v>
      </c>
      <c r="E3296">
        <f t="shared" ref="E3296" si="6755">plan_id</f>
        <v>1330</v>
      </c>
      <c r="F3296">
        <f t="shared" ca="1" si="6635"/>
        <v>2002</v>
      </c>
      <c r="G3296">
        <f t="shared" ref="G3296" ca="1" si="6756">VLOOKUP(INDIRECT(CHAR(39)&amp;$A3296&amp;CHAR(39)&amp;"!r2c"&amp;$C3296,0),variables,2,0)</f>
        <v>9743</v>
      </c>
      <c r="H3296" s="68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5">
      <c r="A3297" s="65" t="s">
        <v>1220</v>
      </c>
      <c r="B3297">
        <f t="shared" si="6707"/>
        <v>4</v>
      </c>
      <c r="C3297">
        <f t="shared" si="6710"/>
        <v>27</v>
      </c>
      <c r="E3297">
        <f t="shared" ref="E3297" si="6757">plan_id</f>
        <v>1330</v>
      </c>
      <c r="F3297">
        <f t="shared" ca="1" si="6635"/>
        <v>2002</v>
      </c>
      <c r="G3297">
        <f t="shared" ref="G3297" ca="1" si="6758">VLOOKUP(INDIRECT(CHAR(39)&amp;$A3297&amp;CHAR(39)&amp;"!r2c"&amp;$C3297,0),variables,2,0)</f>
        <v>9746</v>
      </c>
      <c r="H3297" s="68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5">
      <c r="A3298" s="65" t="s">
        <v>1220</v>
      </c>
      <c r="B3298">
        <f t="shared" si="6707"/>
        <v>4</v>
      </c>
      <c r="C3298">
        <f t="shared" si="6710"/>
        <v>28</v>
      </c>
      <c r="E3298">
        <f t="shared" ref="E3298" si="6759">plan_id</f>
        <v>1330</v>
      </c>
      <c r="F3298">
        <f t="shared" ca="1" si="6635"/>
        <v>2002</v>
      </c>
      <c r="G3298">
        <f t="shared" ref="G3298" ca="1" si="6760">VLOOKUP(INDIRECT(CHAR(39)&amp;$A3298&amp;CHAR(39)&amp;"!r2c"&amp;$C3298,0),variables,2,0)</f>
        <v>9761</v>
      </c>
      <c r="H3298" s="68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5">
      <c r="A3299" s="65" t="s">
        <v>1220</v>
      </c>
      <c r="B3299">
        <f t="shared" si="6707"/>
        <v>4</v>
      </c>
      <c r="C3299">
        <f t="shared" si="6710"/>
        <v>29</v>
      </c>
      <c r="E3299">
        <f t="shared" ref="E3299" si="6761">plan_id</f>
        <v>1330</v>
      </c>
      <c r="F3299">
        <f t="shared" ca="1" si="6635"/>
        <v>2002</v>
      </c>
      <c r="G3299">
        <f t="shared" ref="G3299" ca="1" si="6762">VLOOKUP(INDIRECT(CHAR(39)&amp;$A3299&amp;CHAR(39)&amp;"!r2c"&amp;$C3299,0),variables,2,0)</f>
        <v>9764</v>
      </c>
      <c r="H3299" s="68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5">
      <c r="A3300" s="65" t="s">
        <v>1220</v>
      </c>
      <c r="B3300">
        <f t="shared" si="6707"/>
        <v>4</v>
      </c>
      <c r="C3300">
        <f t="shared" si="6710"/>
        <v>30</v>
      </c>
      <c r="E3300">
        <f t="shared" ref="E3300" si="6763">plan_id</f>
        <v>1330</v>
      </c>
      <c r="F3300">
        <f t="shared" ca="1" si="6635"/>
        <v>2002</v>
      </c>
      <c r="G3300">
        <f t="shared" ref="G3300" ca="1" si="6764">VLOOKUP(INDIRECT(CHAR(39)&amp;$A3300&amp;CHAR(39)&amp;"!r2c"&amp;$C3300,0),variables,2,0)</f>
        <v>9767</v>
      </c>
      <c r="H3300" s="68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5">
      <c r="A3301" s="65" t="s">
        <v>1220</v>
      </c>
      <c r="B3301">
        <f t="shared" si="6707"/>
        <v>4</v>
      </c>
      <c r="C3301">
        <f t="shared" si="6710"/>
        <v>31</v>
      </c>
      <c r="E3301">
        <f t="shared" ref="E3301" si="6765">plan_id</f>
        <v>1330</v>
      </c>
      <c r="F3301">
        <f t="shared" ca="1" si="6635"/>
        <v>2002</v>
      </c>
      <c r="G3301">
        <f t="shared" ref="G3301" ca="1" si="6766">VLOOKUP(INDIRECT(CHAR(39)&amp;$A3301&amp;CHAR(39)&amp;"!r2c"&amp;$C3301,0),variables,2,0)</f>
        <v>9770</v>
      </c>
      <c r="H3301" s="68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5">
      <c r="A3302" s="65" t="s">
        <v>1220</v>
      </c>
      <c r="B3302">
        <f t="shared" si="6707"/>
        <v>4</v>
      </c>
      <c r="C3302">
        <f t="shared" si="6710"/>
        <v>32</v>
      </c>
      <c r="E3302">
        <f t="shared" ref="E3302" si="6767">plan_id</f>
        <v>1330</v>
      </c>
      <c r="F3302">
        <f t="shared" ca="1" si="6635"/>
        <v>2002</v>
      </c>
      <c r="G3302">
        <f t="shared" ref="G3302" ca="1" si="6768">VLOOKUP(INDIRECT(CHAR(39)&amp;$A3302&amp;CHAR(39)&amp;"!r2c"&amp;$C3302,0),variables,2,0)</f>
        <v>9773</v>
      </c>
      <c r="H3302" s="68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5">
      <c r="A3303" s="65" t="s">
        <v>1220</v>
      </c>
      <c r="B3303">
        <f t="shared" si="6707"/>
        <v>4</v>
      </c>
      <c r="C3303">
        <f t="shared" si="6710"/>
        <v>33</v>
      </c>
      <c r="E3303">
        <f t="shared" ref="E3303" si="6769">plan_id</f>
        <v>1330</v>
      </c>
      <c r="F3303">
        <f t="shared" ca="1" si="6635"/>
        <v>2002</v>
      </c>
      <c r="G3303">
        <f t="shared" ref="G3303" ca="1" si="6770">VLOOKUP(INDIRECT(CHAR(39)&amp;$A3303&amp;CHAR(39)&amp;"!r2c"&amp;$C3303,0),variables,2,0)</f>
        <v>9776</v>
      </c>
      <c r="H3303" s="68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5">
      <c r="A3304" s="65" t="s">
        <v>1220</v>
      </c>
      <c r="B3304">
        <f t="shared" si="6707"/>
        <v>4</v>
      </c>
      <c r="C3304">
        <f t="shared" si="6710"/>
        <v>34</v>
      </c>
      <c r="E3304">
        <f t="shared" ref="E3304" si="6771">plan_id</f>
        <v>1330</v>
      </c>
      <c r="F3304">
        <f t="shared" ca="1" si="6635"/>
        <v>2002</v>
      </c>
      <c r="G3304">
        <f t="shared" ref="G3304" ca="1" si="6772">VLOOKUP(INDIRECT(CHAR(39)&amp;$A3304&amp;CHAR(39)&amp;"!r2c"&amp;$C3304,0),variables,2,0)</f>
        <v>9779</v>
      </c>
      <c r="H3304" s="68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5">
      <c r="A3305" s="65" t="s">
        <v>1220</v>
      </c>
      <c r="B3305">
        <f t="shared" si="6707"/>
        <v>4</v>
      </c>
      <c r="C3305">
        <f t="shared" si="6710"/>
        <v>35</v>
      </c>
      <c r="E3305">
        <f t="shared" ref="E3305" si="6773">plan_id</f>
        <v>1330</v>
      </c>
      <c r="F3305">
        <f t="shared" ca="1" si="6635"/>
        <v>2002</v>
      </c>
      <c r="G3305">
        <f t="shared" ref="G3305" ca="1" si="6774">VLOOKUP(INDIRECT(CHAR(39)&amp;$A3305&amp;CHAR(39)&amp;"!r2c"&amp;$C3305,0),variables,2,0)</f>
        <v>9785</v>
      </c>
      <c r="H3305" s="68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5">
      <c r="A3306" s="65" t="s">
        <v>1220</v>
      </c>
      <c r="B3306">
        <f t="shared" si="6707"/>
        <v>4</v>
      </c>
      <c r="C3306">
        <f t="shared" si="6710"/>
        <v>36</v>
      </c>
      <c r="E3306">
        <f t="shared" ref="E3306" si="6775">plan_id</f>
        <v>1330</v>
      </c>
      <c r="F3306">
        <f t="shared" ca="1" si="6635"/>
        <v>2002</v>
      </c>
      <c r="G3306">
        <f t="shared" ref="G3306" ca="1" si="6776">VLOOKUP(INDIRECT(CHAR(39)&amp;$A3306&amp;CHAR(39)&amp;"!r2c"&amp;$C3306,0),variables,2,0)</f>
        <v>9794</v>
      </c>
      <c r="H3306" s="68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s="65" t="s">
        <v>1220</v>
      </c>
      <c r="B3307">
        <f t="shared" si="6707"/>
        <v>4</v>
      </c>
      <c r="C3307">
        <f t="shared" si="6710"/>
        <v>37</v>
      </c>
      <c r="E3307">
        <f t="shared" ref="E3307" si="6777">plan_id</f>
        <v>1330</v>
      </c>
      <c r="F3307">
        <f t="shared" ca="1" si="6635"/>
        <v>2002</v>
      </c>
      <c r="G3307">
        <f t="shared" ref="G3307" ca="1" si="6778">VLOOKUP(INDIRECT(CHAR(39)&amp;$A3307&amp;CHAR(39)&amp;"!r2c"&amp;$C3307,0),variables,2,0)</f>
        <v>9797</v>
      </c>
      <c r="H3307" s="68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s="65" t="s">
        <v>1220</v>
      </c>
      <c r="B3308">
        <f t="shared" si="6707"/>
        <v>4</v>
      </c>
      <c r="C3308">
        <f t="shared" si="6710"/>
        <v>38</v>
      </c>
      <c r="E3308">
        <f t="shared" ref="E3308" si="6779">plan_id</f>
        <v>1330</v>
      </c>
      <c r="F3308">
        <f t="shared" ca="1" si="6635"/>
        <v>2002</v>
      </c>
      <c r="G3308">
        <f t="shared" ref="G3308" ca="1" si="6780">VLOOKUP(INDIRECT(CHAR(39)&amp;$A3308&amp;CHAR(39)&amp;"!r2c"&amp;$C3308,0),variables,2,0)</f>
        <v>9806</v>
      </c>
      <c r="H3308" s="68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5">
      <c r="A3309" s="65" t="s">
        <v>1220</v>
      </c>
      <c r="B3309">
        <f t="shared" si="6707"/>
        <v>4</v>
      </c>
      <c r="C3309">
        <f t="shared" si="6710"/>
        <v>39</v>
      </c>
      <c r="E3309">
        <f t="shared" ref="E3309" si="6781">plan_id</f>
        <v>1330</v>
      </c>
      <c r="F3309">
        <f t="shared" ca="1" si="6635"/>
        <v>2002</v>
      </c>
      <c r="G3309">
        <f t="shared" ref="G3309" ca="1" si="6782">VLOOKUP(INDIRECT(CHAR(39)&amp;$A3309&amp;CHAR(39)&amp;"!r2c"&amp;$C3309,0),variables,2,0)</f>
        <v>9809</v>
      </c>
      <c r="H3309" s="68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5">
      <c r="A3310" s="65" t="s">
        <v>1220</v>
      </c>
      <c r="B3310">
        <f t="shared" si="6707"/>
        <v>4</v>
      </c>
      <c r="C3310">
        <f t="shared" si="6710"/>
        <v>40</v>
      </c>
      <c r="E3310">
        <f t="shared" ref="E3310" si="6783">plan_id</f>
        <v>1330</v>
      </c>
      <c r="F3310">
        <f t="shared" ca="1" si="6635"/>
        <v>2002</v>
      </c>
      <c r="G3310">
        <f t="shared" ref="G3310" ca="1" si="6784">VLOOKUP(INDIRECT(CHAR(39)&amp;$A3310&amp;CHAR(39)&amp;"!r2c"&amp;$C3310,0),variables,2,0)</f>
        <v>9818</v>
      </c>
      <c r="H3310" s="68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5">
      <c r="A3311" s="65" t="s">
        <v>1220</v>
      </c>
      <c r="B3311">
        <f t="shared" si="6707"/>
        <v>4</v>
      </c>
      <c r="C3311">
        <f t="shared" si="6710"/>
        <v>41</v>
      </c>
      <c r="E3311">
        <f t="shared" ref="E3311" si="6785">plan_id</f>
        <v>1330</v>
      </c>
      <c r="F3311">
        <f t="shared" ca="1" si="6635"/>
        <v>2002</v>
      </c>
      <c r="G3311">
        <f t="shared" ref="G3311" ca="1" si="6786">VLOOKUP(INDIRECT(CHAR(39)&amp;$A3311&amp;CHAR(39)&amp;"!r2c"&amp;$C3311,0),variables,2,0)</f>
        <v>9839</v>
      </c>
      <c r="H3311" s="68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5">
      <c r="A3312" s="65" t="s">
        <v>1220</v>
      </c>
      <c r="B3312">
        <f t="shared" si="6707"/>
        <v>4</v>
      </c>
      <c r="C3312">
        <f t="shared" si="6710"/>
        <v>42</v>
      </c>
      <c r="E3312">
        <f t="shared" ref="E3312" si="6787">plan_id</f>
        <v>1330</v>
      </c>
      <c r="F3312">
        <f t="shared" ca="1" si="6635"/>
        <v>2002</v>
      </c>
      <c r="G3312">
        <f t="shared" ref="G3312" ca="1" si="6788">VLOOKUP(INDIRECT(CHAR(39)&amp;$A3312&amp;CHAR(39)&amp;"!r2c"&amp;$C3312,0),variables,2,0)</f>
        <v>9860</v>
      </c>
      <c r="H3312" s="68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5">
      <c r="A3313" s="65" t="s">
        <v>1220</v>
      </c>
      <c r="B3313">
        <f t="shared" si="6707"/>
        <v>4</v>
      </c>
      <c r="C3313">
        <f t="shared" si="6710"/>
        <v>43</v>
      </c>
      <c r="E3313">
        <f t="shared" ref="E3313" si="6789">plan_id</f>
        <v>1330</v>
      </c>
      <c r="F3313">
        <f t="shared" ca="1" si="6635"/>
        <v>2002</v>
      </c>
      <c r="G3313">
        <f t="shared" ref="G3313" ca="1" si="6790">VLOOKUP(INDIRECT(CHAR(39)&amp;$A3313&amp;CHAR(39)&amp;"!r2c"&amp;$C3313,0),variables,2,0)</f>
        <v>9863</v>
      </c>
      <c r="H3313" s="68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5">
      <c r="A3314" s="65" t="s">
        <v>1220</v>
      </c>
      <c r="B3314">
        <f t="shared" si="6707"/>
        <v>4</v>
      </c>
      <c r="C3314">
        <f t="shared" si="6710"/>
        <v>44</v>
      </c>
      <c r="E3314">
        <f t="shared" ref="E3314" si="6791">plan_id</f>
        <v>1330</v>
      </c>
      <c r="F3314">
        <f t="shared" ca="1" si="6635"/>
        <v>2002</v>
      </c>
      <c r="G3314">
        <f t="shared" ref="G3314" ca="1" si="6792">VLOOKUP(INDIRECT(CHAR(39)&amp;$A3314&amp;CHAR(39)&amp;"!r2c"&amp;$C3314,0),variables,2,0)</f>
        <v>9878</v>
      </c>
      <c r="H3314" s="68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5">
      <c r="A3315" s="65" t="s">
        <v>1220</v>
      </c>
      <c r="B3315">
        <f t="shared" si="6707"/>
        <v>4</v>
      </c>
      <c r="C3315">
        <f t="shared" si="6710"/>
        <v>45</v>
      </c>
      <c r="E3315">
        <f t="shared" ref="E3315" si="6793">plan_id</f>
        <v>1330</v>
      </c>
      <c r="F3315">
        <f t="shared" ca="1" si="6635"/>
        <v>2002</v>
      </c>
      <c r="G3315">
        <f t="shared" ref="G3315" ca="1" si="6794">VLOOKUP(INDIRECT(CHAR(39)&amp;$A3315&amp;CHAR(39)&amp;"!r2c"&amp;$C3315,0),variables,2,0)</f>
        <v>9923</v>
      </c>
      <c r="H3315" s="68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5">
      <c r="A3316" s="65" t="s">
        <v>1220</v>
      </c>
      <c r="B3316">
        <f t="shared" si="6707"/>
        <v>4</v>
      </c>
      <c r="C3316">
        <f t="shared" si="6710"/>
        <v>46</v>
      </c>
      <c r="E3316">
        <f t="shared" ref="E3316" si="6795">plan_id</f>
        <v>1330</v>
      </c>
      <c r="F3316">
        <f t="shared" ca="1" si="6635"/>
        <v>2002</v>
      </c>
      <c r="G3316">
        <f t="shared" ref="G3316" ca="1" si="6796">VLOOKUP(INDIRECT(CHAR(39)&amp;$A3316&amp;CHAR(39)&amp;"!r2c"&amp;$C3316,0),variables,2,0)</f>
        <v>9932</v>
      </c>
      <c r="H3316" s="68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5">
      <c r="A3317" s="65" t="s">
        <v>1220</v>
      </c>
      <c r="B3317">
        <f t="shared" si="6707"/>
        <v>4</v>
      </c>
      <c r="C3317">
        <f t="shared" si="6710"/>
        <v>47</v>
      </c>
      <c r="E3317">
        <f t="shared" ref="E3317" si="6797">plan_id</f>
        <v>1330</v>
      </c>
      <c r="F3317">
        <f t="shared" ca="1" si="6635"/>
        <v>2002</v>
      </c>
      <c r="G3317">
        <f t="shared" ref="G3317" ca="1" si="6798">VLOOKUP(INDIRECT(CHAR(39)&amp;$A3317&amp;CHAR(39)&amp;"!r2c"&amp;$C3317,0),variables,2,0)</f>
        <v>9935</v>
      </c>
      <c r="H3317" s="68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5">
      <c r="A3318" s="65" t="s">
        <v>1220</v>
      </c>
      <c r="B3318">
        <f t="shared" si="6707"/>
        <v>4</v>
      </c>
      <c r="C3318">
        <f t="shared" si="6710"/>
        <v>48</v>
      </c>
      <c r="E3318">
        <f t="shared" ref="E3318" si="6799">plan_id</f>
        <v>1330</v>
      </c>
      <c r="F3318">
        <f t="shared" ca="1" si="6635"/>
        <v>2002</v>
      </c>
      <c r="G3318">
        <f t="shared" ref="G3318" ca="1" si="6800">VLOOKUP(INDIRECT(CHAR(39)&amp;$A3318&amp;CHAR(39)&amp;"!r2c"&amp;$C3318,0),variables,2,0)</f>
        <v>9651</v>
      </c>
      <c r="H3318" s="68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5">
      <c r="A3319" s="65" t="s">
        <v>1220</v>
      </c>
      <c r="B3319">
        <f t="shared" si="6707"/>
        <v>4</v>
      </c>
      <c r="C3319">
        <f t="shared" si="6710"/>
        <v>49</v>
      </c>
      <c r="E3319">
        <f t="shared" ref="E3319" si="6801">plan_id</f>
        <v>1330</v>
      </c>
      <c r="F3319">
        <f t="shared" ca="1" si="6635"/>
        <v>2002</v>
      </c>
      <c r="G3319">
        <f t="shared" ref="G3319" ca="1" si="6802">VLOOKUP(INDIRECT(CHAR(39)&amp;$A3319&amp;CHAR(39)&amp;"!r2c"&amp;$C3319,0),variables,2,0)</f>
        <v>9722</v>
      </c>
      <c r="H3319" s="68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5">
      <c r="A3320" s="65" t="s">
        <v>1220</v>
      </c>
      <c r="B3320">
        <f t="shared" si="6707"/>
        <v>4</v>
      </c>
      <c r="C3320">
        <f t="shared" si="6710"/>
        <v>50</v>
      </c>
      <c r="E3320">
        <f t="shared" ref="E3320" si="6803">plan_id</f>
        <v>1330</v>
      </c>
      <c r="F3320">
        <f t="shared" ca="1" si="6635"/>
        <v>2002</v>
      </c>
      <c r="G3320">
        <f t="shared" ref="G3320" ca="1" si="6804">VLOOKUP(INDIRECT(CHAR(39)&amp;$A3320&amp;CHAR(39)&amp;"!r2c"&amp;$C3320,0),variables,2,0)</f>
        <v>9848</v>
      </c>
      <c r="H3320" s="68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5">
      <c r="A3321" s="65" t="s">
        <v>1220</v>
      </c>
      <c r="B3321">
        <f t="shared" si="6707"/>
        <v>4</v>
      </c>
      <c r="C3321">
        <f t="shared" si="6710"/>
        <v>51</v>
      </c>
      <c r="E3321">
        <f t="shared" ref="E3321" si="6805">plan_id</f>
        <v>1330</v>
      </c>
      <c r="F3321">
        <f t="shared" ca="1" si="6635"/>
        <v>2002</v>
      </c>
      <c r="G3321">
        <f t="shared" ref="G3321" ca="1" si="6806">VLOOKUP(INDIRECT(CHAR(39)&amp;$A3321&amp;CHAR(39)&amp;"!r2c"&amp;$C3321,0),variables,2,0)</f>
        <v>9866</v>
      </c>
      <c r="H3321" s="68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5">
      <c r="A3322" s="65" t="s">
        <v>1220</v>
      </c>
      <c r="B3322">
        <f t="shared" si="6707"/>
        <v>4</v>
      </c>
      <c r="C3322">
        <f t="shared" si="6710"/>
        <v>52</v>
      </c>
      <c r="E3322">
        <f t="shared" ref="E3322" si="6807">plan_id</f>
        <v>1330</v>
      </c>
      <c r="F3322">
        <f t="shared" ca="1" si="6635"/>
        <v>2002</v>
      </c>
      <c r="G3322">
        <f t="shared" ref="G3322" ca="1" si="6808">VLOOKUP(INDIRECT(CHAR(39)&amp;$A3322&amp;CHAR(39)&amp;"!r2c"&amp;$C3322,0),variables,2,0)</f>
        <v>9899</v>
      </c>
      <c r="H3322" s="68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5">
      <c r="A3323" s="65" t="s">
        <v>1220</v>
      </c>
      <c r="B3323">
        <f t="shared" si="6707"/>
        <v>4</v>
      </c>
      <c r="C3323">
        <f t="shared" si="6710"/>
        <v>53</v>
      </c>
      <c r="E3323">
        <f t="shared" ref="E3323" si="6809">plan_id</f>
        <v>1330</v>
      </c>
      <c r="F3323">
        <f t="shared" ca="1" si="6635"/>
        <v>2002</v>
      </c>
      <c r="G3323">
        <f t="shared" ref="G3323" ca="1" si="6810">VLOOKUP(INDIRECT(CHAR(39)&amp;$A3323&amp;CHAR(39)&amp;"!r2c"&amp;$C3323,0),variables,2,0)</f>
        <v>9905</v>
      </c>
      <c r="H3323" s="68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5">
      <c r="A3324" s="65" t="s">
        <v>1220</v>
      </c>
      <c r="B3324">
        <f t="shared" si="6707"/>
        <v>4</v>
      </c>
      <c r="C3324">
        <f t="shared" si="6710"/>
        <v>54</v>
      </c>
      <c r="E3324">
        <f t="shared" ref="E3324" si="6811">plan_id</f>
        <v>1330</v>
      </c>
      <c r="F3324">
        <f t="shared" ca="1" si="6635"/>
        <v>2002</v>
      </c>
      <c r="G3324">
        <f t="shared" ref="G3324" ca="1" si="6812">VLOOKUP(INDIRECT(CHAR(39)&amp;$A3324&amp;CHAR(39)&amp;"!r2c"&amp;$C3324,0),variables,2,0)</f>
        <v>9929</v>
      </c>
      <c r="H3324" s="68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5">
      <c r="A3325" s="65" t="s">
        <v>1220</v>
      </c>
      <c r="B3325">
        <f t="shared" si="6707"/>
        <v>4</v>
      </c>
      <c r="C3325">
        <f t="shared" si="6710"/>
        <v>55</v>
      </c>
      <c r="E3325">
        <f t="shared" ref="E3325" si="6813">plan_id</f>
        <v>1330</v>
      </c>
      <c r="F3325">
        <f t="shared" ca="1" si="6635"/>
        <v>2002</v>
      </c>
      <c r="G3325">
        <f t="shared" ref="G3325" ca="1" si="6814">VLOOKUP(INDIRECT(CHAR(39)&amp;$A3325&amp;CHAR(39)&amp;"!r2c"&amp;$C3325,0),variables,2,0)</f>
        <v>9654</v>
      </c>
      <c r="H3325" s="68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5">
      <c r="A3326" s="65" t="s">
        <v>1220</v>
      </c>
      <c r="B3326">
        <f t="shared" si="6707"/>
        <v>4</v>
      </c>
      <c r="C3326">
        <f t="shared" si="6710"/>
        <v>56</v>
      </c>
      <c r="E3326">
        <f t="shared" ref="E3326" si="6815">plan_id</f>
        <v>1330</v>
      </c>
      <c r="F3326">
        <f t="shared" ca="1" si="6635"/>
        <v>2002</v>
      </c>
      <c r="G3326">
        <f t="shared" ref="G3326" ca="1" si="6816">VLOOKUP(INDIRECT(CHAR(39)&amp;$A3326&amp;CHAR(39)&amp;"!r2c"&amp;$C3326,0),variables,2,0)</f>
        <v>9707</v>
      </c>
      <c r="H3326" s="68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5">
      <c r="A3327" s="65" t="s">
        <v>1220</v>
      </c>
      <c r="B3327">
        <f t="shared" si="6707"/>
        <v>4</v>
      </c>
      <c r="C3327">
        <f t="shared" si="6710"/>
        <v>57</v>
      </c>
      <c r="E3327">
        <f t="shared" ref="E3327" si="6817">plan_id</f>
        <v>1330</v>
      </c>
      <c r="F3327">
        <f t="shared" ca="1" si="6635"/>
        <v>2002</v>
      </c>
      <c r="G3327">
        <f t="shared" ref="G3327" ca="1" si="6818">VLOOKUP(INDIRECT(CHAR(39)&amp;$A3327&amp;CHAR(39)&amp;"!r2c"&amp;$C3327,0),variables,2,0)</f>
        <v>9669</v>
      </c>
      <c r="H3327" s="68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5">
      <c r="A3328" s="65" t="s">
        <v>1220</v>
      </c>
      <c r="B3328">
        <f t="shared" si="6707"/>
        <v>4</v>
      </c>
      <c r="C3328">
        <f t="shared" si="6710"/>
        <v>58</v>
      </c>
      <c r="E3328">
        <f t="shared" ref="E3328" si="6819">plan_id</f>
        <v>1330</v>
      </c>
      <c r="F3328">
        <f t="shared" ca="1" si="6635"/>
        <v>2002</v>
      </c>
      <c r="G3328">
        <f t="shared" ref="G3328" ca="1" si="6820">VLOOKUP(INDIRECT(CHAR(39)&amp;$A3328&amp;CHAR(39)&amp;"!r2c"&amp;$C3328,0),variables,2,0)</f>
        <v>9851</v>
      </c>
      <c r="H3328" s="68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5">
      <c r="A3329" s="65" t="s">
        <v>1220</v>
      </c>
      <c r="B3329">
        <f t="shared" si="6707"/>
        <v>4</v>
      </c>
      <c r="C3329">
        <f t="shared" si="6710"/>
        <v>59</v>
      </c>
      <c r="E3329">
        <f t="shared" ref="E3329" si="6821">plan_id</f>
        <v>1330</v>
      </c>
      <c r="F3329">
        <f t="shared" ca="1" si="6635"/>
        <v>2002</v>
      </c>
      <c r="G3329">
        <f t="shared" ref="G3329" ca="1" si="6822">VLOOKUP(INDIRECT(CHAR(39)&amp;$A3329&amp;CHAR(39)&amp;"!r2c"&amp;$C3329,0),variables,2,0)</f>
        <v>9890</v>
      </c>
      <c r="H3329" s="68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5">
      <c r="A3330" s="65" t="s">
        <v>1220</v>
      </c>
      <c r="B3330">
        <f t="shared" si="6707"/>
        <v>4</v>
      </c>
      <c r="C3330">
        <f t="shared" si="6710"/>
        <v>60</v>
      </c>
      <c r="E3330">
        <f t="shared" ref="E3330" si="6823">plan_id</f>
        <v>1330</v>
      </c>
      <c r="F3330">
        <f t="shared" ca="1" si="6635"/>
        <v>2002</v>
      </c>
      <c r="G3330">
        <f t="shared" ref="G3330" ca="1" si="6824">VLOOKUP(INDIRECT(CHAR(39)&amp;$A3330&amp;CHAR(39)&amp;"!r2c"&amp;$C3330,0),variables,2,0)</f>
        <v>9893</v>
      </c>
      <c r="H3330" s="68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5">
      <c r="A3331" s="65" t="s">
        <v>1220</v>
      </c>
      <c r="B3331">
        <f t="shared" si="6707"/>
        <v>4</v>
      </c>
      <c r="C3331">
        <f t="shared" si="6710"/>
        <v>61</v>
      </c>
      <c r="E3331">
        <f t="shared" ref="E3331" si="6825">plan_id</f>
        <v>1330</v>
      </c>
      <c r="F3331">
        <f t="shared" ca="1" si="6635"/>
        <v>2002</v>
      </c>
      <c r="G3331">
        <f t="shared" ref="G3331" ca="1" si="6826">VLOOKUP(INDIRECT(CHAR(39)&amp;$A3331&amp;CHAR(39)&amp;"!r2c"&amp;$C3331,0),variables,2,0)</f>
        <v>9896</v>
      </c>
      <c r="H3331" s="68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5">
      <c r="A3332" s="65" t="s">
        <v>1220</v>
      </c>
      <c r="B3332">
        <f t="shared" si="6707"/>
        <v>4</v>
      </c>
      <c r="C3332">
        <f t="shared" si="6710"/>
        <v>62</v>
      </c>
      <c r="E3332">
        <f t="shared" ref="E3332" si="6827">plan_id</f>
        <v>1330</v>
      </c>
      <c r="F3332">
        <f t="shared" ca="1" si="6635"/>
        <v>2002</v>
      </c>
      <c r="G3332">
        <f t="shared" ref="G3332" ca="1" si="6828">VLOOKUP(INDIRECT(CHAR(39)&amp;$A3332&amp;CHAR(39)&amp;"!r2c"&amp;$C3332,0),variables,2,0)</f>
        <v>9660</v>
      </c>
      <c r="H3332" s="68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5">
      <c r="A3333" s="65" t="s">
        <v>1220</v>
      </c>
      <c r="B3333">
        <f t="shared" si="6707"/>
        <v>4</v>
      </c>
      <c r="C3333">
        <f t="shared" si="6710"/>
        <v>63</v>
      </c>
      <c r="E3333">
        <f t="shared" ref="E3333" si="6829">plan_id</f>
        <v>1330</v>
      </c>
      <c r="F3333">
        <f t="shared" ca="1" si="6635"/>
        <v>2002</v>
      </c>
      <c r="G3333">
        <f t="shared" ref="G3333" ca="1" si="6830">VLOOKUP(INDIRECT(CHAR(39)&amp;$A3333&amp;CHAR(39)&amp;"!r2c"&amp;$C3333,0),variables,2,0)</f>
        <v>9701</v>
      </c>
      <c r="H3333" s="68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s="65" t="s">
        <v>1220</v>
      </c>
      <c r="B3334">
        <f t="shared" si="6707"/>
        <v>4</v>
      </c>
      <c r="C3334">
        <f t="shared" si="6710"/>
        <v>64</v>
      </c>
      <c r="E3334">
        <f t="shared" ref="E3334" si="6831">plan_id</f>
        <v>1330</v>
      </c>
      <c r="F3334">
        <f t="shared" ca="1" si="6635"/>
        <v>2002</v>
      </c>
      <c r="G3334">
        <f t="shared" ref="G3334" ca="1" si="6832">VLOOKUP(INDIRECT(CHAR(39)&amp;$A3334&amp;CHAR(39)&amp;"!r2c"&amp;$C3334,0),variables,2,0)</f>
        <v>9728</v>
      </c>
      <c r="H3334" s="68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s="65" t="s">
        <v>1220</v>
      </c>
      <c r="B3335">
        <f t="shared" si="6707"/>
        <v>4</v>
      </c>
      <c r="C3335">
        <f t="shared" si="6710"/>
        <v>65</v>
      </c>
      <c r="E3335">
        <f t="shared" ref="E3335" si="6833">plan_id</f>
        <v>1330</v>
      </c>
      <c r="F3335">
        <f t="shared" ca="1" si="6635"/>
        <v>2002</v>
      </c>
      <c r="G3335">
        <f t="shared" ref="G3335" ca="1" si="6834">VLOOKUP(INDIRECT(CHAR(39)&amp;$A3335&amp;CHAR(39)&amp;"!r2c"&amp;$C3335,0),variables,2,0)</f>
        <v>9731</v>
      </c>
      <c r="H3335" s="68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5">
      <c r="A3336" s="65" t="s">
        <v>1220</v>
      </c>
      <c r="B3336">
        <f t="shared" si="6707"/>
        <v>4</v>
      </c>
      <c r="C3336">
        <f t="shared" si="6710"/>
        <v>66</v>
      </c>
      <c r="E3336">
        <f t="shared" ref="E3336" si="6835">plan_id</f>
        <v>1330</v>
      </c>
      <c r="F3336">
        <f t="shared" ca="1" si="6635"/>
        <v>2002</v>
      </c>
      <c r="G3336">
        <f t="shared" ref="G3336" ca="1" si="6836">VLOOKUP(INDIRECT(CHAR(39)&amp;$A3336&amp;CHAR(39)&amp;"!r2c"&amp;$C3336,0),variables,2,0)</f>
        <v>9737</v>
      </c>
      <c r="H3336" s="68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5">
      <c r="A3337" s="65" t="s">
        <v>1220</v>
      </c>
      <c r="B3337">
        <f t="shared" ref="B3337:B3400" si="6837">B3249+1</f>
        <v>4</v>
      </c>
      <c r="C3337">
        <f t="shared" si="6710"/>
        <v>67</v>
      </c>
      <c r="E3337">
        <f t="shared" ref="E3337" si="6838">plan_id</f>
        <v>1330</v>
      </c>
      <c r="F3337">
        <f t="shared" ca="1" si="6635"/>
        <v>2002</v>
      </c>
      <c r="G3337">
        <f t="shared" ref="G3337" ca="1" si="6839">VLOOKUP(INDIRECT(CHAR(39)&amp;$A3337&amp;CHAR(39)&amp;"!r2c"&amp;$C3337,0),variables,2,0)</f>
        <v>9740</v>
      </c>
      <c r="H3337" s="68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5">
      <c r="A3338" s="65" t="s">
        <v>1220</v>
      </c>
      <c r="B3338">
        <f t="shared" si="6837"/>
        <v>4</v>
      </c>
      <c r="C3338">
        <f t="shared" ref="C3338:C3401" si="6840">C3250</f>
        <v>68</v>
      </c>
      <c r="E3338">
        <f t="shared" ref="E3338" si="6841">plan_id</f>
        <v>1330</v>
      </c>
      <c r="F3338">
        <f t="shared" ca="1" si="6635"/>
        <v>2002</v>
      </c>
      <c r="G3338">
        <f t="shared" ref="G3338" ca="1" si="6842">VLOOKUP(INDIRECT(CHAR(39)&amp;$A3338&amp;CHAR(39)&amp;"!r2c"&amp;$C3338,0),variables,2,0)</f>
        <v>9752</v>
      </c>
      <c r="H3338" s="68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5">
      <c r="A3339" s="65" t="s">
        <v>1220</v>
      </c>
      <c r="B3339">
        <f t="shared" si="6837"/>
        <v>4</v>
      </c>
      <c r="C3339">
        <f t="shared" si="6840"/>
        <v>69</v>
      </c>
      <c r="E3339">
        <f t="shared" ref="E3339" si="6843">plan_id</f>
        <v>1330</v>
      </c>
      <c r="F3339">
        <f t="shared" ca="1" si="6635"/>
        <v>2002</v>
      </c>
      <c r="G3339">
        <f t="shared" ref="G3339" ca="1" si="6844">VLOOKUP(INDIRECT(CHAR(39)&amp;$A3339&amp;CHAR(39)&amp;"!r2c"&amp;$C3339,0),variables,2,0)</f>
        <v>9791</v>
      </c>
      <c r="H3339" s="68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5">
      <c r="A3340" s="65" t="s">
        <v>1220</v>
      </c>
      <c r="B3340">
        <f t="shared" si="6837"/>
        <v>4</v>
      </c>
      <c r="C3340">
        <f t="shared" si="6840"/>
        <v>70</v>
      </c>
      <c r="E3340">
        <f t="shared" ref="E3340" si="6845">plan_id</f>
        <v>1330</v>
      </c>
      <c r="F3340">
        <f t="shared" ca="1" si="6635"/>
        <v>2002</v>
      </c>
      <c r="G3340">
        <f t="shared" ref="G3340" ca="1" si="6846">VLOOKUP(INDIRECT(CHAR(39)&amp;$A3340&amp;CHAR(39)&amp;"!r2c"&amp;$C3340,0),variables,2,0)</f>
        <v>9800</v>
      </c>
      <c r="H3340" s="68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5">
      <c r="A3341" s="65" t="s">
        <v>1220</v>
      </c>
      <c r="B3341">
        <f t="shared" si="6837"/>
        <v>4</v>
      </c>
      <c r="C3341">
        <f t="shared" si="6840"/>
        <v>71</v>
      </c>
      <c r="E3341">
        <f t="shared" ref="E3341" si="6847">plan_id</f>
        <v>1330</v>
      </c>
      <c r="F3341">
        <f t="shared" ca="1" si="6635"/>
        <v>2002</v>
      </c>
      <c r="G3341">
        <f t="shared" ref="G3341" ca="1" si="6848">VLOOKUP(INDIRECT(CHAR(39)&amp;$A3341&amp;CHAR(39)&amp;"!r2c"&amp;$C3341,0),variables,2,0)</f>
        <v>9842</v>
      </c>
      <c r="H3341" s="68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5">
      <c r="A3342" s="65" t="s">
        <v>1220</v>
      </c>
      <c r="B3342">
        <f t="shared" si="6837"/>
        <v>4</v>
      </c>
      <c r="C3342">
        <f t="shared" si="6840"/>
        <v>72</v>
      </c>
      <c r="E3342">
        <f t="shared" ref="E3342" si="6849">plan_id</f>
        <v>1330</v>
      </c>
      <c r="F3342">
        <f t="shared" ca="1" si="6635"/>
        <v>2002</v>
      </c>
      <c r="G3342">
        <f t="shared" ref="G3342" ca="1" si="6850">VLOOKUP(INDIRECT(CHAR(39)&amp;$A3342&amp;CHAR(39)&amp;"!r2c"&amp;$C3342,0),variables,2,0)</f>
        <v>9854</v>
      </c>
      <c r="H3342" s="68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5">
      <c r="A3343" s="65" t="s">
        <v>1220</v>
      </c>
      <c r="B3343">
        <f t="shared" si="6837"/>
        <v>4</v>
      </c>
      <c r="C3343">
        <f t="shared" si="6840"/>
        <v>73</v>
      </c>
      <c r="E3343">
        <f t="shared" ref="E3343" si="6851">plan_id</f>
        <v>1330</v>
      </c>
      <c r="F3343">
        <f t="shared" ca="1" si="6635"/>
        <v>2002</v>
      </c>
      <c r="G3343">
        <f t="shared" ref="G3343" ca="1" si="6852">VLOOKUP(INDIRECT(CHAR(39)&amp;$A3343&amp;CHAR(39)&amp;"!r2c"&amp;$C3343,0),variables,2,0)</f>
        <v>9869</v>
      </c>
      <c r="H3343" s="68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5">
      <c r="A3344" s="65" t="s">
        <v>1220</v>
      </c>
      <c r="B3344">
        <f t="shared" si="6837"/>
        <v>4</v>
      </c>
      <c r="C3344">
        <f t="shared" si="6840"/>
        <v>74</v>
      </c>
      <c r="E3344">
        <f t="shared" ref="E3344" si="6853">plan_id</f>
        <v>1330</v>
      </c>
      <c r="F3344">
        <f t="shared" ca="1" si="6635"/>
        <v>2002</v>
      </c>
      <c r="G3344">
        <f t="shared" ref="G3344" ca="1" si="6854">VLOOKUP(INDIRECT(CHAR(39)&amp;$A3344&amp;CHAR(39)&amp;"!r2c"&amp;$C3344,0),variables,2,0)</f>
        <v>9873</v>
      </c>
      <c r="H3344" s="68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5">
      <c r="A3345" s="65" t="s">
        <v>1220</v>
      </c>
      <c r="B3345">
        <f t="shared" si="6837"/>
        <v>4</v>
      </c>
      <c r="C3345">
        <f t="shared" si="6840"/>
        <v>75</v>
      </c>
      <c r="E3345">
        <f t="shared" ref="E3345" si="6855">plan_id</f>
        <v>1330</v>
      </c>
      <c r="F3345">
        <f t="shared" ca="1" si="6635"/>
        <v>2002</v>
      </c>
      <c r="G3345">
        <f t="shared" ref="G3345" ca="1" si="6856">VLOOKUP(INDIRECT(CHAR(39)&amp;$A3345&amp;CHAR(39)&amp;"!r2c"&amp;$C3345,0),variables,2,0)</f>
        <v>9881</v>
      </c>
      <c r="H3345" s="68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5">
      <c r="A3346" s="65" t="s">
        <v>1220</v>
      </c>
      <c r="B3346">
        <f t="shared" si="6837"/>
        <v>4</v>
      </c>
      <c r="C3346">
        <f t="shared" si="6840"/>
        <v>76</v>
      </c>
      <c r="E3346">
        <f t="shared" ref="E3346" si="6857">plan_id</f>
        <v>1330</v>
      </c>
      <c r="F3346">
        <f t="shared" ca="1" si="6635"/>
        <v>2002</v>
      </c>
      <c r="G3346">
        <f t="shared" ref="G3346" ca="1" si="6858">VLOOKUP(INDIRECT(CHAR(39)&amp;$A3346&amp;CHAR(39)&amp;"!r2c"&amp;$C3346,0),variables,2,0)</f>
        <v>9908</v>
      </c>
      <c r="H3346" s="68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5">
      <c r="A3347" s="65" t="s">
        <v>1220</v>
      </c>
      <c r="B3347">
        <f t="shared" si="6837"/>
        <v>4</v>
      </c>
      <c r="C3347">
        <f t="shared" si="6840"/>
        <v>77</v>
      </c>
      <c r="E3347">
        <f t="shared" ref="E3347" si="6859">plan_id</f>
        <v>1330</v>
      </c>
      <c r="F3347">
        <f t="shared" ca="1" si="6635"/>
        <v>2002</v>
      </c>
      <c r="G3347">
        <f t="shared" ref="G3347" ca="1" si="6860">VLOOKUP(INDIRECT(CHAR(39)&amp;$A3347&amp;CHAR(39)&amp;"!r2c"&amp;$C3347,0),variables,2,0)</f>
        <v>9911</v>
      </c>
      <c r="H3347" s="68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5">
      <c r="A3348" s="65" t="s">
        <v>1220</v>
      </c>
      <c r="B3348">
        <f t="shared" si="6837"/>
        <v>4</v>
      </c>
      <c r="C3348">
        <f t="shared" si="6840"/>
        <v>78</v>
      </c>
      <c r="E3348">
        <f t="shared" ref="E3348" si="6861">plan_id</f>
        <v>1330</v>
      </c>
      <c r="F3348">
        <f t="shared" ca="1" si="6635"/>
        <v>2002</v>
      </c>
      <c r="G3348">
        <f t="shared" ref="G3348" ca="1" si="6862">VLOOKUP(INDIRECT(CHAR(39)&amp;$A3348&amp;CHAR(39)&amp;"!r2c"&amp;$C3348,0),variables,2,0)</f>
        <v>9663</v>
      </c>
      <c r="H3348" s="68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5">
      <c r="A3349" s="65" t="s">
        <v>1220</v>
      </c>
      <c r="B3349">
        <f t="shared" si="6837"/>
        <v>4</v>
      </c>
      <c r="C3349">
        <f t="shared" si="6840"/>
        <v>79</v>
      </c>
      <c r="E3349">
        <f t="shared" ref="E3349" si="6863">plan_id</f>
        <v>1330</v>
      </c>
      <c r="F3349">
        <f t="shared" ca="1" si="6635"/>
        <v>2002</v>
      </c>
      <c r="G3349">
        <f t="shared" ref="G3349" ca="1" si="6864">VLOOKUP(INDIRECT(CHAR(39)&amp;$A3349&amp;CHAR(39)&amp;"!r2c"&amp;$C3349,0),variables,2,0)</f>
        <v>9710</v>
      </c>
      <c r="H3349" s="68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5">
      <c r="A3350" s="65" t="s">
        <v>1220</v>
      </c>
      <c r="B3350">
        <f t="shared" si="6837"/>
        <v>4</v>
      </c>
      <c r="C3350">
        <f t="shared" si="6840"/>
        <v>80</v>
      </c>
      <c r="E3350">
        <f t="shared" ref="E3350" si="6865">plan_id</f>
        <v>1330</v>
      </c>
      <c r="F3350">
        <f t="shared" ca="1" si="6635"/>
        <v>2002</v>
      </c>
      <c r="G3350">
        <f t="shared" ref="G3350" ca="1" si="6866">VLOOKUP(INDIRECT(CHAR(39)&amp;$A3350&amp;CHAR(39)&amp;"!r2c"&amp;$C3350,0),variables,2,0)</f>
        <v>9758</v>
      </c>
      <c r="H3350" s="68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5">
      <c r="A3351" s="65" t="s">
        <v>1220</v>
      </c>
      <c r="B3351">
        <f t="shared" si="6837"/>
        <v>4</v>
      </c>
      <c r="C3351">
        <f t="shared" si="6840"/>
        <v>81</v>
      </c>
      <c r="E3351">
        <f t="shared" ref="E3351" si="6867">plan_id</f>
        <v>1330</v>
      </c>
      <c r="F3351">
        <f t="shared" ca="1" si="6635"/>
        <v>2002</v>
      </c>
      <c r="G3351">
        <f t="shared" ref="G3351" ca="1" si="6868">VLOOKUP(INDIRECT(CHAR(39)&amp;$A3351&amp;CHAR(39)&amp;"!r2c"&amp;$C3351,0),variables,2,0)</f>
        <v>9803</v>
      </c>
      <c r="H3351" s="68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5">
      <c r="A3352" s="65" t="s">
        <v>1220</v>
      </c>
      <c r="B3352">
        <f t="shared" si="6837"/>
        <v>4</v>
      </c>
      <c r="C3352">
        <f t="shared" si="6840"/>
        <v>82</v>
      </c>
      <c r="E3352">
        <f t="shared" ref="E3352" si="6869">plan_id</f>
        <v>1330</v>
      </c>
      <c r="F3352">
        <f t="shared" ca="1" si="6635"/>
        <v>2002</v>
      </c>
      <c r="G3352">
        <f t="shared" ref="G3352" ca="1" si="6870">VLOOKUP(INDIRECT(CHAR(39)&amp;$A3352&amp;CHAR(39)&amp;"!r2c"&amp;$C3352,0),variables,2,0)</f>
        <v>9857</v>
      </c>
      <c r="H3352" s="68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5">
      <c r="A3353" s="65" t="s">
        <v>1220</v>
      </c>
      <c r="B3353">
        <f t="shared" si="6837"/>
        <v>4</v>
      </c>
      <c r="C3353">
        <f t="shared" si="6840"/>
        <v>83</v>
      </c>
      <c r="E3353">
        <f t="shared" ref="E3353" si="6871">plan_id</f>
        <v>1330</v>
      </c>
      <c r="F3353">
        <f t="shared" ca="1" si="6635"/>
        <v>2002</v>
      </c>
      <c r="G3353">
        <f t="shared" ref="G3353" ca="1" si="6872">VLOOKUP(INDIRECT(CHAR(39)&amp;$A3353&amp;CHAR(39)&amp;"!r2c"&amp;$C3353,0),variables,2,0)</f>
        <v>9902</v>
      </c>
      <c r="H3353" s="68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5">
      <c r="A3354" s="65" t="s">
        <v>1220</v>
      </c>
      <c r="B3354">
        <f t="shared" si="6837"/>
        <v>4</v>
      </c>
      <c r="C3354">
        <f t="shared" si="6840"/>
        <v>84</v>
      </c>
      <c r="E3354">
        <f t="shared" ref="E3354" si="6873">plan_id</f>
        <v>1330</v>
      </c>
      <c r="F3354">
        <f t="shared" ca="1" si="6635"/>
        <v>2002</v>
      </c>
      <c r="G3354">
        <f t="shared" ref="G3354" ca="1" si="6874">VLOOKUP(INDIRECT(CHAR(39)&amp;$A3354&amp;CHAR(39)&amp;"!r2c"&amp;$C3354,0),variables,2,0)</f>
        <v>9926</v>
      </c>
      <c r="H3354" s="68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5">
      <c r="A3355" s="65" t="s">
        <v>1220</v>
      </c>
      <c r="B3355">
        <f t="shared" si="6837"/>
        <v>4</v>
      </c>
      <c r="C3355">
        <f t="shared" si="6840"/>
        <v>85</v>
      </c>
      <c r="E3355">
        <f t="shared" ref="E3355" si="6875">plan_id</f>
        <v>1330</v>
      </c>
      <c r="F3355">
        <f t="shared" ca="1" si="6635"/>
        <v>2002</v>
      </c>
      <c r="G3355">
        <f t="shared" ref="G3355" ca="1" si="6876">VLOOKUP(INDIRECT(CHAR(39)&amp;$A3355&amp;CHAR(39)&amp;"!r2c"&amp;$C3355,0),variables,2,0)</f>
        <v>9666</v>
      </c>
      <c r="H3355" s="68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5">
      <c r="A3356" s="65" t="s">
        <v>1220</v>
      </c>
      <c r="B3356">
        <f t="shared" si="6837"/>
        <v>4</v>
      </c>
      <c r="C3356">
        <f t="shared" si="6840"/>
        <v>86</v>
      </c>
      <c r="E3356">
        <f t="shared" ref="E3356" si="6877">plan_id</f>
        <v>1330</v>
      </c>
      <c r="F3356">
        <f t="shared" ca="1" si="6635"/>
        <v>2002</v>
      </c>
      <c r="G3356">
        <f t="shared" ref="G3356" ca="1" si="6878">VLOOKUP(INDIRECT(CHAR(39)&amp;$A3356&amp;CHAR(39)&amp;"!r2c"&amp;$C3356,0),variables,2,0)</f>
        <v>9827</v>
      </c>
      <c r="H3356" s="68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5">
      <c r="A3357" s="65" t="s">
        <v>1220</v>
      </c>
      <c r="B3357">
        <f t="shared" si="6837"/>
        <v>4</v>
      </c>
      <c r="C3357">
        <f t="shared" si="6840"/>
        <v>87</v>
      </c>
      <c r="E3357">
        <f t="shared" ref="E3357" si="6879">plan_id</f>
        <v>1330</v>
      </c>
      <c r="F3357">
        <f t="shared" ca="1" si="6635"/>
        <v>2002</v>
      </c>
      <c r="G3357">
        <f t="shared" ref="G3357" ca="1" si="6880">VLOOKUP(INDIRECT(CHAR(39)&amp;$A3357&amp;CHAR(39)&amp;"!r2c"&amp;$C3357,0),variables,2,0)</f>
        <v>9657</v>
      </c>
      <c r="H3357" s="68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5">
      <c r="A3358" s="65" t="s">
        <v>1220</v>
      </c>
      <c r="B3358">
        <f t="shared" si="6837"/>
        <v>4</v>
      </c>
      <c r="C3358">
        <f t="shared" si="6840"/>
        <v>88</v>
      </c>
      <c r="E3358">
        <f t="shared" ref="E3358" si="6881">plan_id</f>
        <v>1330</v>
      </c>
      <c r="F3358">
        <f t="shared" ca="1" si="6635"/>
        <v>2002</v>
      </c>
      <c r="G3358">
        <f t="shared" ref="G3358" ca="1" si="6882">VLOOKUP(INDIRECT(CHAR(39)&amp;$A3358&amp;CHAR(39)&amp;"!r2c"&amp;$C3358,0),variables,2,0)</f>
        <v>9834</v>
      </c>
      <c r="H3358" s="68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5">
      <c r="A3359" s="65" t="s">
        <v>1220</v>
      </c>
      <c r="B3359">
        <f t="shared" si="6837"/>
        <v>4</v>
      </c>
      <c r="C3359">
        <f t="shared" si="6840"/>
        <v>89</v>
      </c>
      <c r="E3359">
        <f t="shared" ref="E3359" si="6883">plan_id</f>
        <v>1330</v>
      </c>
      <c r="F3359">
        <f t="shared" ca="1" si="6635"/>
        <v>2002</v>
      </c>
      <c r="G3359">
        <f t="shared" ref="G3359" ca="1" si="6884">VLOOKUP(INDIRECT(CHAR(39)&amp;$A3359&amp;CHAR(39)&amp;"!r2c"&amp;$C3359,0),variables,2,0)</f>
        <v>9884</v>
      </c>
      <c r="H3359" s="68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5">
      <c r="A3360" s="65" t="s">
        <v>1220</v>
      </c>
      <c r="B3360">
        <f t="shared" si="6837"/>
        <v>4</v>
      </c>
      <c r="C3360">
        <f t="shared" si="6840"/>
        <v>90</v>
      </c>
      <c r="E3360">
        <f t="shared" ref="E3360" si="6885">plan_id</f>
        <v>1330</v>
      </c>
      <c r="F3360">
        <f t="shared" ca="1" si="6635"/>
        <v>2002</v>
      </c>
      <c r="G3360">
        <f t="shared" ref="G3360" ca="1" si="6886">VLOOKUP(INDIRECT(CHAR(39)&amp;$A3360&amp;CHAR(39)&amp;"!r2c"&amp;$C3360,0),variables,2,0)</f>
        <v>9672</v>
      </c>
      <c r="H3360" s="68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s="65" t="s">
        <v>1220</v>
      </c>
      <c r="B3361">
        <f t="shared" si="6837"/>
        <v>5</v>
      </c>
      <c r="C3361">
        <f t="shared" si="6840"/>
        <v>3</v>
      </c>
      <c r="E3361">
        <f t="shared" ref="E3361" si="6887">plan_id</f>
        <v>1330</v>
      </c>
      <c r="F3361">
        <f t="shared" ca="1" si="6635"/>
        <v>2003</v>
      </c>
      <c r="G3361">
        <f t="shared" ref="G3361" ca="1" si="6888">VLOOKUP(INDIRECT(CHAR(39)&amp;$A3361&amp;CHAR(39)&amp;"!r2c"&amp;$C3361,0),variables,2,0)</f>
        <v>9704</v>
      </c>
      <c r="H3361" s="68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s="65" t="s">
        <v>1220</v>
      </c>
      <c r="B3362">
        <f t="shared" si="6837"/>
        <v>5</v>
      </c>
      <c r="C3362">
        <f t="shared" si="6840"/>
        <v>4</v>
      </c>
      <c r="E3362">
        <f t="shared" ref="E3362" si="6889">plan_id</f>
        <v>1330</v>
      </c>
      <c r="F3362">
        <f t="shared" ca="1" si="6635"/>
        <v>2003</v>
      </c>
      <c r="G3362">
        <f t="shared" ref="G3362" ca="1" si="6890">VLOOKUP(INDIRECT(CHAR(39)&amp;$A3362&amp;CHAR(39)&amp;"!r2c"&amp;$C3362,0),variables,2,0)</f>
        <v>9716</v>
      </c>
      <c r="H3362" s="68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5">
      <c r="A3363" s="65" t="s">
        <v>1220</v>
      </c>
      <c r="B3363">
        <f t="shared" si="6837"/>
        <v>5</v>
      </c>
      <c r="C3363">
        <f t="shared" si="6840"/>
        <v>5</v>
      </c>
      <c r="E3363">
        <f t="shared" ref="E3363" si="6891">plan_id</f>
        <v>1330</v>
      </c>
      <c r="F3363">
        <f t="shared" ca="1" si="6635"/>
        <v>2003</v>
      </c>
      <c r="G3363">
        <f t="shared" ref="G3363" ca="1" si="6892">VLOOKUP(INDIRECT(CHAR(39)&amp;$A3363&amp;CHAR(39)&amp;"!r2c"&amp;$C3363,0),variables,2,0)</f>
        <v>9734</v>
      </c>
      <c r="H3363" s="68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5">
      <c r="A3364" s="65" t="s">
        <v>1220</v>
      </c>
      <c r="B3364">
        <f t="shared" si="6837"/>
        <v>5</v>
      </c>
      <c r="C3364">
        <f t="shared" si="6840"/>
        <v>6</v>
      </c>
      <c r="E3364">
        <f t="shared" ref="E3364" si="6893">plan_id</f>
        <v>1330</v>
      </c>
      <c r="F3364">
        <f t="shared" ca="1" si="6635"/>
        <v>2003</v>
      </c>
      <c r="G3364">
        <f t="shared" ref="G3364" ca="1" si="6894">VLOOKUP(INDIRECT(CHAR(39)&amp;$A3364&amp;CHAR(39)&amp;"!r2c"&amp;$C3364,0),variables,2,0)</f>
        <v>9749</v>
      </c>
      <c r="H3364" s="68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5">
      <c r="A3365" s="65" t="s">
        <v>1220</v>
      </c>
      <c r="B3365">
        <f t="shared" si="6837"/>
        <v>5</v>
      </c>
      <c r="C3365">
        <f t="shared" si="6840"/>
        <v>7</v>
      </c>
      <c r="E3365">
        <f t="shared" ref="E3365" si="6895">plan_id</f>
        <v>1330</v>
      </c>
      <c r="F3365">
        <f t="shared" ca="1" si="6635"/>
        <v>2003</v>
      </c>
      <c r="G3365">
        <f t="shared" ref="G3365" ca="1" si="6896">VLOOKUP(INDIRECT(CHAR(39)&amp;$A3365&amp;CHAR(39)&amp;"!r2c"&amp;$C3365,0),variables,2,0)</f>
        <v>9755</v>
      </c>
      <c r="H3365" s="68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5">
      <c r="A3366" s="65" t="s">
        <v>1220</v>
      </c>
      <c r="B3366">
        <f t="shared" si="6837"/>
        <v>5</v>
      </c>
      <c r="C3366">
        <f t="shared" si="6840"/>
        <v>8</v>
      </c>
      <c r="E3366">
        <f t="shared" ref="E3366" si="6897">plan_id</f>
        <v>1330</v>
      </c>
      <c r="F3366">
        <f t="shared" ca="1" si="6635"/>
        <v>2003</v>
      </c>
      <c r="G3366">
        <f t="shared" ref="G3366" ca="1" si="6898">VLOOKUP(INDIRECT(CHAR(39)&amp;$A3366&amp;CHAR(39)&amp;"!r2c"&amp;$C3366,0),variables,2,0)</f>
        <v>9782</v>
      </c>
      <c r="H3366" s="68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5">
      <c r="A3367" s="65" t="s">
        <v>1220</v>
      </c>
      <c r="B3367">
        <f t="shared" si="6837"/>
        <v>5</v>
      </c>
      <c r="C3367">
        <f t="shared" si="6840"/>
        <v>9</v>
      </c>
      <c r="E3367">
        <f t="shared" ref="E3367" si="6899">plan_id</f>
        <v>1330</v>
      </c>
      <c r="F3367">
        <f t="shared" ca="1" si="6635"/>
        <v>2003</v>
      </c>
      <c r="G3367">
        <f t="shared" ref="G3367" ca="1" si="6900">VLOOKUP(INDIRECT(CHAR(39)&amp;$A3367&amp;CHAR(39)&amp;"!r2c"&amp;$C3367,0),variables,2,0)</f>
        <v>9788</v>
      </c>
      <c r="H3367" s="68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5">
      <c r="A3368" s="65" t="s">
        <v>1220</v>
      </c>
      <c r="B3368">
        <f t="shared" si="6837"/>
        <v>5</v>
      </c>
      <c r="C3368">
        <f t="shared" si="6840"/>
        <v>10</v>
      </c>
      <c r="E3368">
        <f t="shared" ref="E3368" si="6901">plan_id</f>
        <v>1330</v>
      </c>
      <c r="F3368">
        <f t="shared" ca="1" si="6635"/>
        <v>2003</v>
      </c>
      <c r="G3368">
        <f t="shared" ref="G3368" ca="1" si="6902">VLOOKUP(INDIRECT(CHAR(39)&amp;$A3368&amp;CHAR(39)&amp;"!r2c"&amp;$C3368,0),variables,2,0)</f>
        <v>9812</v>
      </c>
      <c r="H3368" s="68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65" t="s">
        <v>1220</v>
      </c>
      <c r="B3369">
        <f t="shared" si="6837"/>
        <v>5</v>
      </c>
      <c r="C3369">
        <f t="shared" si="6840"/>
        <v>11</v>
      </c>
      <c r="E3369">
        <f t="shared" ref="E3369" si="6903">plan_id</f>
        <v>1330</v>
      </c>
      <c r="F3369">
        <f t="shared" ca="1" si="6635"/>
        <v>2003</v>
      </c>
      <c r="G3369">
        <f t="shared" ref="G3369" ca="1" si="6904">VLOOKUP(INDIRECT(CHAR(39)&amp;$A3369&amp;CHAR(39)&amp;"!r2c"&amp;$C3369,0),variables,2,0)</f>
        <v>9815</v>
      </c>
      <c r="H3369" s="68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65" t="s">
        <v>1220</v>
      </c>
      <c r="B3370">
        <f t="shared" si="6837"/>
        <v>5</v>
      </c>
      <c r="C3370">
        <f t="shared" si="6840"/>
        <v>12</v>
      </c>
      <c r="E3370">
        <f t="shared" ref="E3370" si="6905">plan_id</f>
        <v>1330</v>
      </c>
      <c r="F3370">
        <f t="shared" ca="1" si="6635"/>
        <v>2003</v>
      </c>
      <c r="G3370">
        <f t="shared" ref="G3370" ca="1" si="6906">VLOOKUP(INDIRECT(CHAR(39)&amp;$A3370&amp;CHAR(39)&amp;"!r2c"&amp;$C3370,0),variables,2,0)</f>
        <v>9821</v>
      </c>
      <c r="H3370" s="68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65" t="s">
        <v>1220</v>
      </c>
      <c r="B3371">
        <f t="shared" si="6837"/>
        <v>5</v>
      </c>
      <c r="C3371">
        <f t="shared" si="6840"/>
        <v>13</v>
      </c>
      <c r="E3371">
        <f t="shared" ref="E3371" si="6907">plan_id</f>
        <v>1330</v>
      </c>
      <c r="F3371">
        <f t="shared" ca="1" si="6635"/>
        <v>2003</v>
      </c>
      <c r="G3371">
        <f t="shared" ref="G3371" ca="1" si="6908">VLOOKUP(INDIRECT(CHAR(39)&amp;$A3371&amp;CHAR(39)&amp;"!r2c"&amp;$C3371,0),variables,2,0)</f>
        <v>9824</v>
      </c>
      <c r="H3371" s="68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65" t="s">
        <v>1220</v>
      </c>
      <c r="B3372">
        <f t="shared" si="6837"/>
        <v>5</v>
      </c>
      <c r="C3372">
        <f t="shared" si="6840"/>
        <v>14</v>
      </c>
      <c r="E3372">
        <f t="shared" ref="E3372" si="6909">plan_id</f>
        <v>1330</v>
      </c>
      <c r="F3372">
        <f t="shared" ca="1" si="6635"/>
        <v>2003</v>
      </c>
      <c r="G3372">
        <f t="shared" ref="G3372" ca="1" si="6910">VLOOKUP(INDIRECT(CHAR(39)&amp;$A3372&amp;CHAR(39)&amp;"!r2c"&amp;$C3372,0),variables,2,0)</f>
        <v>9830</v>
      </c>
      <c r="H3372" s="68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65" t="s">
        <v>1220</v>
      </c>
      <c r="B3373">
        <f t="shared" si="6837"/>
        <v>5</v>
      </c>
      <c r="C3373">
        <f t="shared" si="6840"/>
        <v>15</v>
      </c>
      <c r="E3373">
        <f t="shared" ref="E3373" si="6911">plan_id</f>
        <v>1330</v>
      </c>
      <c r="F3373">
        <f t="shared" ca="1" si="6635"/>
        <v>2003</v>
      </c>
      <c r="G3373">
        <f t="shared" ref="G3373" ca="1" si="6912">VLOOKUP(INDIRECT(CHAR(39)&amp;$A3373&amp;CHAR(39)&amp;"!r2c"&amp;$C3373,0),variables,2,0)</f>
        <v>9833</v>
      </c>
      <c r="H3373" s="68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65" t="s">
        <v>1220</v>
      </c>
      <c r="B3374">
        <f t="shared" si="6837"/>
        <v>5</v>
      </c>
      <c r="C3374">
        <f t="shared" si="6840"/>
        <v>16</v>
      </c>
      <c r="E3374">
        <f t="shared" ref="E3374" si="6913">plan_id</f>
        <v>1330</v>
      </c>
      <c r="F3374">
        <f t="shared" ca="1" si="6635"/>
        <v>2003</v>
      </c>
      <c r="G3374">
        <f t="shared" ref="G3374" ca="1" si="6914">VLOOKUP(INDIRECT(CHAR(39)&amp;$A3374&amp;CHAR(39)&amp;"!r2c"&amp;$C3374,0),variables,2,0)</f>
        <v>9845</v>
      </c>
      <c r="H3374" s="68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65" t="s">
        <v>1220</v>
      </c>
      <c r="B3375">
        <f t="shared" si="6837"/>
        <v>5</v>
      </c>
      <c r="C3375">
        <f t="shared" si="6840"/>
        <v>17</v>
      </c>
      <c r="E3375">
        <f t="shared" ref="E3375" si="6915">plan_id</f>
        <v>1330</v>
      </c>
      <c r="F3375">
        <f t="shared" ca="1" si="6635"/>
        <v>2003</v>
      </c>
      <c r="G3375">
        <f t="shared" ref="G3375" ca="1" si="6916">VLOOKUP(INDIRECT(CHAR(39)&amp;$A3375&amp;CHAR(39)&amp;"!r2c"&amp;$C3375,0),variables,2,0)</f>
        <v>9872</v>
      </c>
      <c r="H3375" s="68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65" t="s">
        <v>1220</v>
      </c>
      <c r="B3376">
        <f t="shared" si="6837"/>
        <v>5</v>
      </c>
      <c r="C3376">
        <f t="shared" si="6840"/>
        <v>18</v>
      </c>
      <c r="E3376">
        <f t="shared" ref="E3376" si="6917">plan_id</f>
        <v>1330</v>
      </c>
      <c r="F3376">
        <f t="shared" ca="1" si="6635"/>
        <v>2003</v>
      </c>
      <c r="G3376">
        <f t="shared" ref="G3376" ca="1" si="6918">VLOOKUP(INDIRECT(CHAR(39)&amp;$A3376&amp;CHAR(39)&amp;"!r2c"&amp;$C3376,0),variables,2,0)</f>
        <v>9887</v>
      </c>
      <c r="H3376" s="68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65" t="s">
        <v>1220</v>
      </c>
      <c r="B3377">
        <f t="shared" si="6837"/>
        <v>5</v>
      </c>
      <c r="C3377">
        <f t="shared" si="6840"/>
        <v>19</v>
      </c>
      <c r="E3377">
        <f t="shared" ref="E3377" si="6919">plan_id</f>
        <v>1330</v>
      </c>
      <c r="F3377">
        <f t="shared" ca="1" si="6635"/>
        <v>2003</v>
      </c>
      <c r="G3377">
        <f t="shared" ref="G3377" ca="1" si="6920">VLOOKUP(INDIRECT(CHAR(39)&amp;$A3377&amp;CHAR(39)&amp;"!r2c"&amp;$C3377,0),variables,2,0)</f>
        <v>9914</v>
      </c>
      <c r="H3377" s="68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65" t="s">
        <v>1220</v>
      </c>
      <c r="B3378">
        <f t="shared" si="6837"/>
        <v>5</v>
      </c>
      <c r="C3378">
        <f t="shared" si="6840"/>
        <v>20</v>
      </c>
      <c r="E3378">
        <f t="shared" ref="E3378" si="6921">plan_id</f>
        <v>1330</v>
      </c>
      <c r="F3378">
        <f t="shared" ca="1" si="6635"/>
        <v>2003</v>
      </c>
      <c r="G3378">
        <f t="shared" ref="G3378" ca="1" si="6922">VLOOKUP(INDIRECT(CHAR(39)&amp;$A3378&amp;CHAR(39)&amp;"!r2c"&amp;$C3378,0),variables,2,0)</f>
        <v>9917</v>
      </c>
      <c r="H3378" s="68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65" t="s">
        <v>1220</v>
      </c>
      <c r="B3379">
        <f t="shared" si="6837"/>
        <v>5</v>
      </c>
      <c r="C3379">
        <f t="shared" si="6840"/>
        <v>21</v>
      </c>
      <c r="E3379">
        <f t="shared" ref="E3379" si="6923">plan_id</f>
        <v>1330</v>
      </c>
      <c r="F3379">
        <f t="shared" ca="1" si="6635"/>
        <v>2003</v>
      </c>
      <c r="G3379">
        <f t="shared" ref="G3379" ca="1" si="6924">VLOOKUP(INDIRECT(CHAR(39)&amp;$A3379&amp;CHAR(39)&amp;"!r2c"&amp;$C3379,0),variables,2,0)</f>
        <v>9920</v>
      </c>
      <c r="H3379" s="68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65" t="s">
        <v>1220</v>
      </c>
      <c r="B3380">
        <f t="shared" si="6837"/>
        <v>5</v>
      </c>
      <c r="C3380">
        <f t="shared" si="6840"/>
        <v>22</v>
      </c>
      <c r="E3380">
        <f t="shared" ref="E3380" si="6925">plan_id</f>
        <v>1330</v>
      </c>
      <c r="F3380">
        <f t="shared" ca="1" si="6635"/>
        <v>2003</v>
      </c>
      <c r="G3380">
        <f t="shared" ref="G3380" ca="1" si="6926">VLOOKUP(INDIRECT(CHAR(39)&amp;$A3380&amp;CHAR(39)&amp;"!r2c"&amp;$C3380,0),variables,2,0)</f>
        <v>9648</v>
      </c>
      <c r="H3380" s="68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65" t="s">
        <v>1220</v>
      </c>
      <c r="B3381">
        <f t="shared" si="6837"/>
        <v>5</v>
      </c>
      <c r="C3381">
        <f t="shared" si="6840"/>
        <v>23</v>
      </c>
      <c r="E3381">
        <f t="shared" ref="E3381" si="6927">plan_id</f>
        <v>1330</v>
      </c>
      <c r="F3381">
        <f t="shared" ca="1" si="6635"/>
        <v>2003</v>
      </c>
      <c r="G3381">
        <f t="shared" ref="G3381" ca="1" si="6928">VLOOKUP(INDIRECT(CHAR(39)&amp;$A3381&amp;CHAR(39)&amp;"!r2c"&amp;$C3381,0),variables,2,0)</f>
        <v>9713</v>
      </c>
      <c r="H3381" s="68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65" t="s">
        <v>1220</v>
      </c>
      <c r="B3382">
        <f t="shared" si="6837"/>
        <v>5</v>
      </c>
      <c r="C3382">
        <f t="shared" si="6840"/>
        <v>24</v>
      </c>
      <c r="E3382">
        <f t="shared" ref="E3382" si="6929">plan_id</f>
        <v>1330</v>
      </c>
      <c r="F3382">
        <f t="shared" ca="1" si="6635"/>
        <v>2003</v>
      </c>
      <c r="G3382">
        <f t="shared" ref="G3382" ca="1" si="6930">VLOOKUP(INDIRECT(CHAR(39)&amp;$A3382&amp;CHAR(39)&amp;"!r2c"&amp;$C3382,0),variables,2,0)</f>
        <v>9719</v>
      </c>
      <c r="H3382" s="68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65" t="s">
        <v>1220</v>
      </c>
      <c r="B3383">
        <f t="shared" si="6837"/>
        <v>5</v>
      </c>
      <c r="C3383">
        <f t="shared" si="6840"/>
        <v>25</v>
      </c>
      <c r="E3383">
        <f t="shared" ref="E3383" si="6931">plan_id</f>
        <v>1330</v>
      </c>
      <c r="F3383">
        <f t="shared" ca="1" si="6635"/>
        <v>2003</v>
      </c>
      <c r="G3383">
        <f t="shared" ref="G3383" ca="1" si="6932">VLOOKUP(INDIRECT(CHAR(39)&amp;$A3383&amp;CHAR(39)&amp;"!r2c"&amp;$C3383,0),variables,2,0)</f>
        <v>9725</v>
      </c>
      <c r="H3383" s="68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65" t="s">
        <v>1220</v>
      </c>
      <c r="B3384">
        <f t="shared" si="6837"/>
        <v>5</v>
      </c>
      <c r="C3384">
        <f t="shared" si="6840"/>
        <v>26</v>
      </c>
      <c r="E3384">
        <f t="shared" ref="E3384" si="6933">plan_id</f>
        <v>1330</v>
      </c>
      <c r="F3384">
        <f t="shared" ca="1" si="6635"/>
        <v>2003</v>
      </c>
      <c r="G3384">
        <f t="shared" ref="G3384" ca="1" si="6934">VLOOKUP(INDIRECT(CHAR(39)&amp;$A3384&amp;CHAR(39)&amp;"!r2c"&amp;$C3384,0),variables,2,0)</f>
        <v>9743</v>
      </c>
      <c r="H3384" s="68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65" t="s">
        <v>1220</v>
      </c>
      <c r="B3385">
        <f t="shared" si="6837"/>
        <v>5</v>
      </c>
      <c r="C3385">
        <f t="shared" si="6840"/>
        <v>27</v>
      </c>
      <c r="E3385">
        <f t="shared" ref="E3385" si="6935">plan_id</f>
        <v>1330</v>
      </c>
      <c r="F3385">
        <f t="shared" ca="1" si="6635"/>
        <v>2003</v>
      </c>
      <c r="G3385">
        <f t="shared" ref="G3385" ca="1" si="6936">VLOOKUP(INDIRECT(CHAR(39)&amp;$A3385&amp;CHAR(39)&amp;"!r2c"&amp;$C3385,0),variables,2,0)</f>
        <v>9746</v>
      </c>
      <c r="H3385" s="68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65" t="s">
        <v>1220</v>
      </c>
      <c r="B3386">
        <f t="shared" si="6837"/>
        <v>5</v>
      </c>
      <c r="C3386">
        <f t="shared" si="6840"/>
        <v>28</v>
      </c>
      <c r="E3386">
        <f t="shared" ref="E3386" si="6937">plan_id</f>
        <v>1330</v>
      </c>
      <c r="F3386">
        <f t="shared" ca="1" si="6635"/>
        <v>2003</v>
      </c>
      <c r="G3386">
        <f t="shared" ref="G3386" ca="1" si="6938">VLOOKUP(INDIRECT(CHAR(39)&amp;$A3386&amp;CHAR(39)&amp;"!r2c"&amp;$C3386,0),variables,2,0)</f>
        <v>9761</v>
      </c>
      <c r="H3386" s="68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65" t="s">
        <v>1220</v>
      </c>
      <c r="B3387">
        <f t="shared" si="6837"/>
        <v>5</v>
      </c>
      <c r="C3387">
        <f t="shared" si="6840"/>
        <v>29</v>
      </c>
      <c r="E3387">
        <f t="shared" ref="E3387" si="6939">plan_id</f>
        <v>1330</v>
      </c>
      <c r="F3387">
        <f t="shared" ca="1" si="6635"/>
        <v>2003</v>
      </c>
      <c r="G3387">
        <f t="shared" ref="G3387" ca="1" si="6940">VLOOKUP(INDIRECT(CHAR(39)&amp;$A3387&amp;CHAR(39)&amp;"!r2c"&amp;$C3387,0),variables,2,0)</f>
        <v>9764</v>
      </c>
      <c r="H3387" s="68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65" t="s">
        <v>1220</v>
      </c>
      <c r="B3388">
        <f t="shared" si="6837"/>
        <v>5</v>
      </c>
      <c r="C3388">
        <f t="shared" si="6840"/>
        <v>30</v>
      </c>
      <c r="E3388">
        <f t="shared" ref="E3388" si="6941">plan_id</f>
        <v>1330</v>
      </c>
      <c r="F3388">
        <f t="shared" ca="1" si="6635"/>
        <v>2003</v>
      </c>
      <c r="G3388">
        <f t="shared" ref="G3388" ca="1" si="6942">VLOOKUP(INDIRECT(CHAR(39)&amp;$A3388&amp;CHAR(39)&amp;"!r2c"&amp;$C3388,0),variables,2,0)</f>
        <v>9767</v>
      </c>
      <c r="H3388" s="68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65" t="s">
        <v>1220</v>
      </c>
      <c r="B3389">
        <f t="shared" si="6837"/>
        <v>5</v>
      </c>
      <c r="C3389">
        <f t="shared" si="6840"/>
        <v>31</v>
      </c>
      <c r="E3389">
        <f t="shared" ref="E3389" si="6943">plan_id</f>
        <v>1330</v>
      </c>
      <c r="F3389">
        <f t="shared" ca="1" si="6635"/>
        <v>2003</v>
      </c>
      <c r="G3389">
        <f t="shared" ref="G3389" ca="1" si="6944">VLOOKUP(INDIRECT(CHAR(39)&amp;$A3389&amp;CHAR(39)&amp;"!r2c"&amp;$C3389,0),variables,2,0)</f>
        <v>9770</v>
      </c>
      <c r="H3389" s="68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65" t="s">
        <v>1220</v>
      </c>
      <c r="B3390">
        <f t="shared" si="6837"/>
        <v>5</v>
      </c>
      <c r="C3390">
        <f t="shared" si="6840"/>
        <v>32</v>
      </c>
      <c r="E3390">
        <f t="shared" ref="E3390" si="6945">plan_id</f>
        <v>1330</v>
      </c>
      <c r="F3390">
        <f t="shared" ca="1" si="6635"/>
        <v>2003</v>
      </c>
      <c r="G3390">
        <f t="shared" ref="G3390" ca="1" si="6946">VLOOKUP(INDIRECT(CHAR(39)&amp;$A3390&amp;CHAR(39)&amp;"!r2c"&amp;$C3390,0),variables,2,0)</f>
        <v>9773</v>
      </c>
      <c r="H3390" s="68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65" t="s">
        <v>1220</v>
      </c>
      <c r="B3391">
        <f t="shared" si="6837"/>
        <v>5</v>
      </c>
      <c r="C3391">
        <f t="shared" si="6840"/>
        <v>33</v>
      </c>
      <c r="E3391">
        <f t="shared" ref="E3391" si="6947">plan_id</f>
        <v>1330</v>
      </c>
      <c r="F3391">
        <f t="shared" ca="1" si="6635"/>
        <v>2003</v>
      </c>
      <c r="G3391">
        <f t="shared" ref="G3391" ca="1" si="6948">VLOOKUP(INDIRECT(CHAR(39)&amp;$A3391&amp;CHAR(39)&amp;"!r2c"&amp;$C3391,0),variables,2,0)</f>
        <v>9776</v>
      </c>
      <c r="H3391" s="68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65" t="s">
        <v>1220</v>
      </c>
      <c r="B3392">
        <f t="shared" si="6837"/>
        <v>5</v>
      </c>
      <c r="C3392">
        <f t="shared" si="6840"/>
        <v>34</v>
      </c>
      <c r="E3392">
        <f t="shared" ref="E3392" si="6949">plan_id</f>
        <v>1330</v>
      </c>
      <c r="F3392">
        <f t="shared" ca="1" si="6635"/>
        <v>2003</v>
      </c>
      <c r="G3392">
        <f t="shared" ref="G3392" ca="1" si="6950">VLOOKUP(INDIRECT(CHAR(39)&amp;$A3392&amp;CHAR(39)&amp;"!r2c"&amp;$C3392,0),variables,2,0)</f>
        <v>9779</v>
      </c>
      <c r="H3392" s="68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65" t="s">
        <v>1220</v>
      </c>
      <c r="B3393">
        <f t="shared" si="6837"/>
        <v>5</v>
      </c>
      <c r="C3393">
        <f t="shared" si="6840"/>
        <v>35</v>
      </c>
      <c r="E3393">
        <f t="shared" ref="E3393" si="6951">plan_id</f>
        <v>1330</v>
      </c>
      <c r="F3393">
        <f t="shared" ca="1" si="6635"/>
        <v>2003</v>
      </c>
      <c r="G3393">
        <f t="shared" ref="G3393" ca="1" si="6952">VLOOKUP(INDIRECT(CHAR(39)&amp;$A3393&amp;CHAR(39)&amp;"!r2c"&amp;$C3393,0),variables,2,0)</f>
        <v>9785</v>
      </c>
      <c r="H3393" s="68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65" t="s">
        <v>1220</v>
      </c>
      <c r="B3394">
        <f t="shared" si="6837"/>
        <v>5</v>
      </c>
      <c r="C3394">
        <f t="shared" si="6840"/>
        <v>36</v>
      </c>
      <c r="E3394">
        <f t="shared" ref="E3394" si="6953">plan_id</f>
        <v>1330</v>
      </c>
      <c r="F3394">
        <f t="shared" ca="1" si="6635"/>
        <v>2003</v>
      </c>
      <c r="G3394">
        <f t="shared" ref="G3394" ca="1" si="6954">VLOOKUP(INDIRECT(CHAR(39)&amp;$A3394&amp;CHAR(39)&amp;"!r2c"&amp;$C3394,0),variables,2,0)</f>
        <v>9794</v>
      </c>
      <c r="H3394" s="68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65" t="s">
        <v>1220</v>
      </c>
      <c r="B3395">
        <f t="shared" si="6837"/>
        <v>5</v>
      </c>
      <c r="C3395">
        <f t="shared" si="6840"/>
        <v>37</v>
      </c>
      <c r="E3395">
        <f t="shared" ref="E3395" si="6955">plan_id</f>
        <v>1330</v>
      </c>
      <c r="F3395">
        <f t="shared" ca="1" si="6635"/>
        <v>2003</v>
      </c>
      <c r="G3395">
        <f t="shared" ref="G3395" ca="1" si="6956">VLOOKUP(INDIRECT(CHAR(39)&amp;$A3395&amp;CHAR(39)&amp;"!r2c"&amp;$C3395,0),variables,2,0)</f>
        <v>9797</v>
      </c>
      <c r="H3395" s="68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65" t="s">
        <v>1220</v>
      </c>
      <c r="B3396">
        <f t="shared" si="6837"/>
        <v>5</v>
      </c>
      <c r="C3396">
        <f t="shared" si="6840"/>
        <v>38</v>
      </c>
      <c r="E3396">
        <f t="shared" ref="E3396" si="6957">plan_id</f>
        <v>1330</v>
      </c>
      <c r="F3396">
        <f t="shared" ca="1" si="6635"/>
        <v>2003</v>
      </c>
      <c r="G3396">
        <f t="shared" ref="G3396" ca="1" si="6958">VLOOKUP(INDIRECT(CHAR(39)&amp;$A3396&amp;CHAR(39)&amp;"!r2c"&amp;$C3396,0),variables,2,0)</f>
        <v>9806</v>
      </c>
      <c r="H3396" s="68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65" t="s">
        <v>1220</v>
      </c>
      <c r="B3397">
        <f t="shared" si="6837"/>
        <v>5</v>
      </c>
      <c r="C3397">
        <f t="shared" si="6840"/>
        <v>39</v>
      </c>
      <c r="E3397">
        <f t="shared" ref="E3397" si="6959">plan_id</f>
        <v>1330</v>
      </c>
      <c r="F3397">
        <f t="shared" ca="1" si="6635"/>
        <v>2003</v>
      </c>
      <c r="G3397">
        <f t="shared" ref="G3397" ca="1" si="6960">VLOOKUP(INDIRECT(CHAR(39)&amp;$A3397&amp;CHAR(39)&amp;"!r2c"&amp;$C3397,0),variables,2,0)</f>
        <v>9809</v>
      </c>
      <c r="H3397" s="68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65" t="s">
        <v>1220</v>
      </c>
      <c r="B3398">
        <f t="shared" si="6837"/>
        <v>5</v>
      </c>
      <c r="C3398">
        <f t="shared" si="6840"/>
        <v>40</v>
      </c>
      <c r="E3398">
        <f t="shared" ref="E3398" si="6961">plan_id</f>
        <v>1330</v>
      </c>
      <c r="F3398">
        <f t="shared" ca="1" si="6635"/>
        <v>2003</v>
      </c>
      <c r="G3398">
        <f t="shared" ref="G3398" ca="1" si="6962">VLOOKUP(INDIRECT(CHAR(39)&amp;$A3398&amp;CHAR(39)&amp;"!r2c"&amp;$C3398,0),variables,2,0)</f>
        <v>9818</v>
      </c>
      <c r="H3398" s="68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65" t="s">
        <v>1220</v>
      </c>
      <c r="B3399">
        <f t="shared" si="6837"/>
        <v>5</v>
      </c>
      <c r="C3399">
        <f t="shared" si="6840"/>
        <v>41</v>
      </c>
      <c r="E3399">
        <f t="shared" ref="E3399" si="6963">plan_id</f>
        <v>1330</v>
      </c>
      <c r="F3399">
        <f t="shared" ca="1" si="6635"/>
        <v>2003</v>
      </c>
      <c r="G3399">
        <f t="shared" ref="G3399" ca="1" si="6964">VLOOKUP(INDIRECT(CHAR(39)&amp;$A3399&amp;CHAR(39)&amp;"!r2c"&amp;$C3399,0),variables,2,0)</f>
        <v>9839</v>
      </c>
      <c r="H3399" s="68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65" t="s">
        <v>1220</v>
      </c>
      <c r="B3400">
        <f t="shared" si="6837"/>
        <v>5</v>
      </c>
      <c r="C3400">
        <f t="shared" si="6840"/>
        <v>42</v>
      </c>
      <c r="E3400">
        <f t="shared" ref="E3400" si="6965">plan_id</f>
        <v>1330</v>
      </c>
      <c r="F3400">
        <f t="shared" ca="1" si="6635"/>
        <v>2003</v>
      </c>
      <c r="G3400">
        <f t="shared" ref="G3400" ca="1" si="6966">VLOOKUP(INDIRECT(CHAR(39)&amp;$A3400&amp;CHAR(39)&amp;"!r2c"&amp;$C3400,0),variables,2,0)</f>
        <v>9860</v>
      </c>
      <c r="H3400" s="68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65" t="s">
        <v>1220</v>
      </c>
      <c r="B3401">
        <f t="shared" ref="B3401:B3464" si="6967">B3313+1</f>
        <v>5</v>
      </c>
      <c r="C3401">
        <f t="shared" si="6840"/>
        <v>43</v>
      </c>
      <c r="E3401">
        <f t="shared" ref="E3401" si="6968">plan_id</f>
        <v>1330</v>
      </c>
      <c r="F3401">
        <f t="shared" ca="1" si="6635"/>
        <v>2003</v>
      </c>
      <c r="G3401">
        <f t="shared" ref="G3401" ca="1" si="6969">VLOOKUP(INDIRECT(CHAR(39)&amp;$A3401&amp;CHAR(39)&amp;"!r2c"&amp;$C3401,0),variables,2,0)</f>
        <v>9863</v>
      </c>
      <c r="H3401" s="68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65" t="s">
        <v>1220</v>
      </c>
      <c r="B3402">
        <f t="shared" si="6967"/>
        <v>5</v>
      </c>
      <c r="C3402">
        <f t="shared" ref="C3402:C3465" si="6970">C3314</f>
        <v>44</v>
      </c>
      <c r="E3402">
        <f t="shared" ref="E3402" si="6971">plan_id</f>
        <v>1330</v>
      </c>
      <c r="F3402">
        <f t="shared" ca="1" si="6635"/>
        <v>2003</v>
      </c>
      <c r="G3402">
        <f t="shared" ref="G3402" ca="1" si="6972">VLOOKUP(INDIRECT(CHAR(39)&amp;$A3402&amp;CHAR(39)&amp;"!r2c"&amp;$C3402,0),variables,2,0)</f>
        <v>9878</v>
      </c>
      <c r="H3402" s="68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65" t="s">
        <v>1220</v>
      </c>
      <c r="B3403">
        <f t="shared" si="6967"/>
        <v>5</v>
      </c>
      <c r="C3403">
        <f t="shared" si="6970"/>
        <v>45</v>
      </c>
      <c r="E3403">
        <f t="shared" ref="E3403" si="6973">plan_id</f>
        <v>1330</v>
      </c>
      <c r="F3403">
        <f t="shared" ca="1" si="6635"/>
        <v>2003</v>
      </c>
      <c r="G3403">
        <f t="shared" ref="G3403" ca="1" si="6974">VLOOKUP(INDIRECT(CHAR(39)&amp;$A3403&amp;CHAR(39)&amp;"!r2c"&amp;$C3403,0),variables,2,0)</f>
        <v>9923</v>
      </c>
      <c r="H3403" s="68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65" t="s">
        <v>1220</v>
      </c>
      <c r="B3404">
        <f t="shared" si="6967"/>
        <v>5</v>
      </c>
      <c r="C3404">
        <f t="shared" si="6970"/>
        <v>46</v>
      </c>
      <c r="E3404">
        <f t="shared" ref="E3404" si="6975">plan_id</f>
        <v>1330</v>
      </c>
      <c r="F3404">
        <f t="shared" ca="1" si="6635"/>
        <v>2003</v>
      </c>
      <c r="G3404">
        <f t="shared" ref="G3404" ca="1" si="6976">VLOOKUP(INDIRECT(CHAR(39)&amp;$A3404&amp;CHAR(39)&amp;"!r2c"&amp;$C3404,0),variables,2,0)</f>
        <v>9932</v>
      </c>
      <c r="H3404" s="68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65" t="s">
        <v>1220</v>
      </c>
      <c r="B3405">
        <f t="shared" si="6967"/>
        <v>5</v>
      </c>
      <c r="C3405">
        <f t="shared" si="6970"/>
        <v>47</v>
      </c>
      <c r="E3405">
        <f t="shared" ref="E3405" si="6977">plan_id</f>
        <v>1330</v>
      </c>
      <c r="F3405">
        <f t="shared" ca="1" si="6635"/>
        <v>2003</v>
      </c>
      <c r="G3405">
        <f t="shared" ref="G3405" ca="1" si="6978">VLOOKUP(INDIRECT(CHAR(39)&amp;$A3405&amp;CHAR(39)&amp;"!r2c"&amp;$C3405,0),variables,2,0)</f>
        <v>9935</v>
      </c>
      <c r="H3405" s="68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65" t="s">
        <v>1220</v>
      </c>
      <c r="B3406">
        <f t="shared" si="6967"/>
        <v>5</v>
      </c>
      <c r="C3406">
        <f t="shared" si="6970"/>
        <v>48</v>
      </c>
      <c r="E3406">
        <f t="shared" ref="E3406" si="6979">plan_id</f>
        <v>1330</v>
      </c>
      <c r="F3406">
        <f t="shared" ca="1" si="6635"/>
        <v>2003</v>
      </c>
      <c r="G3406">
        <f t="shared" ref="G3406" ca="1" si="6980">VLOOKUP(INDIRECT(CHAR(39)&amp;$A3406&amp;CHAR(39)&amp;"!r2c"&amp;$C3406,0),variables,2,0)</f>
        <v>9651</v>
      </c>
      <c r="H3406" s="68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65" t="s">
        <v>1220</v>
      </c>
      <c r="B3407">
        <f t="shared" si="6967"/>
        <v>5</v>
      </c>
      <c r="C3407">
        <f t="shared" si="6970"/>
        <v>49</v>
      </c>
      <c r="E3407">
        <f t="shared" ref="E3407" si="6981">plan_id</f>
        <v>1330</v>
      </c>
      <c r="F3407">
        <f t="shared" ca="1" si="6635"/>
        <v>2003</v>
      </c>
      <c r="G3407">
        <f t="shared" ref="G3407" ca="1" si="6982">VLOOKUP(INDIRECT(CHAR(39)&amp;$A3407&amp;CHAR(39)&amp;"!r2c"&amp;$C3407,0),variables,2,0)</f>
        <v>9722</v>
      </c>
      <c r="H3407" s="68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65" t="s">
        <v>1220</v>
      </c>
      <c r="B3408">
        <f t="shared" si="6967"/>
        <v>5</v>
      </c>
      <c r="C3408">
        <f t="shared" si="6970"/>
        <v>50</v>
      </c>
      <c r="E3408">
        <f t="shared" ref="E3408" si="6983">plan_id</f>
        <v>1330</v>
      </c>
      <c r="F3408">
        <f t="shared" ca="1" si="6635"/>
        <v>2003</v>
      </c>
      <c r="G3408">
        <f t="shared" ref="G3408" ca="1" si="6984">VLOOKUP(INDIRECT(CHAR(39)&amp;$A3408&amp;CHAR(39)&amp;"!r2c"&amp;$C3408,0),variables,2,0)</f>
        <v>9848</v>
      </c>
      <c r="H3408" s="68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65" t="s">
        <v>1220</v>
      </c>
      <c r="B3409">
        <f t="shared" si="6967"/>
        <v>5</v>
      </c>
      <c r="C3409">
        <f t="shared" si="6970"/>
        <v>51</v>
      </c>
      <c r="E3409">
        <f t="shared" ref="E3409" si="6985">plan_id</f>
        <v>1330</v>
      </c>
      <c r="F3409">
        <f t="shared" ca="1" si="6635"/>
        <v>2003</v>
      </c>
      <c r="G3409">
        <f t="shared" ref="G3409" ca="1" si="6986">VLOOKUP(INDIRECT(CHAR(39)&amp;$A3409&amp;CHAR(39)&amp;"!r2c"&amp;$C3409,0),variables,2,0)</f>
        <v>9866</v>
      </c>
      <c r="H3409" s="68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65" t="s">
        <v>1220</v>
      </c>
      <c r="B3410">
        <f t="shared" si="6967"/>
        <v>5</v>
      </c>
      <c r="C3410">
        <f t="shared" si="6970"/>
        <v>52</v>
      </c>
      <c r="E3410">
        <f t="shared" ref="E3410" si="6987">plan_id</f>
        <v>1330</v>
      </c>
      <c r="F3410">
        <f t="shared" ca="1" si="6635"/>
        <v>2003</v>
      </c>
      <c r="G3410">
        <f t="shared" ref="G3410" ca="1" si="6988">VLOOKUP(INDIRECT(CHAR(39)&amp;$A3410&amp;CHAR(39)&amp;"!r2c"&amp;$C3410,0),variables,2,0)</f>
        <v>9899</v>
      </c>
      <c r="H3410" s="68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65" t="s">
        <v>1220</v>
      </c>
      <c r="B3411">
        <f t="shared" si="6967"/>
        <v>5</v>
      </c>
      <c r="C3411">
        <f t="shared" si="6970"/>
        <v>53</v>
      </c>
      <c r="E3411">
        <f t="shared" ref="E3411" si="6989">plan_id</f>
        <v>1330</v>
      </c>
      <c r="F3411">
        <f t="shared" ca="1" si="6635"/>
        <v>2003</v>
      </c>
      <c r="G3411">
        <f t="shared" ref="G3411" ca="1" si="6990">VLOOKUP(INDIRECT(CHAR(39)&amp;$A3411&amp;CHAR(39)&amp;"!r2c"&amp;$C3411,0),variables,2,0)</f>
        <v>9905</v>
      </c>
      <c r="H3411" s="68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65" t="s">
        <v>1220</v>
      </c>
      <c r="B3412">
        <f t="shared" si="6967"/>
        <v>5</v>
      </c>
      <c r="C3412">
        <f t="shared" si="6970"/>
        <v>54</v>
      </c>
      <c r="E3412">
        <f t="shared" ref="E3412" si="6991">plan_id</f>
        <v>1330</v>
      </c>
      <c r="F3412">
        <f t="shared" ca="1" si="6635"/>
        <v>2003</v>
      </c>
      <c r="G3412">
        <f t="shared" ref="G3412" ca="1" si="6992">VLOOKUP(INDIRECT(CHAR(39)&amp;$A3412&amp;CHAR(39)&amp;"!r2c"&amp;$C3412,0),variables,2,0)</f>
        <v>9929</v>
      </c>
      <c r="H3412" s="68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65" t="s">
        <v>1220</v>
      </c>
      <c r="B3413">
        <f t="shared" si="6967"/>
        <v>5</v>
      </c>
      <c r="C3413">
        <f t="shared" si="6970"/>
        <v>55</v>
      </c>
      <c r="E3413">
        <f t="shared" ref="E3413" si="6993">plan_id</f>
        <v>1330</v>
      </c>
      <c r="F3413">
        <f t="shared" ca="1" si="6635"/>
        <v>2003</v>
      </c>
      <c r="G3413">
        <f t="shared" ref="G3413" ca="1" si="6994">VLOOKUP(INDIRECT(CHAR(39)&amp;$A3413&amp;CHAR(39)&amp;"!r2c"&amp;$C3413,0),variables,2,0)</f>
        <v>9654</v>
      </c>
      <c r="H3413" s="68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65" t="s">
        <v>1220</v>
      </c>
      <c r="B3414">
        <f t="shared" si="6967"/>
        <v>5</v>
      </c>
      <c r="C3414">
        <f t="shared" si="6970"/>
        <v>56</v>
      </c>
      <c r="E3414">
        <f t="shared" ref="E3414" si="6995">plan_id</f>
        <v>1330</v>
      </c>
      <c r="F3414">
        <f t="shared" ca="1" si="6635"/>
        <v>2003</v>
      </c>
      <c r="G3414">
        <f t="shared" ref="G3414" ca="1" si="6996">VLOOKUP(INDIRECT(CHAR(39)&amp;$A3414&amp;CHAR(39)&amp;"!r2c"&amp;$C3414,0),variables,2,0)</f>
        <v>9707</v>
      </c>
      <c r="H3414" s="68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65" t="s">
        <v>1220</v>
      </c>
      <c r="B3415">
        <f t="shared" si="6967"/>
        <v>5</v>
      </c>
      <c r="C3415">
        <f t="shared" si="6970"/>
        <v>57</v>
      </c>
      <c r="E3415">
        <f t="shared" ref="E3415" si="6997">plan_id</f>
        <v>1330</v>
      </c>
      <c r="F3415">
        <f t="shared" ca="1" si="6635"/>
        <v>2003</v>
      </c>
      <c r="G3415">
        <f t="shared" ref="G3415" ca="1" si="6998">VLOOKUP(INDIRECT(CHAR(39)&amp;$A3415&amp;CHAR(39)&amp;"!r2c"&amp;$C3415,0),variables,2,0)</f>
        <v>9669</v>
      </c>
      <c r="H3415" s="68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65" t="s">
        <v>1220</v>
      </c>
      <c r="B3416">
        <f t="shared" si="6967"/>
        <v>5</v>
      </c>
      <c r="C3416">
        <f t="shared" si="6970"/>
        <v>58</v>
      </c>
      <c r="E3416">
        <f t="shared" ref="E3416" si="6999">plan_id</f>
        <v>1330</v>
      </c>
      <c r="F3416">
        <f t="shared" ca="1" si="6635"/>
        <v>2003</v>
      </c>
      <c r="G3416">
        <f t="shared" ref="G3416" ca="1" si="7000">VLOOKUP(INDIRECT(CHAR(39)&amp;$A3416&amp;CHAR(39)&amp;"!r2c"&amp;$C3416,0),variables,2,0)</f>
        <v>9851</v>
      </c>
      <c r="H3416" s="68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65" t="s">
        <v>1220</v>
      </c>
      <c r="B3417">
        <f t="shared" si="6967"/>
        <v>5</v>
      </c>
      <c r="C3417">
        <f t="shared" si="6970"/>
        <v>59</v>
      </c>
      <c r="E3417">
        <f t="shared" ref="E3417" si="7001">plan_id</f>
        <v>1330</v>
      </c>
      <c r="F3417">
        <f t="shared" ca="1" si="6635"/>
        <v>2003</v>
      </c>
      <c r="G3417">
        <f t="shared" ref="G3417" ca="1" si="7002">VLOOKUP(INDIRECT(CHAR(39)&amp;$A3417&amp;CHAR(39)&amp;"!r2c"&amp;$C3417,0),variables,2,0)</f>
        <v>9890</v>
      </c>
      <c r="H3417" s="68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65" t="s">
        <v>1220</v>
      </c>
      <c r="B3418">
        <f t="shared" si="6967"/>
        <v>5</v>
      </c>
      <c r="C3418">
        <f t="shared" si="6970"/>
        <v>60</v>
      </c>
      <c r="E3418">
        <f t="shared" ref="E3418" si="7003">plan_id</f>
        <v>1330</v>
      </c>
      <c r="F3418">
        <f t="shared" ca="1" si="6635"/>
        <v>2003</v>
      </c>
      <c r="G3418">
        <f t="shared" ref="G3418" ca="1" si="7004">VLOOKUP(INDIRECT(CHAR(39)&amp;$A3418&amp;CHAR(39)&amp;"!r2c"&amp;$C3418,0),variables,2,0)</f>
        <v>9893</v>
      </c>
      <c r="H3418" s="68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65" t="s">
        <v>1220</v>
      </c>
      <c r="B3419">
        <f t="shared" si="6967"/>
        <v>5</v>
      </c>
      <c r="C3419">
        <f t="shared" si="6970"/>
        <v>61</v>
      </c>
      <c r="E3419">
        <f t="shared" ref="E3419" si="7005">plan_id</f>
        <v>1330</v>
      </c>
      <c r="F3419">
        <f t="shared" ca="1" si="6635"/>
        <v>2003</v>
      </c>
      <c r="G3419">
        <f t="shared" ref="G3419" ca="1" si="7006">VLOOKUP(INDIRECT(CHAR(39)&amp;$A3419&amp;CHAR(39)&amp;"!r2c"&amp;$C3419,0),variables,2,0)</f>
        <v>9896</v>
      </c>
      <c r="H3419" s="68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65" t="s">
        <v>1220</v>
      </c>
      <c r="B3420">
        <f t="shared" si="6967"/>
        <v>5</v>
      </c>
      <c r="C3420">
        <f t="shared" si="6970"/>
        <v>62</v>
      </c>
      <c r="E3420">
        <f t="shared" ref="E3420" si="7007">plan_id</f>
        <v>1330</v>
      </c>
      <c r="F3420">
        <f t="shared" ca="1" si="6635"/>
        <v>2003</v>
      </c>
      <c r="G3420">
        <f t="shared" ref="G3420" ca="1" si="7008">VLOOKUP(INDIRECT(CHAR(39)&amp;$A3420&amp;CHAR(39)&amp;"!r2c"&amp;$C3420,0),variables,2,0)</f>
        <v>9660</v>
      </c>
      <c r="H3420" s="68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65" t="s">
        <v>1220</v>
      </c>
      <c r="B3421">
        <f t="shared" si="6967"/>
        <v>5</v>
      </c>
      <c r="C3421">
        <f t="shared" si="6970"/>
        <v>63</v>
      </c>
      <c r="E3421">
        <f t="shared" ref="E3421" si="7009">plan_id</f>
        <v>1330</v>
      </c>
      <c r="F3421">
        <f t="shared" ca="1" si="6635"/>
        <v>2003</v>
      </c>
      <c r="G3421">
        <f t="shared" ref="G3421" ca="1" si="7010">VLOOKUP(INDIRECT(CHAR(39)&amp;$A3421&amp;CHAR(39)&amp;"!r2c"&amp;$C3421,0),variables,2,0)</f>
        <v>9701</v>
      </c>
      <c r="H3421" s="68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65" t="s">
        <v>1220</v>
      </c>
      <c r="B3422">
        <f t="shared" si="6967"/>
        <v>5</v>
      </c>
      <c r="C3422">
        <f t="shared" si="6970"/>
        <v>64</v>
      </c>
      <c r="E3422">
        <f t="shared" ref="E3422" si="7011">plan_id</f>
        <v>1330</v>
      </c>
      <c r="F3422">
        <f t="shared" ca="1" si="6635"/>
        <v>2003</v>
      </c>
      <c r="G3422">
        <f t="shared" ref="G3422" ca="1" si="7012">VLOOKUP(INDIRECT(CHAR(39)&amp;$A3422&amp;CHAR(39)&amp;"!r2c"&amp;$C3422,0),variables,2,0)</f>
        <v>9728</v>
      </c>
      <c r="H3422" s="68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65" t="s">
        <v>1220</v>
      </c>
      <c r="B3423">
        <f t="shared" si="6967"/>
        <v>5</v>
      </c>
      <c r="C3423">
        <f t="shared" si="6970"/>
        <v>65</v>
      </c>
      <c r="E3423">
        <f t="shared" ref="E3423" si="7013">plan_id</f>
        <v>1330</v>
      </c>
      <c r="F3423">
        <f t="shared" ca="1" si="6635"/>
        <v>2003</v>
      </c>
      <c r="G3423">
        <f t="shared" ref="G3423" ca="1" si="7014">VLOOKUP(INDIRECT(CHAR(39)&amp;$A3423&amp;CHAR(39)&amp;"!r2c"&amp;$C3423,0),variables,2,0)</f>
        <v>9731</v>
      </c>
      <c r="H3423" s="68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65" t="s">
        <v>1220</v>
      </c>
      <c r="B3424">
        <f t="shared" si="6967"/>
        <v>5</v>
      </c>
      <c r="C3424">
        <f t="shared" si="6970"/>
        <v>66</v>
      </c>
      <c r="E3424">
        <f t="shared" ref="E3424" si="7015">plan_id</f>
        <v>1330</v>
      </c>
      <c r="F3424">
        <f t="shared" ca="1" si="6635"/>
        <v>2003</v>
      </c>
      <c r="G3424">
        <f t="shared" ref="G3424" ca="1" si="7016">VLOOKUP(INDIRECT(CHAR(39)&amp;$A3424&amp;CHAR(39)&amp;"!r2c"&amp;$C3424,0),variables,2,0)</f>
        <v>9737</v>
      </c>
      <c r="H3424" s="68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65" t="s">
        <v>1220</v>
      </c>
      <c r="B3425">
        <f t="shared" si="6967"/>
        <v>5</v>
      </c>
      <c r="C3425">
        <f t="shared" si="6970"/>
        <v>67</v>
      </c>
      <c r="E3425">
        <f t="shared" ref="E3425" si="7017">plan_id</f>
        <v>1330</v>
      </c>
      <c r="F3425">
        <f t="shared" ca="1" si="6635"/>
        <v>2003</v>
      </c>
      <c r="G3425">
        <f t="shared" ref="G3425" ca="1" si="7018">VLOOKUP(INDIRECT(CHAR(39)&amp;$A3425&amp;CHAR(39)&amp;"!r2c"&amp;$C3425,0),variables,2,0)</f>
        <v>9740</v>
      </c>
      <c r="H3425" s="68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65" t="s">
        <v>1220</v>
      </c>
      <c r="B3426">
        <f t="shared" si="6967"/>
        <v>5</v>
      </c>
      <c r="C3426">
        <f t="shared" si="6970"/>
        <v>68</v>
      </c>
      <c r="E3426">
        <f t="shared" ref="E3426" si="7019">plan_id</f>
        <v>1330</v>
      </c>
      <c r="F3426">
        <f t="shared" ca="1" si="6635"/>
        <v>2003</v>
      </c>
      <c r="G3426">
        <f t="shared" ref="G3426" ca="1" si="7020">VLOOKUP(INDIRECT(CHAR(39)&amp;$A3426&amp;CHAR(39)&amp;"!r2c"&amp;$C3426,0),variables,2,0)</f>
        <v>9752</v>
      </c>
      <c r="H3426" s="68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65" t="s">
        <v>1220</v>
      </c>
      <c r="B3427">
        <f t="shared" si="6967"/>
        <v>5</v>
      </c>
      <c r="C3427">
        <f t="shared" si="6970"/>
        <v>69</v>
      </c>
      <c r="E3427">
        <f t="shared" ref="E3427" si="7021">plan_id</f>
        <v>1330</v>
      </c>
      <c r="F3427">
        <f t="shared" ca="1" si="6635"/>
        <v>2003</v>
      </c>
      <c r="G3427">
        <f t="shared" ref="G3427" ca="1" si="7022">VLOOKUP(INDIRECT(CHAR(39)&amp;$A3427&amp;CHAR(39)&amp;"!r2c"&amp;$C3427,0),variables,2,0)</f>
        <v>9791</v>
      </c>
      <c r="H3427" s="68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65" t="s">
        <v>1220</v>
      </c>
      <c r="B3428">
        <f t="shared" si="6967"/>
        <v>5</v>
      </c>
      <c r="C3428">
        <f t="shared" si="6970"/>
        <v>70</v>
      </c>
      <c r="E3428">
        <f t="shared" ref="E3428" si="7023">plan_id</f>
        <v>1330</v>
      </c>
      <c r="F3428">
        <f t="shared" ca="1" si="6635"/>
        <v>2003</v>
      </c>
      <c r="G3428">
        <f t="shared" ref="G3428" ca="1" si="7024">VLOOKUP(INDIRECT(CHAR(39)&amp;$A3428&amp;CHAR(39)&amp;"!r2c"&amp;$C3428,0),variables,2,0)</f>
        <v>9800</v>
      </c>
      <c r="H3428" s="68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65" t="s">
        <v>1220</v>
      </c>
      <c r="B3429">
        <f t="shared" si="6967"/>
        <v>5</v>
      </c>
      <c r="C3429">
        <f t="shared" si="6970"/>
        <v>71</v>
      </c>
      <c r="E3429">
        <f t="shared" ref="E3429" si="7025">plan_id</f>
        <v>1330</v>
      </c>
      <c r="F3429">
        <f t="shared" ca="1" si="6635"/>
        <v>2003</v>
      </c>
      <c r="G3429">
        <f t="shared" ref="G3429" ca="1" si="7026">VLOOKUP(INDIRECT(CHAR(39)&amp;$A3429&amp;CHAR(39)&amp;"!r2c"&amp;$C3429,0),variables,2,0)</f>
        <v>9842</v>
      </c>
      <c r="H3429" s="68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65" t="s">
        <v>1220</v>
      </c>
      <c r="B3430">
        <f t="shared" si="6967"/>
        <v>5</v>
      </c>
      <c r="C3430">
        <f t="shared" si="6970"/>
        <v>72</v>
      </c>
      <c r="E3430">
        <f t="shared" ref="E3430" si="7027">plan_id</f>
        <v>1330</v>
      </c>
      <c r="F3430">
        <f t="shared" ca="1" si="6635"/>
        <v>2003</v>
      </c>
      <c r="G3430">
        <f t="shared" ref="G3430" ca="1" si="7028">VLOOKUP(INDIRECT(CHAR(39)&amp;$A3430&amp;CHAR(39)&amp;"!r2c"&amp;$C3430,0),variables,2,0)</f>
        <v>9854</v>
      </c>
      <c r="H3430" s="68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65" t="s">
        <v>1220</v>
      </c>
      <c r="B3431">
        <f t="shared" si="6967"/>
        <v>5</v>
      </c>
      <c r="C3431">
        <f t="shared" si="6970"/>
        <v>73</v>
      </c>
      <c r="E3431">
        <f t="shared" ref="E3431" si="7029">plan_id</f>
        <v>1330</v>
      </c>
      <c r="F3431">
        <f t="shared" ca="1" si="6635"/>
        <v>2003</v>
      </c>
      <c r="G3431">
        <f t="shared" ref="G3431" ca="1" si="7030">VLOOKUP(INDIRECT(CHAR(39)&amp;$A3431&amp;CHAR(39)&amp;"!r2c"&amp;$C3431,0),variables,2,0)</f>
        <v>9869</v>
      </c>
      <c r="H3431" s="68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65" t="s">
        <v>1220</v>
      </c>
      <c r="B3432">
        <f t="shared" si="6967"/>
        <v>5</v>
      </c>
      <c r="C3432">
        <f t="shared" si="6970"/>
        <v>74</v>
      </c>
      <c r="E3432">
        <f t="shared" ref="E3432" si="7031">plan_id</f>
        <v>1330</v>
      </c>
      <c r="F3432">
        <f t="shared" ca="1" si="6635"/>
        <v>2003</v>
      </c>
      <c r="G3432">
        <f t="shared" ref="G3432" ca="1" si="7032">VLOOKUP(INDIRECT(CHAR(39)&amp;$A3432&amp;CHAR(39)&amp;"!r2c"&amp;$C3432,0),variables,2,0)</f>
        <v>9873</v>
      </c>
      <c r="H3432" s="68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65" t="s">
        <v>1220</v>
      </c>
      <c r="B3433">
        <f t="shared" si="6967"/>
        <v>5</v>
      </c>
      <c r="C3433">
        <f t="shared" si="6970"/>
        <v>75</v>
      </c>
      <c r="E3433">
        <f t="shared" ref="E3433" si="7033">plan_id</f>
        <v>1330</v>
      </c>
      <c r="F3433">
        <f t="shared" ca="1" si="6635"/>
        <v>2003</v>
      </c>
      <c r="G3433">
        <f t="shared" ref="G3433" ca="1" si="7034">VLOOKUP(INDIRECT(CHAR(39)&amp;$A3433&amp;CHAR(39)&amp;"!r2c"&amp;$C3433,0),variables,2,0)</f>
        <v>9881</v>
      </c>
      <c r="H3433" s="68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65" t="s">
        <v>1220</v>
      </c>
      <c r="B3434">
        <f t="shared" si="6967"/>
        <v>5</v>
      </c>
      <c r="C3434">
        <f t="shared" si="6970"/>
        <v>76</v>
      </c>
      <c r="E3434">
        <f t="shared" ref="E3434" si="7035">plan_id</f>
        <v>1330</v>
      </c>
      <c r="F3434">
        <f t="shared" ca="1" si="6635"/>
        <v>2003</v>
      </c>
      <c r="G3434">
        <f t="shared" ref="G3434" ca="1" si="7036">VLOOKUP(INDIRECT(CHAR(39)&amp;$A3434&amp;CHAR(39)&amp;"!r2c"&amp;$C3434,0),variables,2,0)</f>
        <v>9908</v>
      </c>
      <c r="H3434" s="68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65" t="s">
        <v>1220</v>
      </c>
      <c r="B3435">
        <f t="shared" si="6967"/>
        <v>5</v>
      </c>
      <c r="C3435">
        <f t="shared" si="6970"/>
        <v>77</v>
      </c>
      <c r="E3435">
        <f t="shared" ref="E3435" si="7037">plan_id</f>
        <v>1330</v>
      </c>
      <c r="F3435">
        <f t="shared" ca="1" si="6635"/>
        <v>2003</v>
      </c>
      <c r="G3435">
        <f t="shared" ref="G3435" ca="1" si="7038">VLOOKUP(INDIRECT(CHAR(39)&amp;$A3435&amp;CHAR(39)&amp;"!r2c"&amp;$C3435,0),variables,2,0)</f>
        <v>9911</v>
      </c>
      <c r="H3435" s="68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65" t="s">
        <v>1220</v>
      </c>
      <c r="B3436">
        <f t="shared" si="6967"/>
        <v>5</v>
      </c>
      <c r="C3436">
        <f t="shared" si="6970"/>
        <v>78</v>
      </c>
      <c r="E3436">
        <f t="shared" ref="E3436" si="7039">plan_id</f>
        <v>1330</v>
      </c>
      <c r="F3436">
        <f t="shared" ca="1" si="6635"/>
        <v>2003</v>
      </c>
      <c r="G3436">
        <f t="shared" ref="G3436" ca="1" si="7040">VLOOKUP(INDIRECT(CHAR(39)&amp;$A3436&amp;CHAR(39)&amp;"!r2c"&amp;$C3436,0),variables,2,0)</f>
        <v>9663</v>
      </c>
      <c r="H3436" s="68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65" t="s">
        <v>1220</v>
      </c>
      <c r="B3437">
        <f t="shared" si="6967"/>
        <v>5</v>
      </c>
      <c r="C3437">
        <f t="shared" si="6970"/>
        <v>79</v>
      </c>
      <c r="E3437">
        <f t="shared" ref="E3437" si="7041">plan_id</f>
        <v>1330</v>
      </c>
      <c r="F3437">
        <f t="shared" ca="1" si="6635"/>
        <v>2003</v>
      </c>
      <c r="G3437">
        <f t="shared" ref="G3437" ca="1" si="7042">VLOOKUP(INDIRECT(CHAR(39)&amp;$A3437&amp;CHAR(39)&amp;"!r2c"&amp;$C3437,0),variables,2,0)</f>
        <v>9710</v>
      </c>
      <c r="H3437" s="68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65" t="s">
        <v>1220</v>
      </c>
      <c r="B3438">
        <f t="shared" si="6967"/>
        <v>5</v>
      </c>
      <c r="C3438">
        <f t="shared" si="6970"/>
        <v>80</v>
      </c>
      <c r="E3438">
        <f t="shared" ref="E3438" si="7043">plan_id</f>
        <v>1330</v>
      </c>
      <c r="F3438">
        <f t="shared" ca="1" si="6635"/>
        <v>2003</v>
      </c>
      <c r="G3438">
        <f t="shared" ref="G3438" ca="1" si="7044">VLOOKUP(INDIRECT(CHAR(39)&amp;$A3438&amp;CHAR(39)&amp;"!r2c"&amp;$C3438,0),variables,2,0)</f>
        <v>9758</v>
      </c>
      <c r="H3438" s="68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65" t="s">
        <v>1220</v>
      </c>
      <c r="B3439">
        <f t="shared" si="6967"/>
        <v>5</v>
      </c>
      <c r="C3439">
        <f t="shared" si="6970"/>
        <v>81</v>
      </c>
      <c r="E3439">
        <f t="shared" ref="E3439" si="7045">plan_id</f>
        <v>1330</v>
      </c>
      <c r="F3439">
        <f t="shared" ca="1" si="6635"/>
        <v>2003</v>
      </c>
      <c r="G3439">
        <f t="shared" ref="G3439" ca="1" si="7046">VLOOKUP(INDIRECT(CHAR(39)&amp;$A3439&amp;CHAR(39)&amp;"!r2c"&amp;$C3439,0),variables,2,0)</f>
        <v>9803</v>
      </c>
      <c r="H3439" s="68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65" t="s">
        <v>1220</v>
      </c>
      <c r="B3440">
        <f t="shared" si="6967"/>
        <v>5</v>
      </c>
      <c r="C3440">
        <f t="shared" si="6970"/>
        <v>82</v>
      </c>
      <c r="E3440">
        <f t="shared" ref="E3440" si="7047">plan_id</f>
        <v>1330</v>
      </c>
      <c r="F3440">
        <f t="shared" ca="1" si="6635"/>
        <v>2003</v>
      </c>
      <c r="G3440">
        <f t="shared" ref="G3440" ca="1" si="7048">VLOOKUP(INDIRECT(CHAR(39)&amp;$A3440&amp;CHAR(39)&amp;"!r2c"&amp;$C3440,0),variables,2,0)</f>
        <v>9857</v>
      </c>
      <c r="H3440" s="68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65" t="s">
        <v>1220</v>
      </c>
      <c r="B3441">
        <f t="shared" si="6967"/>
        <v>5</v>
      </c>
      <c r="C3441">
        <f t="shared" si="6970"/>
        <v>83</v>
      </c>
      <c r="E3441">
        <f t="shared" ref="E3441" si="7049">plan_id</f>
        <v>1330</v>
      </c>
      <c r="F3441">
        <f t="shared" ca="1" si="6635"/>
        <v>2003</v>
      </c>
      <c r="G3441">
        <f t="shared" ref="G3441" ca="1" si="7050">VLOOKUP(INDIRECT(CHAR(39)&amp;$A3441&amp;CHAR(39)&amp;"!r2c"&amp;$C3441,0),variables,2,0)</f>
        <v>9902</v>
      </c>
      <c r="H3441" s="68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65" t="s">
        <v>1220</v>
      </c>
      <c r="B3442">
        <f t="shared" si="6967"/>
        <v>5</v>
      </c>
      <c r="C3442">
        <f t="shared" si="6970"/>
        <v>84</v>
      </c>
      <c r="E3442">
        <f t="shared" ref="E3442" si="7051">plan_id</f>
        <v>1330</v>
      </c>
      <c r="F3442">
        <f t="shared" ca="1" si="6635"/>
        <v>2003</v>
      </c>
      <c r="G3442">
        <f t="shared" ref="G3442" ca="1" si="7052">VLOOKUP(INDIRECT(CHAR(39)&amp;$A3442&amp;CHAR(39)&amp;"!r2c"&amp;$C3442,0),variables,2,0)</f>
        <v>9926</v>
      </c>
      <c r="H3442" s="68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65" t="s">
        <v>1220</v>
      </c>
      <c r="B3443">
        <f t="shared" si="6967"/>
        <v>5</v>
      </c>
      <c r="C3443">
        <f t="shared" si="6970"/>
        <v>85</v>
      </c>
      <c r="E3443">
        <f t="shared" ref="E3443" si="7053">plan_id</f>
        <v>1330</v>
      </c>
      <c r="F3443">
        <f t="shared" ca="1" si="6635"/>
        <v>2003</v>
      </c>
      <c r="G3443">
        <f t="shared" ref="G3443" ca="1" si="7054">VLOOKUP(INDIRECT(CHAR(39)&amp;$A3443&amp;CHAR(39)&amp;"!r2c"&amp;$C3443,0),variables,2,0)</f>
        <v>9666</v>
      </c>
      <c r="H3443" s="68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65" t="s">
        <v>1220</v>
      </c>
      <c r="B3444">
        <f t="shared" si="6967"/>
        <v>5</v>
      </c>
      <c r="C3444">
        <f t="shared" si="6970"/>
        <v>86</v>
      </c>
      <c r="E3444">
        <f t="shared" ref="E3444" si="7055">plan_id</f>
        <v>1330</v>
      </c>
      <c r="F3444">
        <f t="shared" ca="1" si="6635"/>
        <v>2003</v>
      </c>
      <c r="G3444">
        <f t="shared" ref="G3444" ca="1" si="7056">VLOOKUP(INDIRECT(CHAR(39)&amp;$A3444&amp;CHAR(39)&amp;"!r2c"&amp;$C3444,0),variables,2,0)</f>
        <v>9827</v>
      </c>
      <c r="H3444" s="68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65" t="s">
        <v>1220</v>
      </c>
      <c r="B3445">
        <f t="shared" si="6967"/>
        <v>5</v>
      </c>
      <c r="C3445">
        <f t="shared" si="6970"/>
        <v>87</v>
      </c>
      <c r="E3445">
        <f t="shared" ref="E3445" si="7057">plan_id</f>
        <v>1330</v>
      </c>
      <c r="F3445">
        <f t="shared" ca="1" si="6635"/>
        <v>2003</v>
      </c>
      <c r="G3445">
        <f t="shared" ref="G3445" ca="1" si="7058">VLOOKUP(INDIRECT(CHAR(39)&amp;$A3445&amp;CHAR(39)&amp;"!r2c"&amp;$C3445,0),variables,2,0)</f>
        <v>9657</v>
      </c>
      <c r="H3445" s="68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65" t="s">
        <v>1220</v>
      </c>
      <c r="B3446">
        <f t="shared" si="6967"/>
        <v>5</v>
      </c>
      <c r="C3446">
        <f t="shared" si="6970"/>
        <v>88</v>
      </c>
      <c r="E3446">
        <f t="shared" ref="E3446" si="7059">plan_id</f>
        <v>1330</v>
      </c>
      <c r="F3446">
        <f t="shared" ca="1" si="6635"/>
        <v>2003</v>
      </c>
      <c r="G3446">
        <f t="shared" ref="G3446" ca="1" si="7060">VLOOKUP(INDIRECT(CHAR(39)&amp;$A3446&amp;CHAR(39)&amp;"!r2c"&amp;$C3446,0),variables,2,0)</f>
        <v>9834</v>
      </c>
      <c r="H3446" s="68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65" t="s">
        <v>1220</v>
      </c>
      <c r="B3447">
        <f t="shared" si="6967"/>
        <v>5</v>
      </c>
      <c r="C3447">
        <f t="shared" si="6970"/>
        <v>89</v>
      </c>
      <c r="E3447">
        <f t="shared" ref="E3447" si="7061">plan_id</f>
        <v>1330</v>
      </c>
      <c r="F3447">
        <f t="shared" ca="1" si="6635"/>
        <v>2003</v>
      </c>
      <c r="G3447">
        <f t="shared" ref="G3447" ca="1" si="7062">VLOOKUP(INDIRECT(CHAR(39)&amp;$A3447&amp;CHAR(39)&amp;"!r2c"&amp;$C3447,0),variables,2,0)</f>
        <v>9884</v>
      </c>
      <c r="H3447" s="68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65" t="s">
        <v>1220</v>
      </c>
      <c r="B3448">
        <f t="shared" si="6967"/>
        <v>5</v>
      </c>
      <c r="C3448">
        <f t="shared" si="6970"/>
        <v>90</v>
      </c>
      <c r="E3448">
        <f t="shared" ref="E3448" si="7063">plan_id</f>
        <v>1330</v>
      </c>
      <c r="F3448">
        <f t="shared" ca="1" si="6635"/>
        <v>2003</v>
      </c>
      <c r="G3448">
        <f t="shared" ref="G3448" ca="1" si="7064">VLOOKUP(INDIRECT(CHAR(39)&amp;$A3448&amp;CHAR(39)&amp;"!r2c"&amp;$C3448,0),variables,2,0)</f>
        <v>9672</v>
      </c>
      <c r="H3448" s="68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65" t="s">
        <v>1220</v>
      </c>
      <c r="B3449">
        <f t="shared" si="6967"/>
        <v>6</v>
      </c>
      <c r="C3449">
        <f t="shared" si="6970"/>
        <v>3</v>
      </c>
      <c r="E3449">
        <f t="shared" ref="E3449" si="7065">plan_id</f>
        <v>1330</v>
      </c>
      <c r="F3449">
        <f t="shared" ca="1" si="6635"/>
        <v>2004</v>
      </c>
      <c r="G3449">
        <f t="shared" ref="G3449" ca="1" si="7066">VLOOKUP(INDIRECT(CHAR(39)&amp;$A3449&amp;CHAR(39)&amp;"!r2c"&amp;$C3449,0),variables,2,0)</f>
        <v>9704</v>
      </c>
      <c r="H3449" s="68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65" t="s">
        <v>1220</v>
      </c>
      <c r="B3450">
        <f t="shared" si="6967"/>
        <v>6</v>
      </c>
      <c r="C3450">
        <f t="shared" si="6970"/>
        <v>4</v>
      </c>
      <c r="E3450">
        <f t="shared" ref="E3450" si="7067">plan_id</f>
        <v>1330</v>
      </c>
      <c r="F3450">
        <f t="shared" ca="1" si="6635"/>
        <v>2004</v>
      </c>
      <c r="G3450">
        <f t="shared" ref="G3450" ca="1" si="7068">VLOOKUP(INDIRECT(CHAR(39)&amp;$A3450&amp;CHAR(39)&amp;"!r2c"&amp;$C3450,0),variables,2,0)</f>
        <v>9716</v>
      </c>
      <c r="H3450" s="68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65" t="s">
        <v>1220</v>
      </c>
      <c r="B3451">
        <f t="shared" si="6967"/>
        <v>6</v>
      </c>
      <c r="C3451">
        <f t="shared" si="6970"/>
        <v>5</v>
      </c>
      <c r="E3451">
        <f t="shared" ref="E3451" si="7069">plan_id</f>
        <v>1330</v>
      </c>
      <c r="F3451">
        <f t="shared" ca="1" si="6635"/>
        <v>2004</v>
      </c>
      <c r="G3451">
        <f t="shared" ref="G3451" ca="1" si="7070">VLOOKUP(INDIRECT(CHAR(39)&amp;$A3451&amp;CHAR(39)&amp;"!r2c"&amp;$C3451,0),variables,2,0)</f>
        <v>9734</v>
      </c>
      <c r="H3451" s="68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65" t="s">
        <v>1220</v>
      </c>
      <c r="B3452">
        <f t="shared" si="6967"/>
        <v>6</v>
      </c>
      <c r="C3452">
        <f t="shared" si="6970"/>
        <v>6</v>
      </c>
      <c r="E3452">
        <f t="shared" ref="E3452" si="7071">plan_id</f>
        <v>1330</v>
      </c>
      <c r="F3452">
        <f t="shared" ca="1" si="6635"/>
        <v>2004</v>
      </c>
      <c r="G3452">
        <f t="shared" ref="G3452" ca="1" si="7072">VLOOKUP(INDIRECT(CHAR(39)&amp;$A3452&amp;CHAR(39)&amp;"!r2c"&amp;$C3452,0),variables,2,0)</f>
        <v>9749</v>
      </c>
      <c r="H3452" s="68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65" t="s">
        <v>1220</v>
      </c>
      <c r="B3453">
        <f t="shared" si="6967"/>
        <v>6</v>
      </c>
      <c r="C3453">
        <f t="shared" si="6970"/>
        <v>7</v>
      </c>
      <c r="E3453">
        <f t="shared" ref="E3453" si="7073">plan_id</f>
        <v>1330</v>
      </c>
      <c r="F3453">
        <f t="shared" ca="1" si="6635"/>
        <v>2004</v>
      </c>
      <c r="G3453">
        <f t="shared" ref="G3453" ca="1" si="7074">VLOOKUP(INDIRECT(CHAR(39)&amp;$A3453&amp;CHAR(39)&amp;"!r2c"&amp;$C3453,0),variables,2,0)</f>
        <v>9755</v>
      </c>
      <c r="H3453" s="68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65" t="s">
        <v>1220</v>
      </c>
      <c r="B3454">
        <f t="shared" si="6967"/>
        <v>6</v>
      </c>
      <c r="C3454">
        <f t="shared" si="6970"/>
        <v>8</v>
      </c>
      <c r="E3454">
        <f t="shared" ref="E3454" si="7075">plan_id</f>
        <v>1330</v>
      </c>
      <c r="F3454">
        <f t="shared" ca="1" si="6635"/>
        <v>2004</v>
      </c>
      <c r="G3454">
        <f t="shared" ref="G3454" ca="1" si="7076">VLOOKUP(INDIRECT(CHAR(39)&amp;$A3454&amp;CHAR(39)&amp;"!r2c"&amp;$C3454,0),variables,2,0)</f>
        <v>9782</v>
      </c>
      <c r="H3454" s="68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65" t="s">
        <v>1220</v>
      </c>
      <c r="B3455">
        <f t="shared" si="6967"/>
        <v>6</v>
      </c>
      <c r="C3455">
        <f t="shared" si="6970"/>
        <v>9</v>
      </c>
      <c r="E3455">
        <f t="shared" ref="E3455" si="7077">plan_id</f>
        <v>1330</v>
      </c>
      <c r="F3455">
        <f t="shared" ca="1" si="6635"/>
        <v>2004</v>
      </c>
      <c r="G3455">
        <f t="shared" ref="G3455" ca="1" si="7078">VLOOKUP(INDIRECT(CHAR(39)&amp;$A3455&amp;CHAR(39)&amp;"!r2c"&amp;$C3455,0),variables,2,0)</f>
        <v>9788</v>
      </c>
      <c r="H3455" s="68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65" t="s">
        <v>1220</v>
      </c>
      <c r="B3456">
        <f t="shared" si="6967"/>
        <v>6</v>
      </c>
      <c r="C3456">
        <f t="shared" si="6970"/>
        <v>10</v>
      </c>
      <c r="E3456">
        <f t="shared" ref="E3456" si="7079">plan_id</f>
        <v>1330</v>
      </c>
      <c r="F3456">
        <f t="shared" ca="1" si="6635"/>
        <v>2004</v>
      </c>
      <c r="G3456">
        <f t="shared" ref="G3456" ca="1" si="7080">VLOOKUP(INDIRECT(CHAR(39)&amp;$A3456&amp;CHAR(39)&amp;"!r2c"&amp;$C3456,0),variables,2,0)</f>
        <v>9812</v>
      </c>
      <c r="H3456" s="68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65" t="s">
        <v>1220</v>
      </c>
      <c r="B3457">
        <f t="shared" si="6967"/>
        <v>6</v>
      </c>
      <c r="C3457">
        <f t="shared" si="6970"/>
        <v>11</v>
      </c>
      <c r="E3457">
        <f t="shared" ref="E3457" si="7081">plan_id</f>
        <v>1330</v>
      </c>
      <c r="F3457">
        <f t="shared" ca="1" si="6635"/>
        <v>2004</v>
      </c>
      <c r="G3457">
        <f t="shared" ref="G3457" ca="1" si="7082">VLOOKUP(INDIRECT(CHAR(39)&amp;$A3457&amp;CHAR(39)&amp;"!r2c"&amp;$C3457,0),variables,2,0)</f>
        <v>9815</v>
      </c>
      <c r="H3457" s="68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65" t="s">
        <v>1220</v>
      </c>
      <c r="B3458">
        <f t="shared" si="6967"/>
        <v>6</v>
      </c>
      <c r="C3458">
        <f t="shared" si="6970"/>
        <v>12</v>
      </c>
      <c r="E3458">
        <f t="shared" ref="E3458" si="7083">plan_id</f>
        <v>1330</v>
      </c>
      <c r="F3458">
        <f t="shared" ca="1" si="6635"/>
        <v>2004</v>
      </c>
      <c r="G3458">
        <f t="shared" ref="G3458" ca="1" si="7084">VLOOKUP(INDIRECT(CHAR(39)&amp;$A3458&amp;CHAR(39)&amp;"!r2c"&amp;$C3458,0),variables,2,0)</f>
        <v>9821</v>
      </c>
      <c r="H3458" s="68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65" t="s">
        <v>1220</v>
      </c>
      <c r="B3459">
        <f t="shared" si="6967"/>
        <v>6</v>
      </c>
      <c r="C3459">
        <f t="shared" si="6970"/>
        <v>13</v>
      </c>
      <c r="E3459">
        <f t="shared" ref="E3459" si="7085">plan_id</f>
        <v>1330</v>
      </c>
      <c r="F3459">
        <f t="shared" ca="1" si="6635"/>
        <v>2004</v>
      </c>
      <c r="G3459">
        <f t="shared" ref="G3459" ca="1" si="7086">VLOOKUP(INDIRECT(CHAR(39)&amp;$A3459&amp;CHAR(39)&amp;"!r2c"&amp;$C3459,0),variables,2,0)</f>
        <v>9824</v>
      </c>
      <c r="H3459" s="68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65" t="s">
        <v>1220</v>
      </c>
      <c r="B3460">
        <f t="shared" si="6967"/>
        <v>6</v>
      </c>
      <c r="C3460">
        <f t="shared" si="6970"/>
        <v>14</v>
      </c>
      <c r="E3460">
        <f t="shared" ref="E3460" si="7087">plan_id</f>
        <v>1330</v>
      </c>
      <c r="F3460">
        <f t="shared" ca="1" si="6635"/>
        <v>2004</v>
      </c>
      <c r="G3460">
        <f t="shared" ref="G3460" ca="1" si="7088">VLOOKUP(INDIRECT(CHAR(39)&amp;$A3460&amp;CHAR(39)&amp;"!r2c"&amp;$C3460,0),variables,2,0)</f>
        <v>9830</v>
      </c>
      <c r="H3460" s="68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65" t="s">
        <v>1220</v>
      </c>
      <c r="B3461">
        <f t="shared" si="6967"/>
        <v>6</v>
      </c>
      <c r="C3461">
        <f t="shared" si="6970"/>
        <v>15</v>
      </c>
      <c r="E3461">
        <f t="shared" ref="E3461" si="7089">plan_id</f>
        <v>1330</v>
      </c>
      <c r="F3461">
        <f t="shared" ca="1" si="6635"/>
        <v>2004</v>
      </c>
      <c r="G3461">
        <f t="shared" ref="G3461" ca="1" si="7090">VLOOKUP(INDIRECT(CHAR(39)&amp;$A3461&amp;CHAR(39)&amp;"!r2c"&amp;$C3461,0),variables,2,0)</f>
        <v>9833</v>
      </c>
      <c r="H3461" s="68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65" t="s">
        <v>1220</v>
      </c>
      <c r="B3462">
        <f t="shared" si="6967"/>
        <v>6</v>
      </c>
      <c r="C3462">
        <f t="shared" si="6970"/>
        <v>16</v>
      </c>
      <c r="E3462">
        <f t="shared" ref="E3462" si="7091">plan_id</f>
        <v>1330</v>
      </c>
      <c r="F3462">
        <f t="shared" ca="1" si="6635"/>
        <v>2004</v>
      </c>
      <c r="G3462">
        <f t="shared" ref="G3462" ca="1" si="7092">VLOOKUP(INDIRECT(CHAR(39)&amp;$A3462&amp;CHAR(39)&amp;"!r2c"&amp;$C3462,0),variables,2,0)</f>
        <v>9845</v>
      </c>
      <c r="H3462" s="68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65" t="s">
        <v>1220</v>
      </c>
      <c r="B3463">
        <f t="shared" si="6967"/>
        <v>6</v>
      </c>
      <c r="C3463">
        <f t="shared" si="6970"/>
        <v>17</v>
      </c>
      <c r="E3463">
        <f t="shared" ref="E3463" si="7093">plan_id</f>
        <v>1330</v>
      </c>
      <c r="F3463">
        <f t="shared" ca="1" si="6635"/>
        <v>2004</v>
      </c>
      <c r="G3463">
        <f t="shared" ref="G3463" ca="1" si="7094">VLOOKUP(INDIRECT(CHAR(39)&amp;$A3463&amp;CHAR(39)&amp;"!r2c"&amp;$C3463,0),variables,2,0)</f>
        <v>9872</v>
      </c>
      <c r="H3463" s="68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65" t="s">
        <v>1220</v>
      </c>
      <c r="B3464">
        <f t="shared" si="6967"/>
        <v>6</v>
      </c>
      <c r="C3464">
        <f t="shared" si="6970"/>
        <v>18</v>
      </c>
      <c r="E3464">
        <f t="shared" ref="E3464" si="7095">plan_id</f>
        <v>1330</v>
      </c>
      <c r="F3464">
        <f t="shared" ca="1" si="6635"/>
        <v>2004</v>
      </c>
      <c r="G3464">
        <f t="shared" ref="G3464" ca="1" si="7096">VLOOKUP(INDIRECT(CHAR(39)&amp;$A3464&amp;CHAR(39)&amp;"!r2c"&amp;$C3464,0),variables,2,0)</f>
        <v>9887</v>
      </c>
      <c r="H3464" s="68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65" t="s">
        <v>1220</v>
      </c>
      <c r="B3465">
        <f t="shared" ref="B3465:B3528" si="7097">B3377+1</f>
        <v>6</v>
      </c>
      <c r="C3465">
        <f t="shared" si="6970"/>
        <v>19</v>
      </c>
      <c r="E3465">
        <f t="shared" ref="E3465" si="7098">plan_id</f>
        <v>1330</v>
      </c>
      <c r="F3465">
        <f t="shared" ca="1" si="6635"/>
        <v>2004</v>
      </c>
      <c r="G3465">
        <f t="shared" ref="G3465" ca="1" si="7099">VLOOKUP(INDIRECT(CHAR(39)&amp;$A3465&amp;CHAR(39)&amp;"!r2c"&amp;$C3465,0),variables,2,0)</f>
        <v>9914</v>
      </c>
      <c r="H3465" s="68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65" t="s">
        <v>1220</v>
      </c>
      <c r="B3466">
        <f t="shared" si="7097"/>
        <v>6</v>
      </c>
      <c r="C3466">
        <f t="shared" ref="C3466:C3529" si="7100">C3378</f>
        <v>20</v>
      </c>
      <c r="E3466">
        <f t="shared" ref="E3466" si="7101">plan_id</f>
        <v>1330</v>
      </c>
      <c r="F3466">
        <f t="shared" ca="1" si="6635"/>
        <v>2004</v>
      </c>
      <c r="G3466">
        <f t="shared" ref="G3466" ca="1" si="7102">VLOOKUP(INDIRECT(CHAR(39)&amp;$A3466&amp;CHAR(39)&amp;"!r2c"&amp;$C3466,0),variables,2,0)</f>
        <v>9917</v>
      </c>
      <c r="H3466" s="68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65" t="s">
        <v>1220</v>
      </c>
      <c r="B3467">
        <f t="shared" si="7097"/>
        <v>6</v>
      </c>
      <c r="C3467">
        <f t="shared" si="7100"/>
        <v>21</v>
      </c>
      <c r="E3467">
        <f t="shared" ref="E3467" si="7103">plan_id</f>
        <v>1330</v>
      </c>
      <c r="F3467">
        <f t="shared" ca="1" si="6635"/>
        <v>2004</v>
      </c>
      <c r="G3467">
        <f t="shared" ref="G3467" ca="1" si="7104">VLOOKUP(INDIRECT(CHAR(39)&amp;$A3467&amp;CHAR(39)&amp;"!r2c"&amp;$C3467,0),variables,2,0)</f>
        <v>9920</v>
      </c>
      <c r="H3467" s="68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65" t="s">
        <v>1220</v>
      </c>
      <c r="B3468">
        <f t="shared" si="7097"/>
        <v>6</v>
      </c>
      <c r="C3468">
        <f t="shared" si="7100"/>
        <v>22</v>
      </c>
      <c r="E3468">
        <f t="shared" ref="E3468" si="7105">plan_id</f>
        <v>1330</v>
      </c>
      <c r="F3468">
        <f t="shared" ca="1" si="6635"/>
        <v>2004</v>
      </c>
      <c r="G3468">
        <f t="shared" ref="G3468" ca="1" si="7106">VLOOKUP(INDIRECT(CHAR(39)&amp;$A3468&amp;CHAR(39)&amp;"!r2c"&amp;$C3468,0),variables,2,0)</f>
        <v>9648</v>
      </c>
      <c r="H3468" s="68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65" t="s">
        <v>1220</v>
      </c>
      <c r="B3469">
        <f t="shared" si="7097"/>
        <v>6</v>
      </c>
      <c r="C3469">
        <f t="shared" si="7100"/>
        <v>23</v>
      </c>
      <c r="E3469">
        <f t="shared" ref="E3469" si="7107">plan_id</f>
        <v>1330</v>
      </c>
      <c r="F3469">
        <f t="shared" ca="1" si="6635"/>
        <v>2004</v>
      </c>
      <c r="G3469">
        <f t="shared" ref="G3469" ca="1" si="7108">VLOOKUP(INDIRECT(CHAR(39)&amp;$A3469&amp;CHAR(39)&amp;"!r2c"&amp;$C3469,0),variables,2,0)</f>
        <v>9713</v>
      </c>
      <c r="H3469" s="68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65" t="s">
        <v>1220</v>
      </c>
      <c r="B3470">
        <f t="shared" si="7097"/>
        <v>6</v>
      </c>
      <c r="C3470">
        <f t="shared" si="7100"/>
        <v>24</v>
      </c>
      <c r="E3470">
        <f t="shared" ref="E3470" si="7109">plan_id</f>
        <v>1330</v>
      </c>
      <c r="F3470">
        <f t="shared" ca="1" si="6635"/>
        <v>2004</v>
      </c>
      <c r="G3470">
        <f t="shared" ref="G3470" ca="1" si="7110">VLOOKUP(INDIRECT(CHAR(39)&amp;$A3470&amp;CHAR(39)&amp;"!r2c"&amp;$C3470,0),variables,2,0)</f>
        <v>9719</v>
      </c>
      <c r="H3470" s="68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65" t="s">
        <v>1220</v>
      </c>
      <c r="B3471">
        <f t="shared" si="7097"/>
        <v>6</v>
      </c>
      <c r="C3471">
        <f t="shared" si="7100"/>
        <v>25</v>
      </c>
      <c r="E3471">
        <f t="shared" ref="E3471" si="7111">plan_id</f>
        <v>1330</v>
      </c>
      <c r="F3471">
        <f t="shared" ca="1" si="6635"/>
        <v>2004</v>
      </c>
      <c r="G3471">
        <f t="shared" ref="G3471" ca="1" si="7112">VLOOKUP(INDIRECT(CHAR(39)&amp;$A3471&amp;CHAR(39)&amp;"!r2c"&amp;$C3471,0),variables,2,0)</f>
        <v>9725</v>
      </c>
      <c r="H3471" s="68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65" t="s">
        <v>1220</v>
      </c>
      <c r="B3472">
        <f t="shared" si="7097"/>
        <v>6</v>
      </c>
      <c r="C3472">
        <f t="shared" si="7100"/>
        <v>26</v>
      </c>
      <c r="E3472">
        <f t="shared" ref="E3472" si="7113">plan_id</f>
        <v>1330</v>
      </c>
      <c r="F3472">
        <f t="shared" ca="1" si="6635"/>
        <v>2004</v>
      </c>
      <c r="G3472">
        <f t="shared" ref="G3472" ca="1" si="7114">VLOOKUP(INDIRECT(CHAR(39)&amp;$A3472&amp;CHAR(39)&amp;"!r2c"&amp;$C3472,0),variables,2,0)</f>
        <v>9743</v>
      </c>
      <c r="H3472" s="68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65" t="s">
        <v>1220</v>
      </c>
      <c r="B3473">
        <f t="shared" si="7097"/>
        <v>6</v>
      </c>
      <c r="C3473">
        <f t="shared" si="7100"/>
        <v>27</v>
      </c>
      <c r="E3473">
        <f t="shared" ref="E3473" si="7115">plan_id</f>
        <v>1330</v>
      </c>
      <c r="F3473">
        <f t="shared" ca="1" si="6635"/>
        <v>2004</v>
      </c>
      <c r="G3473">
        <f t="shared" ref="G3473" ca="1" si="7116">VLOOKUP(INDIRECT(CHAR(39)&amp;$A3473&amp;CHAR(39)&amp;"!r2c"&amp;$C3473,0),variables,2,0)</f>
        <v>9746</v>
      </c>
      <c r="H3473" s="68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65" t="s">
        <v>1220</v>
      </c>
      <c r="B3474">
        <f t="shared" si="7097"/>
        <v>6</v>
      </c>
      <c r="C3474">
        <f t="shared" si="7100"/>
        <v>28</v>
      </c>
      <c r="E3474">
        <f t="shared" ref="E3474" si="7117">plan_id</f>
        <v>1330</v>
      </c>
      <c r="F3474">
        <f t="shared" ca="1" si="6635"/>
        <v>2004</v>
      </c>
      <c r="G3474">
        <f t="shared" ref="G3474" ca="1" si="7118">VLOOKUP(INDIRECT(CHAR(39)&amp;$A3474&amp;CHAR(39)&amp;"!r2c"&amp;$C3474,0),variables,2,0)</f>
        <v>9761</v>
      </c>
      <c r="H3474" s="68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65" t="s">
        <v>1220</v>
      </c>
      <c r="B3475">
        <f t="shared" si="7097"/>
        <v>6</v>
      </c>
      <c r="C3475">
        <f t="shared" si="7100"/>
        <v>29</v>
      </c>
      <c r="E3475">
        <f t="shared" ref="E3475" si="7119">plan_id</f>
        <v>1330</v>
      </c>
      <c r="F3475">
        <f t="shared" ca="1" si="6635"/>
        <v>2004</v>
      </c>
      <c r="G3475">
        <f t="shared" ref="G3475" ca="1" si="7120">VLOOKUP(INDIRECT(CHAR(39)&amp;$A3475&amp;CHAR(39)&amp;"!r2c"&amp;$C3475,0),variables,2,0)</f>
        <v>9764</v>
      </c>
      <c r="H3475" s="68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65" t="s">
        <v>1220</v>
      </c>
      <c r="B3476">
        <f t="shared" si="7097"/>
        <v>6</v>
      </c>
      <c r="C3476">
        <f t="shared" si="7100"/>
        <v>30</v>
      </c>
      <c r="E3476">
        <f t="shared" ref="E3476" si="7121">plan_id</f>
        <v>1330</v>
      </c>
      <c r="F3476">
        <f t="shared" ca="1" si="6635"/>
        <v>2004</v>
      </c>
      <c r="G3476">
        <f t="shared" ref="G3476" ca="1" si="7122">VLOOKUP(INDIRECT(CHAR(39)&amp;$A3476&amp;CHAR(39)&amp;"!r2c"&amp;$C3476,0),variables,2,0)</f>
        <v>9767</v>
      </c>
      <c r="H3476" s="68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65" t="s">
        <v>1220</v>
      </c>
      <c r="B3477">
        <f t="shared" si="7097"/>
        <v>6</v>
      </c>
      <c r="C3477">
        <f t="shared" si="7100"/>
        <v>31</v>
      </c>
      <c r="E3477">
        <f t="shared" ref="E3477" si="7123">plan_id</f>
        <v>1330</v>
      </c>
      <c r="F3477">
        <f t="shared" ca="1" si="6635"/>
        <v>2004</v>
      </c>
      <c r="G3477">
        <f t="shared" ref="G3477" ca="1" si="7124">VLOOKUP(INDIRECT(CHAR(39)&amp;$A3477&amp;CHAR(39)&amp;"!r2c"&amp;$C3477,0),variables,2,0)</f>
        <v>9770</v>
      </c>
      <c r="H3477" s="68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65" t="s">
        <v>1220</v>
      </c>
      <c r="B3478">
        <f t="shared" si="7097"/>
        <v>6</v>
      </c>
      <c r="C3478">
        <f t="shared" si="7100"/>
        <v>32</v>
      </c>
      <c r="E3478">
        <f t="shared" ref="E3478" si="7125">plan_id</f>
        <v>1330</v>
      </c>
      <c r="F3478">
        <f t="shared" ca="1" si="6635"/>
        <v>2004</v>
      </c>
      <c r="G3478">
        <f t="shared" ref="G3478" ca="1" si="7126">VLOOKUP(INDIRECT(CHAR(39)&amp;$A3478&amp;CHAR(39)&amp;"!r2c"&amp;$C3478,0),variables,2,0)</f>
        <v>9773</v>
      </c>
      <c r="H3478" s="68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65" t="s">
        <v>1220</v>
      </c>
      <c r="B3479">
        <f t="shared" si="7097"/>
        <v>6</v>
      </c>
      <c r="C3479">
        <f t="shared" si="7100"/>
        <v>33</v>
      </c>
      <c r="E3479">
        <f t="shared" ref="E3479" si="7127">plan_id</f>
        <v>1330</v>
      </c>
      <c r="F3479">
        <f t="shared" ca="1" si="6635"/>
        <v>2004</v>
      </c>
      <c r="G3479">
        <f t="shared" ref="G3479" ca="1" si="7128">VLOOKUP(INDIRECT(CHAR(39)&amp;$A3479&amp;CHAR(39)&amp;"!r2c"&amp;$C3479,0),variables,2,0)</f>
        <v>9776</v>
      </c>
      <c r="H3479" s="68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65" t="s">
        <v>1220</v>
      </c>
      <c r="B3480">
        <f t="shared" si="7097"/>
        <v>6</v>
      </c>
      <c r="C3480">
        <f t="shared" si="7100"/>
        <v>34</v>
      </c>
      <c r="E3480">
        <f t="shared" ref="E3480" si="7129">plan_id</f>
        <v>1330</v>
      </c>
      <c r="F3480">
        <f t="shared" ca="1" si="6635"/>
        <v>2004</v>
      </c>
      <c r="G3480">
        <f t="shared" ref="G3480" ca="1" si="7130">VLOOKUP(INDIRECT(CHAR(39)&amp;$A3480&amp;CHAR(39)&amp;"!r2c"&amp;$C3480,0),variables,2,0)</f>
        <v>9779</v>
      </c>
      <c r="H3480" s="68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65" t="s">
        <v>1220</v>
      </c>
      <c r="B3481">
        <f t="shared" si="7097"/>
        <v>6</v>
      </c>
      <c r="C3481">
        <f t="shared" si="7100"/>
        <v>35</v>
      </c>
      <c r="E3481">
        <f t="shared" ref="E3481" si="7131">plan_id</f>
        <v>1330</v>
      </c>
      <c r="F3481">
        <f t="shared" ca="1" si="6635"/>
        <v>2004</v>
      </c>
      <c r="G3481">
        <f t="shared" ref="G3481" ca="1" si="7132">VLOOKUP(INDIRECT(CHAR(39)&amp;$A3481&amp;CHAR(39)&amp;"!r2c"&amp;$C3481,0),variables,2,0)</f>
        <v>9785</v>
      </c>
      <c r="H3481" s="68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65" t="s">
        <v>1220</v>
      </c>
      <c r="B3482">
        <f t="shared" si="7097"/>
        <v>6</v>
      </c>
      <c r="C3482">
        <f t="shared" si="7100"/>
        <v>36</v>
      </c>
      <c r="E3482">
        <f t="shared" ref="E3482" si="7133">plan_id</f>
        <v>1330</v>
      </c>
      <c r="F3482">
        <f t="shared" ca="1" si="6635"/>
        <v>2004</v>
      </c>
      <c r="G3482">
        <f t="shared" ref="G3482" ca="1" si="7134">VLOOKUP(INDIRECT(CHAR(39)&amp;$A3482&amp;CHAR(39)&amp;"!r2c"&amp;$C3482,0),variables,2,0)</f>
        <v>9794</v>
      </c>
      <c r="H3482" s="68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65" t="s">
        <v>1220</v>
      </c>
      <c r="B3483">
        <f t="shared" si="7097"/>
        <v>6</v>
      </c>
      <c r="C3483">
        <f t="shared" si="7100"/>
        <v>37</v>
      </c>
      <c r="E3483">
        <f t="shared" ref="E3483" si="7135">plan_id</f>
        <v>1330</v>
      </c>
      <c r="F3483">
        <f t="shared" ca="1" si="6635"/>
        <v>2004</v>
      </c>
      <c r="G3483">
        <f t="shared" ref="G3483" ca="1" si="7136">VLOOKUP(INDIRECT(CHAR(39)&amp;$A3483&amp;CHAR(39)&amp;"!r2c"&amp;$C3483,0),variables,2,0)</f>
        <v>9797</v>
      </c>
      <c r="H3483" s="68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65" t="s">
        <v>1220</v>
      </c>
      <c r="B3484">
        <f t="shared" si="7097"/>
        <v>6</v>
      </c>
      <c r="C3484">
        <f t="shared" si="7100"/>
        <v>38</v>
      </c>
      <c r="E3484">
        <f t="shared" ref="E3484" si="7137">plan_id</f>
        <v>1330</v>
      </c>
      <c r="F3484">
        <f t="shared" ca="1" si="6635"/>
        <v>2004</v>
      </c>
      <c r="G3484">
        <f t="shared" ref="G3484" ca="1" si="7138">VLOOKUP(INDIRECT(CHAR(39)&amp;$A3484&amp;CHAR(39)&amp;"!r2c"&amp;$C3484,0),variables,2,0)</f>
        <v>9806</v>
      </c>
      <c r="H3484" s="68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65" t="s">
        <v>1220</v>
      </c>
      <c r="B3485">
        <f t="shared" si="7097"/>
        <v>6</v>
      </c>
      <c r="C3485">
        <f t="shared" si="7100"/>
        <v>39</v>
      </c>
      <c r="E3485">
        <f t="shared" ref="E3485" si="7139">plan_id</f>
        <v>1330</v>
      </c>
      <c r="F3485">
        <f t="shared" ca="1" si="6635"/>
        <v>2004</v>
      </c>
      <c r="G3485">
        <f t="shared" ref="G3485" ca="1" si="7140">VLOOKUP(INDIRECT(CHAR(39)&amp;$A3485&amp;CHAR(39)&amp;"!r2c"&amp;$C3485,0),variables,2,0)</f>
        <v>9809</v>
      </c>
      <c r="H3485" s="68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65" t="s">
        <v>1220</v>
      </c>
      <c r="B3486">
        <f t="shared" si="7097"/>
        <v>6</v>
      </c>
      <c r="C3486">
        <f t="shared" si="7100"/>
        <v>40</v>
      </c>
      <c r="E3486">
        <f t="shared" ref="E3486" si="7141">plan_id</f>
        <v>1330</v>
      </c>
      <c r="F3486">
        <f t="shared" ca="1" si="6635"/>
        <v>2004</v>
      </c>
      <c r="G3486">
        <f t="shared" ref="G3486" ca="1" si="7142">VLOOKUP(INDIRECT(CHAR(39)&amp;$A3486&amp;CHAR(39)&amp;"!r2c"&amp;$C3486,0),variables,2,0)</f>
        <v>9818</v>
      </c>
      <c r="H3486" s="68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65" t="s">
        <v>1220</v>
      </c>
      <c r="B3487">
        <f t="shared" si="7097"/>
        <v>6</v>
      </c>
      <c r="C3487">
        <f t="shared" si="7100"/>
        <v>41</v>
      </c>
      <c r="E3487">
        <f t="shared" ref="E3487" si="7143">plan_id</f>
        <v>1330</v>
      </c>
      <c r="F3487">
        <f t="shared" ca="1" si="6635"/>
        <v>2004</v>
      </c>
      <c r="G3487">
        <f t="shared" ref="G3487" ca="1" si="7144">VLOOKUP(INDIRECT(CHAR(39)&amp;$A3487&amp;CHAR(39)&amp;"!r2c"&amp;$C3487,0),variables,2,0)</f>
        <v>9839</v>
      </c>
      <c r="H3487" s="68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65" t="s">
        <v>1220</v>
      </c>
      <c r="B3488">
        <f t="shared" si="7097"/>
        <v>6</v>
      </c>
      <c r="C3488">
        <f t="shared" si="7100"/>
        <v>42</v>
      </c>
      <c r="E3488">
        <f t="shared" ref="E3488" si="7145">plan_id</f>
        <v>1330</v>
      </c>
      <c r="F3488">
        <f t="shared" ca="1" si="6635"/>
        <v>2004</v>
      </c>
      <c r="G3488">
        <f t="shared" ref="G3488" ca="1" si="7146">VLOOKUP(INDIRECT(CHAR(39)&amp;$A3488&amp;CHAR(39)&amp;"!r2c"&amp;$C3488,0),variables,2,0)</f>
        <v>9860</v>
      </c>
      <c r="H3488" s="68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65" t="s">
        <v>1220</v>
      </c>
      <c r="B3489">
        <f t="shared" si="7097"/>
        <v>6</v>
      </c>
      <c r="C3489">
        <f t="shared" si="7100"/>
        <v>43</v>
      </c>
      <c r="E3489">
        <f t="shared" ref="E3489" si="7147">plan_id</f>
        <v>1330</v>
      </c>
      <c r="F3489">
        <f t="shared" ca="1" si="6635"/>
        <v>2004</v>
      </c>
      <c r="G3489">
        <f t="shared" ref="G3489" ca="1" si="7148">VLOOKUP(INDIRECT(CHAR(39)&amp;$A3489&amp;CHAR(39)&amp;"!r2c"&amp;$C3489,0),variables,2,0)</f>
        <v>9863</v>
      </c>
      <c r="H3489" s="68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65" t="s">
        <v>1220</v>
      </c>
      <c r="B3490">
        <f t="shared" si="7097"/>
        <v>6</v>
      </c>
      <c r="C3490">
        <f t="shared" si="7100"/>
        <v>44</v>
      </c>
      <c r="E3490">
        <f t="shared" ref="E3490" si="7149">plan_id</f>
        <v>1330</v>
      </c>
      <c r="F3490">
        <f t="shared" ca="1" si="6635"/>
        <v>2004</v>
      </c>
      <c r="G3490">
        <f t="shared" ref="G3490" ca="1" si="7150">VLOOKUP(INDIRECT(CHAR(39)&amp;$A3490&amp;CHAR(39)&amp;"!r2c"&amp;$C3490,0),variables,2,0)</f>
        <v>9878</v>
      </c>
      <c r="H3490" s="68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65" t="s">
        <v>1220</v>
      </c>
      <c r="B3491">
        <f t="shared" si="7097"/>
        <v>6</v>
      </c>
      <c r="C3491">
        <f t="shared" si="7100"/>
        <v>45</v>
      </c>
      <c r="E3491">
        <f t="shared" ref="E3491" si="7151">plan_id</f>
        <v>1330</v>
      </c>
      <c r="F3491">
        <f t="shared" ca="1" si="6635"/>
        <v>2004</v>
      </c>
      <c r="G3491">
        <f t="shared" ref="G3491" ca="1" si="7152">VLOOKUP(INDIRECT(CHAR(39)&amp;$A3491&amp;CHAR(39)&amp;"!r2c"&amp;$C3491,0),variables,2,0)</f>
        <v>9923</v>
      </c>
      <c r="H3491" s="68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65" t="s">
        <v>1220</v>
      </c>
      <c r="B3492">
        <f t="shared" si="7097"/>
        <v>6</v>
      </c>
      <c r="C3492">
        <f t="shared" si="7100"/>
        <v>46</v>
      </c>
      <c r="E3492">
        <f t="shared" ref="E3492" si="7153">plan_id</f>
        <v>1330</v>
      </c>
      <c r="F3492">
        <f t="shared" ca="1" si="6635"/>
        <v>2004</v>
      </c>
      <c r="G3492">
        <f t="shared" ref="G3492" ca="1" si="7154">VLOOKUP(INDIRECT(CHAR(39)&amp;$A3492&amp;CHAR(39)&amp;"!r2c"&amp;$C3492,0),variables,2,0)</f>
        <v>9932</v>
      </c>
      <c r="H3492" s="68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65" t="s">
        <v>1220</v>
      </c>
      <c r="B3493">
        <f t="shared" si="7097"/>
        <v>6</v>
      </c>
      <c r="C3493">
        <f t="shared" si="7100"/>
        <v>47</v>
      </c>
      <c r="E3493">
        <f t="shared" ref="E3493" si="7155">plan_id</f>
        <v>1330</v>
      </c>
      <c r="F3493">
        <f t="shared" ref="F3493:F3556" ca="1" si="7156">INDIRECT(CHAR(39)&amp;$A3493&amp;CHAR(39)&amp;"!r"&amp;$B3493&amp;"c2",0)</f>
        <v>2004</v>
      </c>
      <c r="G3493">
        <f t="shared" ref="G3493" ca="1" si="7157">VLOOKUP(INDIRECT(CHAR(39)&amp;$A3493&amp;CHAR(39)&amp;"!r2c"&amp;$C3493,0),variables,2,0)</f>
        <v>9935</v>
      </c>
      <c r="H3493" s="68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65" t="s">
        <v>1220</v>
      </c>
      <c r="B3494">
        <f t="shared" si="7097"/>
        <v>6</v>
      </c>
      <c r="C3494">
        <f t="shared" si="7100"/>
        <v>48</v>
      </c>
      <c r="E3494">
        <f t="shared" ref="E3494" si="7158">plan_id</f>
        <v>1330</v>
      </c>
      <c r="F3494">
        <f t="shared" ca="1" si="7156"/>
        <v>2004</v>
      </c>
      <c r="G3494">
        <f t="shared" ref="G3494" ca="1" si="7159">VLOOKUP(INDIRECT(CHAR(39)&amp;$A3494&amp;CHAR(39)&amp;"!r2c"&amp;$C3494,0),variables,2,0)</f>
        <v>9651</v>
      </c>
      <c r="H3494" s="68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65" t="s">
        <v>1220</v>
      </c>
      <c r="B3495">
        <f t="shared" si="7097"/>
        <v>6</v>
      </c>
      <c r="C3495">
        <f t="shared" si="7100"/>
        <v>49</v>
      </c>
      <c r="E3495">
        <f t="shared" ref="E3495" si="7160">plan_id</f>
        <v>1330</v>
      </c>
      <c r="F3495">
        <f t="shared" ca="1" si="7156"/>
        <v>2004</v>
      </c>
      <c r="G3495">
        <f t="shared" ref="G3495" ca="1" si="7161">VLOOKUP(INDIRECT(CHAR(39)&amp;$A3495&amp;CHAR(39)&amp;"!r2c"&amp;$C3495,0),variables,2,0)</f>
        <v>9722</v>
      </c>
      <c r="H3495" s="68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65" t="s">
        <v>1220</v>
      </c>
      <c r="B3496">
        <f t="shared" si="7097"/>
        <v>6</v>
      </c>
      <c r="C3496">
        <f t="shared" si="7100"/>
        <v>50</v>
      </c>
      <c r="E3496">
        <f t="shared" ref="E3496" si="7162">plan_id</f>
        <v>1330</v>
      </c>
      <c r="F3496">
        <f t="shared" ca="1" si="7156"/>
        <v>2004</v>
      </c>
      <c r="G3496">
        <f t="shared" ref="G3496" ca="1" si="7163">VLOOKUP(INDIRECT(CHAR(39)&amp;$A3496&amp;CHAR(39)&amp;"!r2c"&amp;$C3496,0),variables,2,0)</f>
        <v>9848</v>
      </c>
      <c r="H3496" s="68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65" t="s">
        <v>1220</v>
      </c>
      <c r="B3497">
        <f t="shared" si="7097"/>
        <v>6</v>
      </c>
      <c r="C3497">
        <f t="shared" si="7100"/>
        <v>51</v>
      </c>
      <c r="E3497">
        <f t="shared" ref="E3497" si="7164">plan_id</f>
        <v>1330</v>
      </c>
      <c r="F3497">
        <f t="shared" ca="1" si="7156"/>
        <v>2004</v>
      </c>
      <c r="G3497">
        <f t="shared" ref="G3497" ca="1" si="7165">VLOOKUP(INDIRECT(CHAR(39)&amp;$A3497&amp;CHAR(39)&amp;"!r2c"&amp;$C3497,0),variables,2,0)</f>
        <v>9866</v>
      </c>
      <c r="H3497" s="68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65" t="s">
        <v>1220</v>
      </c>
      <c r="B3498">
        <f t="shared" si="7097"/>
        <v>6</v>
      </c>
      <c r="C3498">
        <f t="shared" si="7100"/>
        <v>52</v>
      </c>
      <c r="E3498">
        <f t="shared" ref="E3498" si="7166">plan_id</f>
        <v>1330</v>
      </c>
      <c r="F3498">
        <f t="shared" ca="1" si="7156"/>
        <v>2004</v>
      </c>
      <c r="G3498">
        <f t="shared" ref="G3498" ca="1" si="7167">VLOOKUP(INDIRECT(CHAR(39)&amp;$A3498&amp;CHAR(39)&amp;"!r2c"&amp;$C3498,0),variables,2,0)</f>
        <v>9899</v>
      </c>
      <c r="H3498" s="68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65" t="s">
        <v>1220</v>
      </c>
      <c r="B3499">
        <f t="shared" si="7097"/>
        <v>6</v>
      </c>
      <c r="C3499">
        <f t="shared" si="7100"/>
        <v>53</v>
      </c>
      <c r="E3499">
        <f t="shared" ref="E3499" si="7168">plan_id</f>
        <v>1330</v>
      </c>
      <c r="F3499">
        <f t="shared" ca="1" si="7156"/>
        <v>2004</v>
      </c>
      <c r="G3499">
        <f t="shared" ref="G3499" ca="1" si="7169">VLOOKUP(INDIRECT(CHAR(39)&amp;$A3499&amp;CHAR(39)&amp;"!r2c"&amp;$C3499,0),variables,2,0)</f>
        <v>9905</v>
      </c>
      <c r="H3499" s="68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65" t="s">
        <v>1220</v>
      </c>
      <c r="B3500">
        <f t="shared" si="7097"/>
        <v>6</v>
      </c>
      <c r="C3500">
        <f t="shared" si="7100"/>
        <v>54</v>
      </c>
      <c r="E3500">
        <f t="shared" ref="E3500" si="7170">plan_id</f>
        <v>1330</v>
      </c>
      <c r="F3500">
        <f t="shared" ca="1" si="7156"/>
        <v>2004</v>
      </c>
      <c r="G3500">
        <f t="shared" ref="G3500" ca="1" si="7171">VLOOKUP(INDIRECT(CHAR(39)&amp;$A3500&amp;CHAR(39)&amp;"!r2c"&amp;$C3500,0),variables,2,0)</f>
        <v>9929</v>
      </c>
      <c r="H3500" s="68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65" t="s">
        <v>1220</v>
      </c>
      <c r="B3501">
        <f t="shared" si="7097"/>
        <v>6</v>
      </c>
      <c r="C3501">
        <f t="shared" si="7100"/>
        <v>55</v>
      </c>
      <c r="E3501">
        <f t="shared" ref="E3501" si="7172">plan_id</f>
        <v>1330</v>
      </c>
      <c r="F3501">
        <f t="shared" ca="1" si="7156"/>
        <v>2004</v>
      </c>
      <c r="G3501">
        <f t="shared" ref="G3501" ca="1" si="7173">VLOOKUP(INDIRECT(CHAR(39)&amp;$A3501&amp;CHAR(39)&amp;"!r2c"&amp;$C3501,0),variables,2,0)</f>
        <v>9654</v>
      </c>
      <c r="H3501" s="68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65" t="s">
        <v>1220</v>
      </c>
      <c r="B3502">
        <f t="shared" si="7097"/>
        <v>6</v>
      </c>
      <c r="C3502">
        <f t="shared" si="7100"/>
        <v>56</v>
      </c>
      <c r="E3502">
        <f t="shared" ref="E3502" si="7174">plan_id</f>
        <v>1330</v>
      </c>
      <c r="F3502">
        <f t="shared" ca="1" si="7156"/>
        <v>2004</v>
      </c>
      <c r="G3502">
        <f t="shared" ref="G3502" ca="1" si="7175">VLOOKUP(INDIRECT(CHAR(39)&amp;$A3502&amp;CHAR(39)&amp;"!r2c"&amp;$C3502,0),variables,2,0)</f>
        <v>9707</v>
      </c>
      <c r="H3502" s="68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65" t="s">
        <v>1220</v>
      </c>
      <c r="B3503">
        <f t="shared" si="7097"/>
        <v>6</v>
      </c>
      <c r="C3503">
        <f t="shared" si="7100"/>
        <v>57</v>
      </c>
      <c r="E3503">
        <f t="shared" ref="E3503" si="7176">plan_id</f>
        <v>1330</v>
      </c>
      <c r="F3503">
        <f t="shared" ca="1" si="7156"/>
        <v>2004</v>
      </c>
      <c r="G3503">
        <f t="shared" ref="G3503" ca="1" si="7177">VLOOKUP(INDIRECT(CHAR(39)&amp;$A3503&amp;CHAR(39)&amp;"!r2c"&amp;$C3503,0),variables,2,0)</f>
        <v>9669</v>
      </c>
      <c r="H3503" s="68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65" t="s">
        <v>1220</v>
      </c>
      <c r="B3504">
        <f t="shared" si="7097"/>
        <v>6</v>
      </c>
      <c r="C3504">
        <f t="shared" si="7100"/>
        <v>58</v>
      </c>
      <c r="E3504">
        <f t="shared" ref="E3504" si="7178">plan_id</f>
        <v>1330</v>
      </c>
      <c r="F3504">
        <f t="shared" ca="1" si="7156"/>
        <v>2004</v>
      </c>
      <c r="G3504">
        <f t="shared" ref="G3504" ca="1" si="7179">VLOOKUP(INDIRECT(CHAR(39)&amp;$A3504&amp;CHAR(39)&amp;"!r2c"&amp;$C3504,0),variables,2,0)</f>
        <v>9851</v>
      </c>
      <c r="H3504" s="68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65" t="s">
        <v>1220</v>
      </c>
      <c r="B3505">
        <f t="shared" si="7097"/>
        <v>6</v>
      </c>
      <c r="C3505">
        <f t="shared" si="7100"/>
        <v>59</v>
      </c>
      <c r="E3505">
        <f t="shared" ref="E3505" si="7180">plan_id</f>
        <v>1330</v>
      </c>
      <c r="F3505">
        <f t="shared" ca="1" si="7156"/>
        <v>2004</v>
      </c>
      <c r="G3505">
        <f t="shared" ref="G3505" ca="1" si="7181">VLOOKUP(INDIRECT(CHAR(39)&amp;$A3505&amp;CHAR(39)&amp;"!r2c"&amp;$C3505,0),variables,2,0)</f>
        <v>9890</v>
      </c>
      <c r="H3505" s="68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65" t="s">
        <v>1220</v>
      </c>
      <c r="B3506">
        <f t="shared" si="7097"/>
        <v>6</v>
      </c>
      <c r="C3506">
        <f t="shared" si="7100"/>
        <v>60</v>
      </c>
      <c r="E3506">
        <f t="shared" ref="E3506" si="7182">plan_id</f>
        <v>1330</v>
      </c>
      <c r="F3506">
        <f t="shared" ca="1" si="7156"/>
        <v>2004</v>
      </c>
      <c r="G3506">
        <f t="shared" ref="G3506" ca="1" si="7183">VLOOKUP(INDIRECT(CHAR(39)&amp;$A3506&amp;CHAR(39)&amp;"!r2c"&amp;$C3506,0),variables,2,0)</f>
        <v>9893</v>
      </c>
      <c r="H3506" s="68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65" t="s">
        <v>1220</v>
      </c>
      <c r="B3507">
        <f t="shared" si="7097"/>
        <v>6</v>
      </c>
      <c r="C3507">
        <f t="shared" si="7100"/>
        <v>61</v>
      </c>
      <c r="E3507">
        <f t="shared" ref="E3507" si="7184">plan_id</f>
        <v>1330</v>
      </c>
      <c r="F3507">
        <f t="shared" ca="1" si="7156"/>
        <v>2004</v>
      </c>
      <c r="G3507">
        <f t="shared" ref="G3507" ca="1" si="7185">VLOOKUP(INDIRECT(CHAR(39)&amp;$A3507&amp;CHAR(39)&amp;"!r2c"&amp;$C3507,0),variables,2,0)</f>
        <v>9896</v>
      </c>
      <c r="H3507" s="68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65" t="s">
        <v>1220</v>
      </c>
      <c r="B3508">
        <f t="shared" si="7097"/>
        <v>6</v>
      </c>
      <c r="C3508">
        <f t="shared" si="7100"/>
        <v>62</v>
      </c>
      <c r="E3508">
        <f t="shared" ref="E3508" si="7186">plan_id</f>
        <v>1330</v>
      </c>
      <c r="F3508">
        <f t="shared" ca="1" si="7156"/>
        <v>2004</v>
      </c>
      <c r="G3508">
        <f t="shared" ref="G3508" ca="1" si="7187">VLOOKUP(INDIRECT(CHAR(39)&amp;$A3508&amp;CHAR(39)&amp;"!r2c"&amp;$C3508,0),variables,2,0)</f>
        <v>9660</v>
      </c>
      <c r="H3508" s="68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65" t="s">
        <v>1220</v>
      </c>
      <c r="B3509">
        <f t="shared" si="7097"/>
        <v>6</v>
      </c>
      <c r="C3509">
        <f t="shared" si="7100"/>
        <v>63</v>
      </c>
      <c r="E3509">
        <f t="shared" ref="E3509" si="7188">plan_id</f>
        <v>1330</v>
      </c>
      <c r="F3509">
        <f t="shared" ca="1" si="7156"/>
        <v>2004</v>
      </c>
      <c r="G3509">
        <f t="shared" ref="G3509" ca="1" si="7189">VLOOKUP(INDIRECT(CHAR(39)&amp;$A3509&amp;CHAR(39)&amp;"!r2c"&amp;$C3509,0),variables,2,0)</f>
        <v>9701</v>
      </c>
      <c r="H3509" s="68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65" t="s">
        <v>1220</v>
      </c>
      <c r="B3510">
        <f t="shared" si="7097"/>
        <v>6</v>
      </c>
      <c r="C3510">
        <f t="shared" si="7100"/>
        <v>64</v>
      </c>
      <c r="E3510">
        <f t="shared" ref="E3510" si="7190">plan_id</f>
        <v>1330</v>
      </c>
      <c r="F3510">
        <f t="shared" ca="1" si="7156"/>
        <v>2004</v>
      </c>
      <c r="G3510">
        <f t="shared" ref="G3510" ca="1" si="7191">VLOOKUP(INDIRECT(CHAR(39)&amp;$A3510&amp;CHAR(39)&amp;"!r2c"&amp;$C3510,0),variables,2,0)</f>
        <v>9728</v>
      </c>
      <c r="H3510" s="68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65" t="s">
        <v>1220</v>
      </c>
      <c r="B3511">
        <f t="shared" si="7097"/>
        <v>6</v>
      </c>
      <c r="C3511">
        <f t="shared" si="7100"/>
        <v>65</v>
      </c>
      <c r="E3511">
        <f t="shared" ref="E3511" si="7192">plan_id</f>
        <v>1330</v>
      </c>
      <c r="F3511">
        <f t="shared" ca="1" si="7156"/>
        <v>2004</v>
      </c>
      <c r="G3511">
        <f t="shared" ref="G3511" ca="1" si="7193">VLOOKUP(INDIRECT(CHAR(39)&amp;$A3511&amp;CHAR(39)&amp;"!r2c"&amp;$C3511,0),variables,2,0)</f>
        <v>9731</v>
      </c>
      <c r="H3511" s="68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65" t="s">
        <v>1220</v>
      </c>
      <c r="B3512">
        <f t="shared" si="7097"/>
        <v>6</v>
      </c>
      <c r="C3512">
        <f t="shared" si="7100"/>
        <v>66</v>
      </c>
      <c r="E3512">
        <f t="shared" ref="E3512" si="7194">plan_id</f>
        <v>1330</v>
      </c>
      <c r="F3512">
        <f t="shared" ca="1" si="7156"/>
        <v>2004</v>
      </c>
      <c r="G3512">
        <f t="shared" ref="G3512" ca="1" si="7195">VLOOKUP(INDIRECT(CHAR(39)&amp;$A3512&amp;CHAR(39)&amp;"!r2c"&amp;$C3512,0),variables,2,0)</f>
        <v>9737</v>
      </c>
      <c r="H3512" s="68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65" t="s">
        <v>1220</v>
      </c>
      <c r="B3513">
        <f t="shared" si="7097"/>
        <v>6</v>
      </c>
      <c r="C3513">
        <f t="shared" si="7100"/>
        <v>67</v>
      </c>
      <c r="E3513">
        <f t="shared" ref="E3513" si="7196">plan_id</f>
        <v>1330</v>
      </c>
      <c r="F3513">
        <f t="shared" ca="1" si="7156"/>
        <v>2004</v>
      </c>
      <c r="G3513">
        <f t="shared" ref="G3513" ca="1" si="7197">VLOOKUP(INDIRECT(CHAR(39)&amp;$A3513&amp;CHAR(39)&amp;"!r2c"&amp;$C3513,0),variables,2,0)</f>
        <v>9740</v>
      </c>
      <c r="H3513" s="68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65" t="s">
        <v>1220</v>
      </c>
      <c r="B3514">
        <f t="shared" si="7097"/>
        <v>6</v>
      </c>
      <c r="C3514">
        <f t="shared" si="7100"/>
        <v>68</v>
      </c>
      <c r="E3514">
        <f t="shared" ref="E3514" si="7198">plan_id</f>
        <v>1330</v>
      </c>
      <c r="F3514">
        <f t="shared" ca="1" si="7156"/>
        <v>2004</v>
      </c>
      <c r="G3514">
        <f t="shared" ref="G3514" ca="1" si="7199">VLOOKUP(INDIRECT(CHAR(39)&amp;$A3514&amp;CHAR(39)&amp;"!r2c"&amp;$C3514,0),variables,2,0)</f>
        <v>9752</v>
      </c>
      <c r="H3514" s="68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65" t="s">
        <v>1220</v>
      </c>
      <c r="B3515">
        <f t="shared" si="7097"/>
        <v>6</v>
      </c>
      <c r="C3515">
        <f t="shared" si="7100"/>
        <v>69</v>
      </c>
      <c r="E3515">
        <f t="shared" ref="E3515" si="7200">plan_id</f>
        <v>1330</v>
      </c>
      <c r="F3515">
        <f t="shared" ca="1" si="7156"/>
        <v>2004</v>
      </c>
      <c r="G3515">
        <f t="shared" ref="G3515" ca="1" si="7201">VLOOKUP(INDIRECT(CHAR(39)&amp;$A3515&amp;CHAR(39)&amp;"!r2c"&amp;$C3515,0),variables,2,0)</f>
        <v>9791</v>
      </c>
      <c r="H3515" s="68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65" t="s">
        <v>1220</v>
      </c>
      <c r="B3516">
        <f t="shared" si="7097"/>
        <v>6</v>
      </c>
      <c r="C3516">
        <f t="shared" si="7100"/>
        <v>70</v>
      </c>
      <c r="E3516">
        <f t="shared" ref="E3516" si="7202">plan_id</f>
        <v>1330</v>
      </c>
      <c r="F3516">
        <f t="shared" ca="1" si="7156"/>
        <v>2004</v>
      </c>
      <c r="G3516">
        <f t="shared" ref="G3516" ca="1" si="7203">VLOOKUP(INDIRECT(CHAR(39)&amp;$A3516&amp;CHAR(39)&amp;"!r2c"&amp;$C3516,0),variables,2,0)</f>
        <v>9800</v>
      </c>
      <c r="H3516" s="68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65" t="s">
        <v>1220</v>
      </c>
      <c r="B3517">
        <f t="shared" si="7097"/>
        <v>6</v>
      </c>
      <c r="C3517">
        <f t="shared" si="7100"/>
        <v>71</v>
      </c>
      <c r="E3517">
        <f t="shared" ref="E3517" si="7204">plan_id</f>
        <v>1330</v>
      </c>
      <c r="F3517">
        <f t="shared" ca="1" si="7156"/>
        <v>2004</v>
      </c>
      <c r="G3517">
        <f t="shared" ref="G3517" ca="1" si="7205">VLOOKUP(INDIRECT(CHAR(39)&amp;$A3517&amp;CHAR(39)&amp;"!r2c"&amp;$C3517,0),variables,2,0)</f>
        <v>9842</v>
      </c>
      <c r="H3517" s="68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65" t="s">
        <v>1220</v>
      </c>
      <c r="B3518">
        <f t="shared" si="7097"/>
        <v>6</v>
      </c>
      <c r="C3518">
        <f t="shared" si="7100"/>
        <v>72</v>
      </c>
      <c r="E3518">
        <f t="shared" ref="E3518" si="7206">plan_id</f>
        <v>1330</v>
      </c>
      <c r="F3518">
        <f t="shared" ca="1" si="7156"/>
        <v>2004</v>
      </c>
      <c r="G3518">
        <f t="shared" ref="G3518" ca="1" si="7207">VLOOKUP(INDIRECT(CHAR(39)&amp;$A3518&amp;CHAR(39)&amp;"!r2c"&amp;$C3518,0),variables,2,0)</f>
        <v>9854</v>
      </c>
      <c r="H3518" s="68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65" t="s">
        <v>1220</v>
      </c>
      <c r="B3519">
        <f t="shared" si="7097"/>
        <v>6</v>
      </c>
      <c r="C3519">
        <f t="shared" si="7100"/>
        <v>73</v>
      </c>
      <c r="E3519">
        <f t="shared" ref="E3519" si="7208">plan_id</f>
        <v>1330</v>
      </c>
      <c r="F3519">
        <f t="shared" ca="1" si="7156"/>
        <v>2004</v>
      </c>
      <c r="G3519">
        <f t="shared" ref="G3519" ca="1" si="7209">VLOOKUP(INDIRECT(CHAR(39)&amp;$A3519&amp;CHAR(39)&amp;"!r2c"&amp;$C3519,0),variables,2,0)</f>
        <v>9869</v>
      </c>
      <c r="H3519" s="68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65" t="s">
        <v>1220</v>
      </c>
      <c r="B3520">
        <f t="shared" si="7097"/>
        <v>6</v>
      </c>
      <c r="C3520">
        <f t="shared" si="7100"/>
        <v>74</v>
      </c>
      <c r="E3520">
        <f t="shared" ref="E3520" si="7210">plan_id</f>
        <v>1330</v>
      </c>
      <c r="F3520">
        <f t="shared" ca="1" si="7156"/>
        <v>2004</v>
      </c>
      <c r="G3520">
        <f t="shared" ref="G3520" ca="1" si="7211">VLOOKUP(INDIRECT(CHAR(39)&amp;$A3520&amp;CHAR(39)&amp;"!r2c"&amp;$C3520,0),variables,2,0)</f>
        <v>9873</v>
      </c>
      <c r="H3520" s="68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65" t="s">
        <v>1220</v>
      </c>
      <c r="B3521">
        <f t="shared" si="7097"/>
        <v>6</v>
      </c>
      <c r="C3521">
        <f t="shared" si="7100"/>
        <v>75</v>
      </c>
      <c r="E3521">
        <f t="shared" ref="E3521" si="7212">plan_id</f>
        <v>1330</v>
      </c>
      <c r="F3521">
        <f t="shared" ca="1" si="7156"/>
        <v>2004</v>
      </c>
      <c r="G3521">
        <f t="shared" ref="G3521" ca="1" si="7213">VLOOKUP(INDIRECT(CHAR(39)&amp;$A3521&amp;CHAR(39)&amp;"!r2c"&amp;$C3521,0),variables,2,0)</f>
        <v>9881</v>
      </c>
      <c r="H3521" s="68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65" t="s">
        <v>1220</v>
      </c>
      <c r="B3522">
        <f t="shared" si="7097"/>
        <v>6</v>
      </c>
      <c r="C3522">
        <f t="shared" si="7100"/>
        <v>76</v>
      </c>
      <c r="E3522">
        <f t="shared" ref="E3522" si="7214">plan_id</f>
        <v>1330</v>
      </c>
      <c r="F3522">
        <f t="shared" ca="1" si="7156"/>
        <v>2004</v>
      </c>
      <c r="G3522">
        <f t="shared" ref="G3522" ca="1" si="7215">VLOOKUP(INDIRECT(CHAR(39)&amp;$A3522&amp;CHAR(39)&amp;"!r2c"&amp;$C3522,0),variables,2,0)</f>
        <v>9908</v>
      </c>
      <c r="H3522" s="68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65" t="s">
        <v>1220</v>
      </c>
      <c r="B3523">
        <f t="shared" si="7097"/>
        <v>6</v>
      </c>
      <c r="C3523">
        <f t="shared" si="7100"/>
        <v>77</v>
      </c>
      <c r="E3523">
        <f t="shared" ref="E3523" si="7216">plan_id</f>
        <v>1330</v>
      </c>
      <c r="F3523">
        <f t="shared" ca="1" si="7156"/>
        <v>2004</v>
      </c>
      <c r="G3523">
        <f t="shared" ref="G3523" ca="1" si="7217">VLOOKUP(INDIRECT(CHAR(39)&amp;$A3523&amp;CHAR(39)&amp;"!r2c"&amp;$C3523,0),variables,2,0)</f>
        <v>9911</v>
      </c>
      <c r="H3523" s="68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65" t="s">
        <v>1220</v>
      </c>
      <c r="B3524">
        <f t="shared" si="7097"/>
        <v>6</v>
      </c>
      <c r="C3524">
        <f t="shared" si="7100"/>
        <v>78</v>
      </c>
      <c r="E3524">
        <f t="shared" ref="E3524" si="7218">plan_id</f>
        <v>1330</v>
      </c>
      <c r="F3524">
        <f t="shared" ca="1" si="7156"/>
        <v>2004</v>
      </c>
      <c r="G3524">
        <f t="shared" ref="G3524" ca="1" si="7219">VLOOKUP(INDIRECT(CHAR(39)&amp;$A3524&amp;CHAR(39)&amp;"!r2c"&amp;$C3524,0),variables,2,0)</f>
        <v>9663</v>
      </c>
      <c r="H3524" s="68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65" t="s">
        <v>1220</v>
      </c>
      <c r="B3525">
        <f t="shared" si="7097"/>
        <v>6</v>
      </c>
      <c r="C3525">
        <f t="shared" si="7100"/>
        <v>79</v>
      </c>
      <c r="E3525">
        <f t="shared" ref="E3525" si="7220">plan_id</f>
        <v>1330</v>
      </c>
      <c r="F3525">
        <f t="shared" ca="1" si="7156"/>
        <v>2004</v>
      </c>
      <c r="G3525">
        <f t="shared" ref="G3525" ca="1" si="7221">VLOOKUP(INDIRECT(CHAR(39)&amp;$A3525&amp;CHAR(39)&amp;"!r2c"&amp;$C3525,0),variables,2,0)</f>
        <v>9710</v>
      </c>
      <c r="H3525" s="68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65" t="s">
        <v>1220</v>
      </c>
      <c r="B3526">
        <f t="shared" si="7097"/>
        <v>6</v>
      </c>
      <c r="C3526">
        <f t="shared" si="7100"/>
        <v>80</v>
      </c>
      <c r="E3526">
        <f t="shared" ref="E3526" si="7222">plan_id</f>
        <v>1330</v>
      </c>
      <c r="F3526">
        <f t="shared" ca="1" si="7156"/>
        <v>2004</v>
      </c>
      <c r="G3526">
        <f t="shared" ref="G3526" ca="1" si="7223">VLOOKUP(INDIRECT(CHAR(39)&amp;$A3526&amp;CHAR(39)&amp;"!r2c"&amp;$C3526,0),variables,2,0)</f>
        <v>9758</v>
      </c>
      <c r="H3526" s="68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65" t="s">
        <v>1220</v>
      </c>
      <c r="B3527">
        <f t="shared" si="7097"/>
        <v>6</v>
      </c>
      <c r="C3527">
        <f t="shared" si="7100"/>
        <v>81</v>
      </c>
      <c r="E3527">
        <f t="shared" ref="E3527" si="7224">plan_id</f>
        <v>1330</v>
      </c>
      <c r="F3527">
        <f t="shared" ca="1" si="7156"/>
        <v>2004</v>
      </c>
      <c r="G3527">
        <f t="shared" ref="G3527" ca="1" si="7225">VLOOKUP(INDIRECT(CHAR(39)&amp;$A3527&amp;CHAR(39)&amp;"!r2c"&amp;$C3527,0),variables,2,0)</f>
        <v>9803</v>
      </c>
      <c r="H3527" s="68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65" t="s">
        <v>1220</v>
      </c>
      <c r="B3528">
        <f t="shared" si="7097"/>
        <v>6</v>
      </c>
      <c r="C3528">
        <f t="shared" si="7100"/>
        <v>82</v>
      </c>
      <c r="E3528">
        <f t="shared" ref="E3528" si="7226">plan_id</f>
        <v>1330</v>
      </c>
      <c r="F3528">
        <f t="shared" ca="1" si="7156"/>
        <v>2004</v>
      </c>
      <c r="G3528">
        <f t="shared" ref="G3528" ca="1" si="7227">VLOOKUP(INDIRECT(CHAR(39)&amp;$A3528&amp;CHAR(39)&amp;"!r2c"&amp;$C3528,0),variables,2,0)</f>
        <v>9857</v>
      </c>
      <c r="H3528" s="68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65" t="s">
        <v>1220</v>
      </c>
      <c r="B3529">
        <f t="shared" ref="B3529:B3592" si="7228">B3441+1</f>
        <v>6</v>
      </c>
      <c r="C3529">
        <f t="shared" si="7100"/>
        <v>83</v>
      </c>
      <c r="E3529">
        <f t="shared" ref="E3529" si="7229">plan_id</f>
        <v>1330</v>
      </c>
      <c r="F3529">
        <f t="shared" ca="1" si="7156"/>
        <v>2004</v>
      </c>
      <c r="G3529">
        <f t="shared" ref="G3529" ca="1" si="7230">VLOOKUP(INDIRECT(CHAR(39)&amp;$A3529&amp;CHAR(39)&amp;"!r2c"&amp;$C3529,0),variables,2,0)</f>
        <v>9902</v>
      </c>
      <c r="H3529" s="68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65" t="s">
        <v>1220</v>
      </c>
      <c r="B3530">
        <f t="shared" si="7228"/>
        <v>6</v>
      </c>
      <c r="C3530">
        <f t="shared" ref="C3530:C3593" si="7231">C3442</f>
        <v>84</v>
      </c>
      <c r="E3530">
        <f t="shared" ref="E3530" si="7232">plan_id</f>
        <v>1330</v>
      </c>
      <c r="F3530">
        <f t="shared" ca="1" si="7156"/>
        <v>2004</v>
      </c>
      <c r="G3530">
        <f t="shared" ref="G3530" ca="1" si="7233">VLOOKUP(INDIRECT(CHAR(39)&amp;$A3530&amp;CHAR(39)&amp;"!r2c"&amp;$C3530,0),variables,2,0)</f>
        <v>9926</v>
      </c>
      <c r="H3530" s="68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65" t="s">
        <v>1220</v>
      </c>
      <c r="B3531">
        <f t="shared" si="7228"/>
        <v>6</v>
      </c>
      <c r="C3531">
        <f t="shared" si="7231"/>
        <v>85</v>
      </c>
      <c r="E3531">
        <f t="shared" ref="E3531" si="7234">plan_id</f>
        <v>1330</v>
      </c>
      <c r="F3531">
        <f t="shared" ca="1" si="7156"/>
        <v>2004</v>
      </c>
      <c r="G3531">
        <f t="shared" ref="G3531" ca="1" si="7235">VLOOKUP(INDIRECT(CHAR(39)&amp;$A3531&amp;CHAR(39)&amp;"!r2c"&amp;$C3531,0),variables,2,0)</f>
        <v>9666</v>
      </c>
      <c r="H3531" s="68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65" t="s">
        <v>1220</v>
      </c>
      <c r="B3532">
        <f t="shared" si="7228"/>
        <v>6</v>
      </c>
      <c r="C3532">
        <f t="shared" si="7231"/>
        <v>86</v>
      </c>
      <c r="E3532">
        <f t="shared" ref="E3532" si="7236">plan_id</f>
        <v>1330</v>
      </c>
      <c r="F3532">
        <f t="shared" ca="1" si="7156"/>
        <v>2004</v>
      </c>
      <c r="G3532">
        <f t="shared" ref="G3532" ca="1" si="7237">VLOOKUP(INDIRECT(CHAR(39)&amp;$A3532&amp;CHAR(39)&amp;"!r2c"&amp;$C3532,0),variables,2,0)</f>
        <v>9827</v>
      </c>
      <c r="H3532" s="68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65" t="s">
        <v>1220</v>
      </c>
      <c r="B3533">
        <f t="shared" si="7228"/>
        <v>6</v>
      </c>
      <c r="C3533">
        <f t="shared" si="7231"/>
        <v>87</v>
      </c>
      <c r="E3533">
        <f t="shared" ref="E3533" si="7238">plan_id</f>
        <v>1330</v>
      </c>
      <c r="F3533">
        <f t="shared" ca="1" si="7156"/>
        <v>2004</v>
      </c>
      <c r="G3533">
        <f t="shared" ref="G3533" ca="1" si="7239">VLOOKUP(INDIRECT(CHAR(39)&amp;$A3533&amp;CHAR(39)&amp;"!r2c"&amp;$C3533,0),variables,2,0)</f>
        <v>9657</v>
      </c>
      <c r="H3533" s="68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65" t="s">
        <v>1220</v>
      </c>
      <c r="B3534">
        <f t="shared" si="7228"/>
        <v>6</v>
      </c>
      <c r="C3534">
        <f t="shared" si="7231"/>
        <v>88</v>
      </c>
      <c r="E3534">
        <f t="shared" ref="E3534" si="7240">plan_id</f>
        <v>1330</v>
      </c>
      <c r="F3534">
        <f t="shared" ca="1" si="7156"/>
        <v>2004</v>
      </c>
      <c r="G3534">
        <f t="shared" ref="G3534" ca="1" si="7241">VLOOKUP(INDIRECT(CHAR(39)&amp;$A3534&amp;CHAR(39)&amp;"!r2c"&amp;$C3534,0),variables,2,0)</f>
        <v>9834</v>
      </c>
      <c r="H3534" s="68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65" t="s">
        <v>1220</v>
      </c>
      <c r="B3535">
        <f t="shared" si="7228"/>
        <v>6</v>
      </c>
      <c r="C3535">
        <f t="shared" si="7231"/>
        <v>89</v>
      </c>
      <c r="E3535">
        <f t="shared" ref="E3535" si="7242">plan_id</f>
        <v>1330</v>
      </c>
      <c r="F3535">
        <f t="shared" ca="1" si="7156"/>
        <v>2004</v>
      </c>
      <c r="G3535">
        <f t="shared" ref="G3535" ca="1" si="7243">VLOOKUP(INDIRECT(CHAR(39)&amp;$A3535&amp;CHAR(39)&amp;"!r2c"&amp;$C3535,0),variables,2,0)</f>
        <v>9884</v>
      </c>
      <c r="H3535" s="68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65" t="s">
        <v>1220</v>
      </c>
      <c r="B3536">
        <f t="shared" si="7228"/>
        <v>6</v>
      </c>
      <c r="C3536">
        <f t="shared" si="7231"/>
        <v>90</v>
      </c>
      <c r="E3536">
        <f t="shared" ref="E3536" si="7244">plan_id</f>
        <v>1330</v>
      </c>
      <c r="F3536">
        <f t="shared" ca="1" si="7156"/>
        <v>2004</v>
      </c>
      <c r="G3536">
        <f t="shared" ref="G3536" ca="1" si="7245">VLOOKUP(INDIRECT(CHAR(39)&amp;$A3536&amp;CHAR(39)&amp;"!r2c"&amp;$C3536,0),variables,2,0)</f>
        <v>9672</v>
      </c>
      <c r="H3536" s="68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65" t="s">
        <v>1220</v>
      </c>
      <c r="B3537">
        <f t="shared" si="7228"/>
        <v>7</v>
      </c>
      <c r="C3537">
        <f t="shared" si="7231"/>
        <v>3</v>
      </c>
      <c r="E3537">
        <f t="shared" ref="E3537" si="7246">plan_id</f>
        <v>1330</v>
      </c>
      <c r="F3537">
        <f t="shared" ca="1" si="7156"/>
        <v>2005</v>
      </c>
      <c r="G3537">
        <f t="shared" ref="G3537" ca="1" si="7247">VLOOKUP(INDIRECT(CHAR(39)&amp;$A3537&amp;CHAR(39)&amp;"!r2c"&amp;$C3537,0),variables,2,0)</f>
        <v>9704</v>
      </c>
      <c r="H3537" s="68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65" t="s">
        <v>1220</v>
      </c>
      <c r="B3538">
        <f t="shared" si="7228"/>
        <v>7</v>
      </c>
      <c r="C3538">
        <f t="shared" si="7231"/>
        <v>4</v>
      </c>
      <c r="E3538">
        <f t="shared" ref="E3538" si="7248">plan_id</f>
        <v>1330</v>
      </c>
      <c r="F3538">
        <f t="shared" ca="1" si="7156"/>
        <v>2005</v>
      </c>
      <c r="G3538">
        <f t="shared" ref="G3538" ca="1" si="7249">VLOOKUP(INDIRECT(CHAR(39)&amp;$A3538&amp;CHAR(39)&amp;"!r2c"&amp;$C3538,0),variables,2,0)</f>
        <v>9716</v>
      </c>
      <c r="H3538" s="68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65" t="s">
        <v>1220</v>
      </c>
      <c r="B3539">
        <f t="shared" si="7228"/>
        <v>7</v>
      </c>
      <c r="C3539">
        <f t="shared" si="7231"/>
        <v>5</v>
      </c>
      <c r="E3539">
        <f t="shared" ref="E3539" si="7250">plan_id</f>
        <v>1330</v>
      </c>
      <c r="F3539">
        <f t="shared" ca="1" si="7156"/>
        <v>2005</v>
      </c>
      <c r="G3539">
        <f t="shared" ref="G3539" ca="1" si="7251">VLOOKUP(INDIRECT(CHAR(39)&amp;$A3539&amp;CHAR(39)&amp;"!r2c"&amp;$C3539,0),variables,2,0)</f>
        <v>9734</v>
      </c>
      <c r="H3539" s="68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65" t="s">
        <v>1220</v>
      </c>
      <c r="B3540">
        <f t="shared" si="7228"/>
        <v>7</v>
      </c>
      <c r="C3540">
        <f t="shared" si="7231"/>
        <v>6</v>
      </c>
      <c r="E3540">
        <f t="shared" ref="E3540" si="7252">plan_id</f>
        <v>1330</v>
      </c>
      <c r="F3540">
        <f t="shared" ca="1" si="7156"/>
        <v>2005</v>
      </c>
      <c r="G3540">
        <f t="shared" ref="G3540" ca="1" si="7253">VLOOKUP(INDIRECT(CHAR(39)&amp;$A3540&amp;CHAR(39)&amp;"!r2c"&amp;$C3540,0),variables,2,0)</f>
        <v>9749</v>
      </c>
      <c r="H3540" s="68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65" t="s">
        <v>1220</v>
      </c>
      <c r="B3541">
        <f t="shared" si="7228"/>
        <v>7</v>
      </c>
      <c r="C3541">
        <f t="shared" si="7231"/>
        <v>7</v>
      </c>
      <c r="E3541">
        <f t="shared" ref="E3541" si="7254">plan_id</f>
        <v>1330</v>
      </c>
      <c r="F3541">
        <f t="shared" ca="1" si="7156"/>
        <v>2005</v>
      </c>
      <c r="G3541">
        <f t="shared" ref="G3541" ca="1" si="7255">VLOOKUP(INDIRECT(CHAR(39)&amp;$A3541&amp;CHAR(39)&amp;"!r2c"&amp;$C3541,0),variables,2,0)</f>
        <v>9755</v>
      </c>
      <c r="H3541" s="68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65" t="s">
        <v>1220</v>
      </c>
      <c r="B3542">
        <f t="shared" si="7228"/>
        <v>7</v>
      </c>
      <c r="C3542">
        <f t="shared" si="7231"/>
        <v>8</v>
      </c>
      <c r="E3542">
        <f t="shared" ref="E3542" si="7256">plan_id</f>
        <v>1330</v>
      </c>
      <c r="F3542">
        <f t="shared" ca="1" si="7156"/>
        <v>2005</v>
      </c>
      <c r="G3542">
        <f t="shared" ref="G3542" ca="1" si="7257">VLOOKUP(INDIRECT(CHAR(39)&amp;$A3542&amp;CHAR(39)&amp;"!r2c"&amp;$C3542,0),variables,2,0)</f>
        <v>9782</v>
      </c>
      <c r="H3542" s="68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65" t="s">
        <v>1220</v>
      </c>
      <c r="B3543">
        <f t="shared" si="7228"/>
        <v>7</v>
      </c>
      <c r="C3543">
        <f t="shared" si="7231"/>
        <v>9</v>
      </c>
      <c r="E3543">
        <f t="shared" ref="E3543" si="7258">plan_id</f>
        <v>1330</v>
      </c>
      <c r="F3543">
        <f t="shared" ca="1" si="7156"/>
        <v>2005</v>
      </c>
      <c r="G3543">
        <f t="shared" ref="G3543" ca="1" si="7259">VLOOKUP(INDIRECT(CHAR(39)&amp;$A3543&amp;CHAR(39)&amp;"!r2c"&amp;$C3543,0),variables,2,0)</f>
        <v>9788</v>
      </c>
      <c r="H3543" s="68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65" t="s">
        <v>1220</v>
      </c>
      <c r="B3544">
        <f t="shared" si="7228"/>
        <v>7</v>
      </c>
      <c r="C3544">
        <f t="shared" si="7231"/>
        <v>10</v>
      </c>
      <c r="E3544">
        <f t="shared" ref="E3544" si="7260">plan_id</f>
        <v>1330</v>
      </c>
      <c r="F3544">
        <f t="shared" ca="1" si="7156"/>
        <v>2005</v>
      </c>
      <c r="G3544">
        <f t="shared" ref="G3544" ca="1" si="7261">VLOOKUP(INDIRECT(CHAR(39)&amp;$A3544&amp;CHAR(39)&amp;"!r2c"&amp;$C3544,0),variables,2,0)</f>
        <v>9812</v>
      </c>
      <c r="H3544" s="68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65" t="s">
        <v>1220</v>
      </c>
      <c r="B3545">
        <f t="shared" si="7228"/>
        <v>7</v>
      </c>
      <c r="C3545">
        <f t="shared" si="7231"/>
        <v>11</v>
      </c>
      <c r="E3545">
        <f t="shared" ref="E3545" si="7262">plan_id</f>
        <v>1330</v>
      </c>
      <c r="F3545">
        <f t="shared" ca="1" si="7156"/>
        <v>2005</v>
      </c>
      <c r="G3545">
        <f t="shared" ref="G3545" ca="1" si="7263">VLOOKUP(INDIRECT(CHAR(39)&amp;$A3545&amp;CHAR(39)&amp;"!r2c"&amp;$C3545,0),variables,2,0)</f>
        <v>9815</v>
      </c>
      <c r="H3545" s="68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65" t="s">
        <v>1220</v>
      </c>
      <c r="B3546">
        <f t="shared" si="7228"/>
        <v>7</v>
      </c>
      <c r="C3546">
        <f t="shared" si="7231"/>
        <v>12</v>
      </c>
      <c r="E3546">
        <f t="shared" ref="E3546" si="7264">plan_id</f>
        <v>1330</v>
      </c>
      <c r="F3546">
        <f t="shared" ca="1" si="7156"/>
        <v>2005</v>
      </c>
      <c r="G3546">
        <f t="shared" ref="G3546" ca="1" si="7265">VLOOKUP(INDIRECT(CHAR(39)&amp;$A3546&amp;CHAR(39)&amp;"!r2c"&amp;$C3546,0),variables,2,0)</f>
        <v>9821</v>
      </c>
      <c r="H3546" s="68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65" t="s">
        <v>1220</v>
      </c>
      <c r="B3547">
        <f t="shared" si="7228"/>
        <v>7</v>
      </c>
      <c r="C3547">
        <f t="shared" si="7231"/>
        <v>13</v>
      </c>
      <c r="E3547">
        <f t="shared" ref="E3547" si="7266">plan_id</f>
        <v>1330</v>
      </c>
      <c r="F3547">
        <f t="shared" ca="1" si="7156"/>
        <v>2005</v>
      </c>
      <c r="G3547">
        <f t="shared" ref="G3547" ca="1" si="7267">VLOOKUP(INDIRECT(CHAR(39)&amp;$A3547&amp;CHAR(39)&amp;"!r2c"&amp;$C3547,0),variables,2,0)</f>
        <v>9824</v>
      </c>
      <c r="H3547" s="68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65" t="s">
        <v>1220</v>
      </c>
      <c r="B3548">
        <f t="shared" si="7228"/>
        <v>7</v>
      </c>
      <c r="C3548">
        <f t="shared" si="7231"/>
        <v>14</v>
      </c>
      <c r="E3548">
        <f t="shared" ref="E3548" si="7268">plan_id</f>
        <v>1330</v>
      </c>
      <c r="F3548">
        <f t="shared" ca="1" si="7156"/>
        <v>2005</v>
      </c>
      <c r="G3548">
        <f t="shared" ref="G3548" ca="1" si="7269">VLOOKUP(INDIRECT(CHAR(39)&amp;$A3548&amp;CHAR(39)&amp;"!r2c"&amp;$C3548,0),variables,2,0)</f>
        <v>9830</v>
      </c>
      <c r="H3548" s="68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65" t="s">
        <v>1220</v>
      </c>
      <c r="B3549">
        <f t="shared" si="7228"/>
        <v>7</v>
      </c>
      <c r="C3549">
        <f t="shared" si="7231"/>
        <v>15</v>
      </c>
      <c r="E3549">
        <f t="shared" ref="E3549" si="7270">plan_id</f>
        <v>1330</v>
      </c>
      <c r="F3549">
        <f t="shared" ca="1" si="7156"/>
        <v>2005</v>
      </c>
      <c r="G3549">
        <f t="shared" ref="G3549" ca="1" si="7271">VLOOKUP(INDIRECT(CHAR(39)&amp;$A3549&amp;CHAR(39)&amp;"!r2c"&amp;$C3549,0),variables,2,0)</f>
        <v>9833</v>
      </c>
      <c r="H3549" s="68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65" t="s">
        <v>1220</v>
      </c>
      <c r="B3550">
        <f t="shared" si="7228"/>
        <v>7</v>
      </c>
      <c r="C3550">
        <f t="shared" si="7231"/>
        <v>16</v>
      </c>
      <c r="E3550">
        <f t="shared" ref="E3550" si="7272">plan_id</f>
        <v>1330</v>
      </c>
      <c r="F3550">
        <f t="shared" ca="1" si="7156"/>
        <v>2005</v>
      </c>
      <c r="G3550">
        <f t="shared" ref="G3550" ca="1" si="7273">VLOOKUP(INDIRECT(CHAR(39)&amp;$A3550&amp;CHAR(39)&amp;"!r2c"&amp;$C3550,0),variables,2,0)</f>
        <v>9845</v>
      </c>
      <c r="H3550" s="68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65" t="s">
        <v>1220</v>
      </c>
      <c r="B3551">
        <f t="shared" si="7228"/>
        <v>7</v>
      </c>
      <c r="C3551">
        <f t="shared" si="7231"/>
        <v>17</v>
      </c>
      <c r="E3551">
        <f t="shared" ref="E3551" si="7274">plan_id</f>
        <v>1330</v>
      </c>
      <c r="F3551">
        <f t="shared" ca="1" si="7156"/>
        <v>2005</v>
      </c>
      <c r="G3551">
        <f t="shared" ref="G3551" ca="1" si="7275">VLOOKUP(INDIRECT(CHAR(39)&amp;$A3551&amp;CHAR(39)&amp;"!r2c"&amp;$C3551,0),variables,2,0)</f>
        <v>9872</v>
      </c>
      <c r="H3551" s="68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65" t="s">
        <v>1220</v>
      </c>
      <c r="B3552">
        <f t="shared" si="7228"/>
        <v>7</v>
      </c>
      <c r="C3552">
        <f t="shared" si="7231"/>
        <v>18</v>
      </c>
      <c r="E3552">
        <f t="shared" ref="E3552" si="7276">plan_id</f>
        <v>1330</v>
      </c>
      <c r="F3552">
        <f t="shared" ca="1" si="7156"/>
        <v>2005</v>
      </c>
      <c r="G3552">
        <f t="shared" ref="G3552" ca="1" si="7277">VLOOKUP(INDIRECT(CHAR(39)&amp;$A3552&amp;CHAR(39)&amp;"!r2c"&amp;$C3552,0),variables,2,0)</f>
        <v>9887</v>
      </c>
      <c r="H3552" s="68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65" t="s">
        <v>1220</v>
      </c>
      <c r="B3553">
        <f t="shared" si="7228"/>
        <v>7</v>
      </c>
      <c r="C3553">
        <f t="shared" si="7231"/>
        <v>19</v>
      </c>
      <c r="E3553">
        <f t="shared" ref="E3553" si="7278">plan_id</f>
        <v>1330</v>
      </c>
      <c r="F3553">
        <f t="shared" ca="1" si="7156"/>
        <v>2005</v>
      </c>
      <c r="G3553">
        <f t="shared" ref="G3553" ca="1" si="7279">VLOOKUP(INDIRECT(CHAR(39)&amp;$A3553&amp;CHAR(39)&amp;"!r2c"&amp;$C3553,0),variables,2,0)</f>
        <v>9914</v>
      </c>
      <c r="H3553" s="68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65" t="s">
        <v>1220</v>
      </c>
      <c r="B3554">
        <f t="shared" si="7228"/>
        <v>7</v>
      </c>
      <c r="C3554">
        <f t="shared" si="7231"/>
        <v>20</v>
      </c>
      <c r="E3554">
        <f t="shared" ref="E3554" si="7280">plan_id</f>
        <v>1330</v>
      </c>
      <c r="F3554">
        <f t="shared" ca="1" si="7156"/>
        <v>2005</v>
      </c>
      <c r="G3554">
        <f t="shared" ref="G3554" ca="1" si="7281">VLOOKUP(INDIRECT(CHAR(39)&amp;$A3554&amp;CHAR(39)&amp;"!r2c"&amp;$C3554,0),variables,2,0)</f>
        <v>9917</v>
      </c>
      <c r="H3554" s="68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65" t="s">
        <v>1220</v>
      </c>
      <c r="B3555">
        <f t="shared" si="7228"/>
        <v>7</v>
      </c>
      <c r="C3555">
        <f t="shared" si="7231"/>
        <v>21</v>
      </c>
      <c r="E3555">
        <f t="shared" ref="E3555" si="7282">plan_id</f>
        <v>1330</v>
      </c>
      <c r="F3555">
        <f t="shared" ca="1" si="7156"/>
        <v>2005</v>
      </c>
      <c r="G3555">
        <f t="shared" ref="G3555" ca="1" si="7283">VLOOKUP(INDIRECT(CHAR(39)&amp;$A3555&amp;CHAR(39)&amp;"!r2c"&amp;$C3555,0),variables,2,0)</f>
        <v>9920</v>
      </c>
      <c r="H3555" s="68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65" t="s">
        <v>1220</v>
      </c>
      <c r="B3556">
        <f t="shared" si="7228"/>
        <v>7</v>
      </c>
      <c r="C3556">
        <f t="shared" si="7231"/>
        <v>22</v>
      </c>
      <c r="E3556">
        <f t="shared" ref="E3556" si="7284">plan_id</f>
        <v>1330</v>
      </c>
      <c r="F3556">
        <f t="shared" ca="1" si="7156"/>
        <v>2005</v>
      </c>
      <c r="G3556">
        <f t="shared" ref="G3556" ca="1" si="7285">VLOOKUP(INDIRECT(CHAR(39)&amp;$A3556&amp;CHAR(39)&amp;"!r2c"&amp;$C3556,0),variables,2,0)</f>
        <v>9648</v>
      </c>
      <c r="H3556" s="68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65" t="s">
        <v>1220</v>
      </c>
      <c r="B3557">
        <f t="shared" si="7228"/>
        <v>7</v>
      </c>
      <c r="C3557">
        <f t="shared" si="7231"/>
        <v>23</v>
      </c>
      <c r="E3557">
        <f t="shared" ref="E3557" si="7286">plan_id</f>
        <v>1330</v>
      </c>
      <c r="F3557">
        <f t="shared" ref="F3557:F3620" ca="1" si="7287">INDIRECT(CHAR(39)&amp;$A3557&amp;CHAR(39)&amp;"!r"&amp;$B3557&amp;"c2",0)</f>
        <v>2005</v>
      </c>
      <c r="G3557">
        <f t="shared" ref="G3557" ca="1" si="7288">VLOOKUP(INDIRECT(CHAR(39)&amp;$A3557&amp;CHAR(39)&amp;"!r2c"&amp;$C3557,0),variables,2,0)</f>
        <v>9713</v>
      </c>
      <c r="H3557" s="68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65" t="s">
        <v>1220</v>
      </c>
      <c r="B3558">
        <f t="shared" si="7228"/>
        <v>7</v>
      </c>
      <c r="C3558">
        <f t="shared" si="7231"/>
        <v>24</v>
      </c>
      <c r="E3558">
        <f t="shared" ref="E3558" si="7289">plan_id</f>
        <v>1330</v>
      </c>
      <c r="F3558">
        <f t="shared" ca="1" si="7287"/>
        <v>2005</v>
      </c>
      <c r="G3558">
        <f t="shared" ref="G3558" ca="1" si="7290">VLOOKUP(INDIRECT(CHAR(39)&amp;$A3558&amp;CHAR(39)&amp;"!r2c"&amp;$C3558,0),variables,2,0)</f>
        <v>9719</v>
      </c>
      <c r="H3558" s="68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65" t="s">
        <v>1220</v>
      </c>
      <c r="B3559">
        <f t="shared" si="7228"/>
        <v>7</v>
      </c>
      <c r="C3559">
        <f t="shared" si="7231"/>
        <v>25</v>
      </c>
      <c r="E3559">
        <f t="shared" ref="E3559" si="7291">plan_id</f>
        <v>1330</v>
      </c>
      <c r="F3559">
        <f t="shared" ca="1" si="7287"/>
        <v>2005</v>
      </c>
      <c r="G3559">
        <f t="shared" ref="G3559" ca="1" si="7292">VLOOKUP(INDIRECT(CHAR(39)&amp;$A3559&amp;CHAR(39)&amp;"!r2c"&amp;$C3559,0),variables,2,0)</f>
        <v>9725</v>
      </c>
      <c r="H3559" s="68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65" t="s">
        <v>1220</v>
      </c>
      <c r="B3560">
        <f t="shared" si="7228"/>
        <v>7</v>
      </c>
      <c r="C3560">
        <f t="shared" si="7231"/>
        <v>26</v>
      </c>
      <c r="E3560">
        <f t="shared" ref="E3560" si="7293">plan_id</f>
        <v>1330</v>
      </c>
      <c r="F3560">
        <f t="shared" ca="1" si="7287"/>
        <v>2005</v>
      </c>
      <c r="G3560">
        <f t="shared" ref="G3560" ca="1" si="7294">VLOOKUP(INDIRECT(CHAR(39)&amp;$A3560&amp;CHAR(39)&amp;"!r2c"&amp;$C3560,0),variables,2,0)</f>
        <v>9743</v>
      </c>
      <c r="H3560" s="68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65" t="s">
        <v>1220</v>
      </c>
      <c r="B3561">
        <f t="shared" si="7228"/>
        <v>7</v>
      </c>
      <c r="C3561">
        <f t="shared" si="7231"/>
        <v>27</v>
      </c>
      <c r="E3561">
        <f t="shared" ref="E3561" si="7295">plan_id</f>
        <v>1330</v>
      </c>
      <c r="F3561">
        <f t="shared" ca="1" si="7287"/>
        <v>2005</v>
      </c>
      <c r="G3561">
        <f t="shared" ref="G3561" ca="1" si="7296">VLOOKUP(INDIRECT(CHAR(39)&amp;$A3561&amp;CHAR(39)&amp;"!r2c"&amp;$C3561,0),variables,2,0)</f>
        <v>9746</v>
      </c>
      <c r="H3561" s="68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65" t="s">
        <v>1220</v>
      </c>
      <c r="B3562">
        <f t="shared" si="7228"/>
        <v>7</v>
      </c>
      <c r="C3562">
        <f t="shared" si="7231"/>
        <v>28</v>
      </c>
      <c r="E3562">
        <f t="shared" ref="E3562" si="7297">plan_id</f>
        <v>1330</v>
      </c>
      <c r="F3562">
        <f t="shared" ca="1" si="7287"/>
        <v>2005</v>
      </c>
      <c r="G3562">
        <f t="shared" ref="G3562" ca="1" si="7298">VLOOKUP(INDIRECT(CHAR(39)&amp;$A3562&amp;CHAR(39)&amp;"!r2c"&amp;$C3562,0),variables,2,0)</f>
        <v>9761</v>
      </c>
      <c r="H3562" s="68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65" t="s">
        <v>1220</v>
      </c>
      <c r="B3563">
        <f t="shared" si="7228"/>
        <v>7</v>
      </c>
      <c r="C3563">
        <f t="shared" si="7231"/>
        <v>29</v>
      </c>
      <c r="E3563">
        <f t="shared" ref="E3563" si="7299">plan_id</f>
        <v>1330</v>
      </c>
      <c r="F3563">
        <f t="shared" ca="1" si="7287"/>
        <v>2005</v>
      </c>
      <c r="G3563">
        <f t="shared" ref="G3563" ca="1" si="7300">VLOOKUP(INDIRECT(CHAR(39)&amp;$A3563&amp;CHAR(39)&amp;"!r2c"&amp;$C3563,0),variables,2,0)</f>
        <v>9764</v>
      </c>
      <c r="H3563" s="68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65" t="s">
        <v>1220</v>
      </c>
      <c r="B3564">
        <f t="shared" si="7228"/>
        <v>7</v>
      </c>
      <c r="C3564">
        <f t="shared" si="7231"/>
        <v>30</v>
      </c>
      <c r="E3564">
        <f t="shared" ref="E3564" si="7301">plan_id</f>
        <v>1330</v>
      </c>
      <c r="F3564">
        <f t="shared" ca="1" si="7287"/>
        <v>2005</v>
      </c>
      <c r="G3564">
        <f t="shared" ref="G3564" ca="1" si="7302">VLOOKUP(INDIRECT(CHAR(39)&amp;$A3564&amp;CHAR(39)&amp;"!r2c"&amp;$C3564,0),variables,2,0)</f>
        <v>9767</v>
      </c>
      <c r="H3564" s="68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65" t="s">
        <v>1220</v>
      </c>
      <c r="B3565">
        <f t="shared" si="7228"/>
        <v>7</v>
      </c>
      <c r="C3565">
        <f t="shared" si="7231"/>
        <v>31</v>
      </c>
      <c r="E3565">
        <f t="shared" ref="E3565" si="7303">plan_id</f>
        <v>1330</v>
      </c>
      <c r="F3565">
        <f t="shared" ca="1" si="7287"/>
        <v>2005</v>
      </c>
      <c r="G3565">
        <f t="shared" ref="G3565" ca="1" si="7304">VLOOKUP(INDIRECT(CHAR(39)&amp;$A3565&amp;CHAR(39)&amp;"!r2c"&amp;$C3565,0),variables,2,0)</f>
        <v>9770</v>
      </c>
      <c r="H3565" s="68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65" t="s">
        <v>1220</v>
      </c>
      <c r="B3566">
        <f t="shared" si="7228"/>
        <v>7</v>
      </c>
      <c r="C3566">
        <f t="shared" si="7231"/>
        <v>32</v>
      </c>
      <c r="E3566">
        <f t="shared" ref="E3566" si="7305">plan_id</f>
        <v>1330</v>
      </c>
      <c r="F3566">
        <f t="shared" ca="1" si="7287"/>
        <v>2005</v>
      </c>
      <c r="G3566">
        <f t="shared" ref="G3566" ca="1" si="7306">VLOOKUP(INDIRECT(CHAR(39)&amp;$A3566&amp;CHAR(39)&amp;"!r2c"&amp;$C3566,0),variables,2,0)</f>
        <v>9773</v>
      </c>
      <c r="H3566" s="68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65" t="s">
        <v>1220</v>
      </c>
      <c r="B3567">
        <f t="shared" si="7228"/>
        <v>7</v>
      </c>
      <c r="C3567">
        <f t="shared" si="7231"/>
        <v>33</v>
      </c>
      <c r="E3567">
        <f t="shared" ref="E3567" si="7307">plan_id</f>
        <v>1330</v>
      </c>
      <c r="F3567">
        <f t="shared" ca="1" si="7287"/>
        <v>2005</v>
      </c>
      <c r="G3567">
        <f t="shared" ref="G3567" ca="1" si="7308">VLOOKUP(INDIRECT(CHAR(39)&amp;$A3567&amp;CHAR(39)&amp;"!r2c"&amp;$C3567,0),variables,2,0)</f>
        <v>9776</v>
      </c>
      <c r="H3567" s="68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65" t="s">
        <v>1220</v>
      </c>
      <c r="B3568">
        <f t="shared" si="7228"/>
        <v>7</v>
      </c>
      <c r="C3568">
        <f t="shared" si="7231"/>
        <v>34</v>
      </c>
      <c r="E3568">
        <f t="shared" ref="E3568" si="7309">plan_id</f>
        <v>1330</v>
      </c>
      <c r="F3568">
        <f t="shared" ca="1" si="7287"/>
        <v>2005</v>
      </c>
      <c r="G3568">
        <f t="shared" ref="G3568" ca="1" si="7310">VLOOKUP(INDIRECT(CHAR(39)&amp;$A3568&amp;CHAR(39)&amp;"!r2c"&amp;$C3568,0),variables,2,0)</f>
        <v>9779</v>
      </c>
      <c r="H3568" s="68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65" t="s">
        <v>1220</v>
      </c>
      <c r="B3569">
        <f t="shared" si="7228"/>
        <v>7</v>
      </c>
      <c r="C3569">
        <f t="shared" si="7231"/>
        <v>35</v>
      </c>
      <c r="E3569">
        <f t="shared" ref="E3569" si="7311">plan_id</f>
        <v>1330</v>
      </c>
      <c r="F3569">
        <f t="shared" ca="1" si="7287"/>
        <v>2005</v>
      </c>
      <c r="G3569">
        <f t="shared" ref="G3569" ca="1" si="7312">VLOOKUP(INDIRECT(CHAR(39)&amp;$A3569&amp;CHAR(39)&amp;"!r2c"&amp;$C3569,0),variables,2,0)</f>
        <v>9785</v>
      </c>
      <c r="H3569" s="68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65" t="s">
        <v>1220</v>
      </c>
      <c r="B3570">
        <f t="shared" si="7228"/>
        <v>7</v>
      </c>
      <c r="C3570">
        <f t="shared" si="7231"/>
        <v>36</v>
      </c>
      <c r="E3570">
        <f t="shared" ref="E3570" si="7313">plan_id</f>
        <v>1330</v>
      </c>
      <c r="F3570">
        <f t="shared" ca="1" si="7287"/>
        <v>2005</v>
      </c>
      <c r="G3570">
        <f t="shared" ref="G3570" ca="1" si="7314">VLOOKUP(INDIRECT(CHAR(39)&amp;$A3570&amp;CHAR(39)&amp;"!r2c"&amp;$C3570,0),variables,2,0)</f>
        <v>9794</v>
      </c>
      <c r="H3570" s="68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65" t="s">
        <v>1220</v>
      </c>
      <c r="B3571">
        <f t="shared" si="7228"/>
        <v>7</v>
      </c>
      <c r="C3571">
        <f t="shared" si="7231"/>
        <v>37</v>
      </c>
      <c r="E3571">
        <f t="shared" ref="E3571" si="7315">plan_id</f>
        <v>1330</v>
      </c>
      <c r="F3571">
        <f t="shared" ca="1" si="7287"/>
        <v>2005</v>
      </c>
      <c r="G3571">
        <f t="shared" ref="G3571" ca="1" si="7316">VLOOKUP(INDIRECT(CHAR(39)&amp;$A3571&amp;CHAR(39)&amp;"!r2c"&amp;$C3571,0),variables,2,0)</f>
        <v>9797</v>
      </c>
      <c r="H3571" s="68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65" t="s">
        <v>1220</v>
      </c>
      <c r="B3572">
        <f t="shared" si="7228"/>
        <v>7</v>
      </c>
      <c r="C3572">
        <f t="shared" si="7231"/>
        <v>38</v>
      </c>
      <c r="E3572">
        <f t="shared" ref="E3572" si="7317">plan_id</f>
        <v>1330</v>
      </c>
      <c r="F3572">
        <f t="shared" ca="1" si="7287"/>
        <v>2005</v>
      </c>
      <c r="G3572">
        <f t="shared" ref="G3572" ca="1" si="7318">VLOOKUP(INDIRECT(CHAR(39)&amp;$A3572&amp;CHAR(39)&amp;"!r2c"&amp;$C3572,0),variables,2,0)</f>
        <v>9806</v>
      </c>
      <c r="H3572" s="68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65" t="s">
        <v>1220</v>
      </c>
      <c r="B3573">
        <f t="shared" si="7228"/>
        <v>7</v>
      </c>
      <c r="C3573">
        <f t="shared" si="7231"/>
        <v>39</v>
      </c>
      <c r="E3573">
        <f t="shared" ref="E3573" si="7319">plan_id</f>
        <v>1330</v>
      </c>
      <c r="F3573">
        <f t="shared" ca="1" si="7287"/>
        <v>2005</v>
      </c>
      <c r="G3573">
        <f t="shared" ref="G3573" ca="1" si="7320">VLOOKUP(INDIRECT(CHAR(39)&amp;$A3573&amp;CHAR(39)&amp;"!r2c"&amp;$C3573,0),variables,2,0)</f>
        <v>9809</v>
      </c>
      <c r="H3573" s="68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65" t="s">
        <v>1220</v>
      </c>
      <c r="B3574">
        <f t="shared" si="7228"/>
        <v>7</v>
      </c>
      <c r="C3574">
        <f t="shared" si="7231"/>
        <v>40</v>
      </c>
      <c r="E3574">
        <f t="shared" ref="E3574" si="7321">plan_id</f>
        <v>1330</v>
      </c>
      <c r="F3574">
        <f t="shared" ca="1" si="7287"/>
        <v>2005</v>
      </c>
      <c r="G3574">
        <f t="shared" ref="G3574" ca="1" si="7322">VLOOKUP(INDIRECT(CHAR(39)&amp;$A3574&amp;CHAR(39)&amp;"!r2c"&amp;$C3574,0),variables,2,0)</f>
        <v>9818</v>
      </c>
      <c r="H3574" s="68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65" t="s">
        <v>1220</v>
      </c>
      <c r="B3575">
        <f t="shared" si="7228"/>
        <v>7</v>
      </c>
      <c r="C3575">
        <f t="shared" si="7231"/>
        <v>41</v>
      </c>
      <c r="E3575">
        <f t="shared" ref="E3575" si="7323">plan_id</f>
        <v>1330</v>
      </c>
      <c r="F3575">
        <f t="shared" ca="1" si="7287"/>
        <v>2005</v>
      </c>
      <c r="G3575">
        <f t="shared" ref="G3575" ca="1" si="7324">VLOOKUP(INDIRECT(CHAR(39)&amp;$A3575&amp;CHAR(39)&amp;"!r2c"&amp;$C3575,0),variables,2,0)</f>
        <v>9839</v>
      </c>
      <c r="H3575" s="68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65" t="s">
        <v>1220</v>
      </c>
      <c r="B3576">
        <f t="shared" si="7228"/>
        <v>7</v>
      </c>
      <c r="C3576">
        <f t="shared" si="7231"/>
        <v>42</v>
      </c>
      <c r="E3576">
        <f t="shared" ref="E3576" si="7325">plan_id</f>
        <v>1330</v>
      </c>
      <c r="F3576">
        <f t="shared" ca="1" si="7287"/>
        <v>2005</v>
      </c>
      <c r="G3576">
        <f t="shared" ref="G3576" ca="1" si="7326">VLOOKUP(INDIRECT(CHAR(39)&amp;$A3576&amp;CHAR(39)&amp;"!r2c"&amp;$C3576,0),variables,2,0)</f>
        <v>9860</v>
      </c>
      <c r="H3576" s="68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65" t="s">
        <v>1220</v>
      </c>
      <c r="B3577">
        <f t="shared" si="7228"/>
        <v>7</v>
      </c>
      <c r="C3577">
        <f t="shared" si="7231"/>
        <v>43</v>
      </c>
      <c r="E3577">
        <f t="shared" ref="E3577" si="7327">plan_id</f>
        <v>1330</v>
      </c>
      <c r="F3577">
        <f t="shared" ca="1" si="7287"/>
        <v>2005</v>
      </c>
      <c r="G3577">
        <f t="shared" ref="G3577" ca="1" si="7328">VLOOKUP(INDIRECT(CHAR(39)&amp;$A3577&amp;CHAR(39)&amp;"!r2c"&amp;$C3577,0),variables,2,0)</f>
        <v>9863</v>
      </c>
      <c r="H3577" s="68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65" t="s">
        <v>1220</v>
      </c>
      <c r="B3578">
        <f t="shared" si="7228"/>
        <v>7</v>
      </c>
      <c r="C3578">
        <f t="shared" si="7231"/>
        <v>44</v>
      </c>
      <c r="E3578">
        <f t="shared" ref="E3578" si="7329">plan_id</f>
        <v>1330</v>
      </c>
      <c r="F3578">
        <f t="shared" ca="1" si="7287"/>
        <v>2005</v>
      </c>
      <c r="G3578">
        <f t="shared" ref="G3578" ca="1" si="7330">VLOOKUP(INDIRECT(CHAR(39)&amp;$A3578&amp;CHAR(39)&amp;"!r2c"&amp;$C3578,0),variables,2,0)</f>
        <v>9878</v>
      </c>
      <c r="H3578" s="68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65" t="s">
        <v>1220</v>
      </c>
      <c r="B3579">
        <f t="shared" si="7228"/>
        <v>7</v>
      </c>
      <c r="C3579">
        <f t="shared" si="7231"/>
        <v>45</v>
      </c>
      <c r="E3579">
        <f t="shared" ref="E3579" si="7331">plan_id</f>
        <v>1330</v>
      </c>
      <c r="F3579">
        <f t="shared" ca="1" si="7287"/>
        <v>2005</v>
      </c>
      <c r="G3579">
        <f t="shared" ref="G3579" ca="1" si="7332">VLOOKUP(INDIRECT(CHAR(39)&amp;$A3579&amp;CHAR(39)&amp;"!r2c"&amp;$C3579,0),variables,2,0)</f>
        <v>9923</v>
      </c>
      <c r="H3579" s="68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65" t="s">
        <v>1220</v>
      </c>
      <c r="B3580">
        <f t="shared" si="7228"/>
        <v>7</v>
      </c>
      <c r="C3580">
        <f t="shared" si="7231"/>
        <v>46</v>
      </c>
      <c r="E3580">
        <f t="shared" ref="E3580" si="7333">plan_id</f>
        <v>1330</v>
      </c>
      <c r="F3580">
        <f t="shared" ca="1" si="7287"/>
        <v>2005</v>
      </c>
      <c r="G3580">
        <f t="shared" ref="G3580" ca="1" si="7334">VLOOKUP(INDIRECT(CHAR(39)&amp;$A3580&amp;CHAR(39)&amp;"!r2c"&amp;$C3580,0),variables,2,0)</f>
        <v>9932</v>
      </c>
      <c r="H3580" s="68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65" t="s">
        <v>1220</v>
      </c>
      <c r="B3581">
        <f t="shared" si="7228"/>
        <v>7</v>
      </c>
      <c r="C3581">
        <f t="shared" si="7231"/>
        <v>47</v>
      </c>
      <c r="E3581">
        <f t="shared" ref="E3581" si="7335">plan_id</f>
        <v>1330</v>
      </c>
      <c r="F3581">
        <f t="shared" ca="1" si="7287"/>
        <v>2005</v>
      </c>
      <c r="G3581">
        <f t="shared" ref="G3581" ca="1" si="7336">VLOOKUP(INDIRECT(CHAR(39)&amp;$A3581&amp;CHAR(39)&amp;"!r2c"&amp;$C3581,0),variables,2,0)</f>
        <v>9935</v>
      </c>
      <c r="H3581" s="68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65" t="s">
        <v>1220</v>
      </c>
      <c r="B3582">
        <f t="shared" si="7228"/>
        <v>7</v>
      </c>
      <c r="C3582">
        <f t="shared" si="7231"/>
        <v>48</v>
      </c>
      <c r="E3582">
        <f t="shared" ref="E3582" si="7337">plan_id</f>
        <v>1330</v>
      </c>
      <c r="F3582">
        <f t="shared" ca="1" si="7287"/>
        <v>2005</v>
      </c>
      <c r="G3582">
        <f t="shared" ref="G3582" ca="1" si="7338">VLOOKUP(INDIRECT(CHAR(39)&amp;$A3582&amp;CHAR(39)&amp;"!r2c"&amp;$C3582,0),variables,2,0)</f>
        <v>9651</v>
      </c>
      <c r="H3582" s="68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65" t="s">
        <v>1220</v>
      </c>
      <c r="B3583">
        <f t="shared" si="7228"/>
        <v>7</v>
      </c>
      <c r="C3583">
        <f t="shared" si="7231"/>
        <v>49</v>
      </c>
      <c r="E3583">
        <f t="shared" ref="E3583" si="7339">plan_id</f>
        <v>1330</v>
      </c>
      <c r="F3583">
        <f t="shared" ca="1" si="7287"/>
        <v>2005</v>
      </c>
      <c r="G3583">
        <f t="shared" ref="G3583" ca="1" si="7340">VLOOKUP(INDIRECT(CHAR(39)&amp;$A3583&amp;CHAR(39)&amp;"!r2c"&amp;$C3583,0),variables,2,0)</f>
        <v>9722</v>
      </c>
      <c r="H3583" s="68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65" t="s">
        <v>1220</v>
      </c>
      <c r="B3584">
        <f t="shared" si="7228"/>
        <v>7</v>
      </c>
      <c r="C3584">
        <f t="shared" si="7231"/>
        <v>50</v>
      </c>
      <c r="E3584">
        <f t="shared" ref="E3584" si="7341">plan_id</f>
        <v>1330</v>
      </c>
      <c r="F3584">
        <f t="shared" ca="1" si="7287"/>
        <v>2005</v>
      </c>
      <c r="G3584">
        <f t="shared" ref="G3584" ca="1" si="7342">VLOOKUP(INDIRECT(CHAR(39)&amp;$A3584&amp;CHAR(39)&amp;"!r2c"&amp;$C3584,0),variables,2,0)</f>
        <v>9848</v>
      </c>
      <c r="H3584" s="68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65" t="s">
        <v>1220</v>
      </c>
      <c r="B3585">
        <f t="shared" si="7228"/>
        <v>7</v>
      </c>
      <c r="C3585">
        <f t="shared" si="7231"/>
        <v>51</v>
      </c>
      <c r="E3585">
        <f t="shared" ref="E3585" si="7343">plan_id</f>
        <v>1330</v>
      </c>
      <c r="F3585">
        <f t="shared" ca="1" si="7287"/>
        <v>2005</v>
      </c>
      <c r="G3585">
        <f t="shared" ref="G3585" ca="1" si="7344">VLOOKUP(INDIRECT(CHAR(39)&amp;$A3585&amp;CHAR(39)&amp;"!r2c"&amp;$C3585,0),variables,2,0)</f>
        <v>9866</v>
      </c>
      <c r="H3585" s="68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65" t="s">
        <v>1220</v>
      </c>
      <c r="B3586">
        <f t="shared" si="7228"/>
        <v>7</v>
      </c>
      <c r="C3586">
        <f t="shared" si="7231"/>
        <v>52</v>
      </c>
      <c r="E3586">
        <f t="shared" ref="E3586" si="7345">plan_id</f>
        <v>1330</v>
      </c>
      <c r="F3586">
        <f t="shared" ca="1" si="7287"/>
        <v>2005</v>
      </c>
      <c r="G3586">
        <f t="shared" ref="G3586" ca="1" si="7346">VLOOKUP(INDIRECT(CHAR(39)&amp;$A3586&amp;CHAR(39)&amp;"!r2c"&amp;$C3586,0),variables,2,0)</f>
        <v>9899</v>
      </c>
      <c r="H3586" s="68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65" t="s">
        <v>1220</v>
      </c>
      <c r="B3587">
        <f t="shared" si="7228"/>
        <v>7</v>
      </c>
      <c r="C3587">
        <f t="shared" si="7231"/>
        <v>53</v>
      </c>
      <c r="E3587">
        <f t="shared" ref="E3587" si="7347">plan_id</f>
        <v>1330</v>
      </c>
      <c r="F3587">
        <f t="shared" ca="1" si="7287"/>
        <v>2005</v>
      </c>
      <c r="G3587">
        <f t="shared" ref="G3587" ca="1" si="7348">VLOOKUP(INDIRECT(CHAR(39)&amp;$A3587&amp;CHAR(39)&amp;"!r2c"&amp;$C3587,0),variables,2,0)</f>
        <v>9905</v>
      </c>
      <c r="H3587" s="68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65" t="s">
        <v>1220</v>
      </c>
      <c r="B3588">
        <f t="shared" si="7228"/>
        <v>7</v>
      </c>
      <c r="C3588">
        <f t="shared" si="7231"/>
        <v>54</v>
      </c>
      <c r="E3588">
        <f t="shared" ref="E3588" si="7349">plan_id</f>
        <v>1330</v>
      </c>
      <c r="F3588">
        <f t="shared" ca="1" si="7287"/>
        <v>2005</v>
      </c>
      <c r="G3588">
        <f t="shared" ref="G3588" ca="1" si="7350">VLOOKUP(INDIRECT(CHAR(39)&amp;$A3588&amp;CHAR(39)&amp;"!r2c"&amp;$C3588,0),variables,2,0)</f>
        <v>9929</v>
      </c>
      <c r="H3588" s="68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65" t="s">
        <v>1220</v>
      </c>
      <c r="B3589">
        <f t="shared" si="7228"/>
        <v>7</v>
      </c>
      <c r="C3589">
        <f t="shared" si="7231"/>
        <v>55</v>
      </c>
      <c r="E3589">
        <f t="shared" ref="E3589" si="7351">plan_id</f>
        <v>1330</v>
      </c>
      <c r="F3589">
        <f t="shared" ca="1" si="7287"/>
        <v>2005</v>
      </c>
      <c r="G3589">
        <f t="shared" ref="G3589" ca="1" si="7352">VLOOKUP(INDIRECT(CHAR(39)&amp;$A3589&amp;CHAR(39)&amp;"!r2c"&amp;$C3589,0),variables,2,0)</f>
        <v>9654</v>
      </c>
      <c r="H3589" s="68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65" t="s">
        <v>1220</v>
      </c>
      <c r="B3590">
        <f t="shared" si="7228"/>
        <v>7</v>
      </c>
      <c r="C3590">
        <f t="shared" si="7231"/>
        <v>56</v>
      </c>
      <c r="E3590">
        <f t="shared" ref="E3590" si="7353">plan_id</f>
        <v>1330</v>
      </c>
      <c r="F3590">
        <f t="shared" ca="1" si="7287"/>
        <v>2005</v>
      </c>
      <c r="G3590">
        <f t="shared" ref="G3590" ca="1" si="7354">VLOOKUP(INDIRECT(CHAR(39)&amp;$A3590&amp;CHAR(39)&amp;"!r2c"&amp;$C3590,0),variables,2,0)</f>
        <v>9707</v>
      </c>
      <c r="H3590" s="68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65" t="s">
        <v>1220</v>
      </c>
      <c r="B3591">
        <f t="shared" si="7228"/>
        <v>7</v>
      </c>
      <c r="C3591">
        <f t="shared" si="7231"/>
        <v>57</v>
      </c>
      <c r="E3591">
        <f t="shared" ref="E3591" si="7355">plan_id</f>
        <v>1330</v>
      </c>
      <c r="F3591">
        <f t="shared" ca="1" si="7287"/>
        <v>2005</v>
      </c>
      <c r="G3591">
        <f t="shared" ref="G3591" ca="1" si="7356">VLOOKUP(INDIRECT(CHAR(39)&amp;$A3591&amp;CHAR(39)&amp;"!r2c"&amp;$C3591,0),variables,2,0)</f>
        <v>9669</v>
      </c>
      <c r="H3591" s="68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65" t="s">
        <v>1220</v>
      </c>
      <c r="B3592">
        <f t="shared" si="7228"/>
        <v>7</v>
      </c>
      <c r="C3592">
        <f t="shared" si="7231"/>
        <v>58</v>
      </c>
      <c r="E3592">
        <f t="shared" ref="E3592" si="7357">plan_id</f>
        <v>1330</v>
      </c>
      <c r="F3592">
        <f t="shared" ca="1" si="7287"/>
        <v>2005</v>
      </c>
      <c r="G3592">
        <f t="shared" ref="G3592" ca="1" si="7358">VLOOKUP(INDIRECT(CHAR(39)&amp;$A3592&amp;CHAR(39)&amp;"!r2c"&amp;$C3592,0),variables,2,0)</f>
        <v>9851</v>
      </c>
      <c r="H3592" s="68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65" t="s">
        <v>1220</v>
      </c>
      <c r="B3593">
        <f t="shared" ref="B3593:B3656" si="7359">B3505+1</f>
        <v>7</v>
      </c>
      <c r="C3593">
        <f t="shared" si="7231"/>
        <v>59</v>
      </c>
      <c r="E3593">
        <f t="shared" ref="E3593" si="7360">plan_id</f>
        <v>1330</v>
      </c>
      <c r="F3593">
        <f t="shared" ca="1" si="7287"/>
        <v>2005</v>
      </c>
      <c r="G3593">
        <f t="shared" ref="G3593" ca="1" si="7361">VLOOKUP(INDIRECT(CHAR(39)&amp;$A3593&amp;CHAR(39)&amp;"!r2c"&amp;$C3593,0),variables,2,0)</f>
        <v>9890</v>
      </c>
      <c r="H3593" s="68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65" t="s">
        <v>1220</v>
      </c>
      <c r="B3594">
        <f t="shared" si="7359"/>
        <v>7</v>
      </c>
      <c r="C3594">
        <f t="shared" ref="C3594:C3657" si="7362">C3506</f>
        <v>60</v>
      </c>
      <c r="E3594">
        <f t="shared" ref="E3594" si="7363">plan_id</f>
        <v>1330</v>
      </c>
      <c r="F3594">
        <f t="shared" ca="1" si="7287"/>
        <v>2005</v>
      </c>
      <c r="G3594">
        <f t="shared" ref="G3594" ca="1" si="7364">VLOOKUP(INDIRECT(CHAR(39)&amp;$A3594&amp;CHAR(39)&amp;"!r2c"&amp;$C3594,0),variables,2,0)</f>
        <v>9893</v>
      </c>
      <c r="H3594" s="68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65" t="s">
        <v>1220</v>
      </c>
      <c r="B3595">
        <f t="shared" si="7359"/>
        <v>7</v>
      </c>
      <c r="C3595">
        <f t="shared" si="7362"/>
        <v>61</v>
      </c>
      <c r="E3595">
        <f t="shared" ref="E3595" si="7365">plan_id</f>
        <v>1330</v>
      </c>
      <c r="F3595">
        <f t="shared" ca="1" si="7287"/>
        <v>2005</v>
      </c>
      <c r="G3595">
        <f t="shared" ref="G3595" ca="1" si="7366">VLOOKUP(INDIRECT(CHAR(39)&amp;$A3595&amp;CHAR(39)&amp;"!r2c"&amp;$C3595,0),variables,2,0)</f>
        <v>9896</v>
      </c>
      <c r="H3595" s="68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65" t="s">
        <v>1220</v>
      </c>
      <c r="B3596">
        <f t="shared" si="7359"/>
        <v>7</v>
      </c>
      <c r="C3596">
        <f t="shared" si="7362"/>
        <v>62</v>
      </c>
      <c r="E3596">
        <f t="shared" ref="E3596" si="7367">plan_id</f>
        <v>1330</v>
      </c>
      <c r="F3596">
        <f t="shared" ca="1" si="7287"/>
        <v>2005</v>
      </c>
      <c r="G3596">
        <f t="shared" ref="G3596" ca="1" si="7368">VLOOKUP(INDIRECT(CHAR(39)&amp;$A3596&amp;CHAR(39)&amp;"!r2c"&amp;$C3596,0),variables,2,0)</f>
        <v>9660</v>
      </c>
      <c r="H3596" s="68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65" t="s">
        <v>1220</v>
      </c>
      <c r="B3597">
        <f t="shared" si="7359"/>
        <v>7</v>
      </c>
      <c r="C3597">
        <f t="shared" si="7362"/>
        <v>63</v>
      </c>
      <c r="E3597">
        <f t="shared" ref="E3597" si="7369">plan_id</f>
        <v>1330</v>
      </c>
      <c r="F3597">
        <f t="shared" ca="1" si="7287"/>
        <v>2005</v>
      </c>
      <c r="G3597">
        <f t="shared" ref="G3597" ca="1" si="7370">VLOOKUP(INDIRECT(CHAR(39)&amp;$A3597&amp;CHAR(39)&amp;"!r2c"&amp;$C3597,0),variables,2,0)</f>
        <v>9701</v>
      </c>
      <c r="H3597" s="68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65" t="s">
        <v>1220</v>
      </c>
      <c r="B3598">
        <f t="shared" si="7359"/>
        <v>7</v>
      </c>
      <c r="C3598">
        <f t="shared" si="7362"/>
        <v>64</v>
      </c>
      <c r="E3598">
        <f t="shared" ref="E3598" si="7371">plan_id</f>
        <v>1330</v>
      </c>
      <c r="F3598">
        <f t="shared" ca="1" si="7287"/>
        <v>2005</v>
      </c>
      <c r="G3598">
        <f t="shared" ref="G3598" ca="1" si="7372">VLOOKUP(INDIRECT(CHAR(39)&amp;$A3598&amp;CHAR(39)&amp;"!r2c"&amp;$C3598,0),variables,2,0)</f>
        <v>9728</v>
      </c>
      <c r="H3598" s="68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65" t="s">
        <v>1220</v>
      </c>
      <c r="B3599">
        <f t="shared" si="7359"/>
        <v>7</v>
      </c>
      <c r="C3599">
        <f t="shared" si="7362"/>
        <v>65</v>
      </c>
      <c r="E3599">
        <f t="shared" ref="E3599" si="7373">plan_id</f>
        <v>1330</v>
      </c>
      <c r="F3599">
        <f t="shared" ca="1" si="7287"/>
        <v>2005</v>
      </c>
      <c r="G3599">
        <f t="shared" ref="G3599" ca="1" si="7374">VLOOKUP(INDIRECT(CHAR(39)&amp;$A3599&amp;CHAR(39)&amp;"!r2c"&amp;$C3599,0),variables,2,0)</f>
        <v>9731</v>
      </c>
      <c r="H3599" s="68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65" t="s">
        <v>1220</v>
      </c>
      <c r="B3600">
        <f t="shared" si="7359"/>
        <v>7</v>
      </c>
      <c r="C3600">
        <f t="shared" si="7362"/>
        <v>66</v>
      </c>
      <c r="E3600">
        <f t="shared" ref="E3600" si="7375">plan_id</f>
        <v>1330</v>
      </c>
      <c r="F3600">
        <f t="shared" ca="1" si="7287"/>
        <v>2005</v>
      </c>
      <c r="G3600">
        <f t="shared" ref="G3600" ca="1" si="7376">VLOOKUP(INDIRECT(CHAR(39)&amp;$A3600&amp;CHAR(39)&amp;"!r2c"&amp;$C3600,0),variables,2,0)</f>
        <v>9737</v>
      </c>
      <c r="H3600" s="68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65" t="s">
        <v>1220</v>
      </c>
      <c r="B3601">
        <f t="shared" si="7359"/>
        <v>7</v>
      </c>
      <c r="C3601">
        <f t="shared" si="7362"/>
        <v>67</v>
      </c>
      <c r="E3601">
        <f t="shared" ref="E3601" si="7377">plan_id</f>
        <v>1330</v>
      </c>
      <c r="F3601">
        <f t="shared" ca="1" si="7287"/>
        <v>2005</v>
      </c>
      <c r="G3601">
        <f t="shared" ref="G3601" ca="1" si="7378">VLOOKUP(INDIRECT(CHAR(39)&amp;$A3601&amp;CHAR(39)&amp;"!r2c"&amp;$C3601,0),variables,2,0)</f>
        <v>9740</v>
      </c>
      <c r="H3601" s="68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65" t="s">
        <v>1220</v>
      </c>
      <c r="B3602">
        <f t="shared" si="7359"/>
        <v>7</v>
      </c>
      <c r="C3602">
        <f t="shared" si="7362"/>
        <v>68</v>
      </c>
      <c r="E3602">
        <f t="shared" ref="E3602" si="7379">plan_id</f>
        <v>1330</v>
      </c>
      <c r="F3602">
        <f t="shared" ca="1" si="7287"/>
        <v>2005</v>
      </c>
      <c r="G3602">
        <f t="shared" ref="G3602" ca="1" si="7380">VLOOKUP(INDIRECT(CHAR(39)&amp;$A3602&amp;CHAR(39)&amp;"!r2c"&amp;$C3602,0),variables,2,0)</f>
        <v>9752</v>
      </c>
      <c r="H3602" s="68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65" t="s">
        <v>1220</v>
      </c>
      <c r="B3603">
        <f t="shared" si="7359"/>
        <v>7</v>
      </c>
      <c r="C3603">
        <f t="shared" si="7362"/>
        <v>69</v>
      </c>
      <c r="E3603">
        <f t="shared" ref="E3603" si="7381">plan_id</f>
        <v>1330</v>
      </c>
      <c r="F3603">
        <f t="shared" ca="1" si="7287"/>
        <v>2005</v>
      </c>
      <c r="G3603">
        <f t="shared" ref="G3603" ca="1" si="7382">VLOOKUP(INDIRECT(CHAR(39)&amp;$A3603&amp;CHAR(39)&amp;"!r2c"&amp;$C3603,0),variables,2,0)</f>
        <v>9791</v>
      </c>
      <c r="H3603" s="68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65" t="s">
        <v>1220</v>
      </c>
      <c r="B3604">
        <f t="shared" si="7359"/>
        <v>7</v>
      </c>
      <c r="C3604">
        <f t="shared" si="7362"/>
        <v>70</v>
      </c>
      <c r="E3604">
        <f t="shared" ref="E3604" si="7383">plan_id</f>
        <v>1330</v>
      </c>
      <c r="F3604">
        <f t="shared" ca="1" si="7287"/>
        <v>2005</v>
      </c>
      <c r="G3604">
        <f t="shared" ref="G3604" ca="1" si="7384">VLOOKUP(INDIRECT(CHAR(39)&amp;$A3604&amp;CHAR(39)&amp;"!r2c"&amp;$C3604,0),variables,2,0)</f>
        <v>9800</v>
      </c>
      <c r="H3604" s="68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65" t="s">
        <v>1220</v>
      </c>
      <c r="B3605">
        <f t="shared" si="7359"/>
        <v>7</v>
      </c>
      <c r="C3605">
        <f t="shared" si="7362"/>
        <v>71</v>
      </c>
      <c r="E3605">
        <f t="shared" ref="E3605" si="7385">plan_id</f>
        <v>1330</v>
      </c>
      <c r="F3605">
        <f t="shared" ca="1" si="7287"/>
        <v>2005</v>
      </c>
      <c r="G3605">
        <f t="shared" ref="G3605" ca="1" si="7386">VLOOKUP(INDIRECT(CHAR(39)&amp;$A3605&amp;CHAR(39)&amp;"!r2c"&amp;$C3605,0),variables,2,0)</f>
        <v>9842</v>
      </c>
      <c r="H3605" s="68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65" t="s">
        <v>1220</v>
      </c>
      <c r="B3606">
        <f t="shared" si="7359"/>
        <v>7</v>
      </c>
      <c r="C3606">
        <f t="shared" si="7362"/>
        <v>72</v>
      </c>
      <c r="E3606">
        <f t="shared" ref="E3606" si="7387">plan_id</f>
        <v>1330</v>
      </c>
      <c r="F3606">
        <f t="shared" ca="1" si="7287"/>
        <v>2005</v>
      </c>
      <c r="G3606">
        <f t="shared" ref="G3606" ca="1" si="7388">VLOOKUP(INDIRECT(CHAR(39)&amp;$A3606&amp;CHAR(39)&amp;"!r2c"&amp;$C3606,0),variables,2,0)</f>
        <v>9854</v>
      </c>
      <c r="H3606" s="68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65" t="s">
        <v>1220</v>
      </c>
      <c r="B3607">
        <f t="shared" si="7359"/>
        <v>7</v>
      </c>
      <c r="C3607">
        <f t="shared" si="7362"/>
        <v>73</v>
      </c>
      <c r="E3607">
        <f t="shared" ref="E3607" si="7389">plan_id</f>
        <v>1330</v>
      </c>
      <c r="F3607">
        <f t="shared" ca="1" si="7287"/>
        <v>2005</v>
      </c>
      <c r="G3607">
        <f t="shared" ref="G3607" ca="1" si="7390">VLOOKUP(INDIRECT(CHAR(39)&amp;$A3607&amp;CHAR(39)&amp;"!r2c"&amp;$C3607,0),variables,2,0)</f>
        <v>9869</v>
      </c>
      <c r="H3607" s="68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65" t="s">
        <v>1220</v>
      </c>
      <c r="B3608">
        <f t="shared" si="7359"/>
        <v>7</v>
      </c>
      <c r="C3608">
        <f t="shared" si="7362"/>
        <v>74</v>
      </c>
      <c r="E3608">
        <f t="shared" ref="E3608" si="7391">plan_id</f>
        <v>1330</v>
      </c>
      <c r="F3608">
        <f t="shared" ca="1" si="7287"/>
        <v>2005</v>
      </c>
      <c r="G3608">
        <f t="shared" ref="G3608" ca="1" si="7392">VLOOKUP(INDIRECT(CHAR(39)&amp;$A3608&amp;CHAR(39)&amp;"!r2c"&amp;$C3608,0),variables,2,0)</f>
        <v>9873</v>
      </c>
      <c r="H3608" s="68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65" t="s">
        <v>1220</v>
      </c>
      <c r="B3609">
        <f t="shared" si="7359"/>
        <v>7</v>
      </c>
      <c r="C3609">
        <f t="shared" si="7362"/>
        <v>75</v>
      </c>
      <c r="E3609">
        <f t="shared" ref="E3609" si="7393">plan_id</f>
        <v>1330</v>
      </c>
      <c r="F3609">
        <f t="shared" ca="1" si="7287"/>
        <v>2005</v>
      </c>
      <c r="G3609">
        <f t="shared" ref="G3609" ca="1" si="7394">VLOOKUP(INDIRECT(CHAR(39)&amp;$A3609&amp;CHAR(39)&amp;"!r2c"&amp;$C3609,0),variables,2,0)</f>
        <v>9881</v>
      </c>
      <c r="H3609" s="68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65" t="s">
        <v>1220</v>
      </c>
      <c r="B3610">
        <f t="shared" si="7359"/>
        <v>7</v>
      </c>
      <c r="C3610">
        <f t="shared" si="7362"/>
        <v>76</v>
      </c>
      <c r="E3610">
        <f t="shared" ref="E3610" si="7395">plan_id</f>
        <v>1330</v>
      </c>
      <c r="F3610">
        <f t="shared" ca="1" si="7287"/>
        <v>2005</v>
      </c>
      <c r="G3610">
        <f t="shared" ref="G3610" ca="1" si="7396">VLOOKUP(INDIRECT(CHAR(39)&amp;$A3610&amp;CHAR(39)&amp;"!r2c"&amp;$C3610,0),variables,2,0)</f>
        <v>9908</v>
      </c>
      <c r="H3610" s="68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65" t="s">
        <v>1220</v>
      </c>
      <c r="B3611">
        <f t="shared" si="7359"/>
        <v>7</v>
      </c>
      <c r="C3611">
        <f t="shared" si="7362"/>
        <v>77</v>
      </c>
      <c r="E3611">
        <f t="shared" ref="E3611" si="7397">plan_id</f>
        <v>1330</v>
      </c>
      <c r="F3611">
        <f t="shared" ca="1" si="7287"/>
        <v>2005</v>
      </c>
      <c r="G3611">
        <f t="shared" ref="G3611" ca="1" si="7398">VLOOKUP(INDIRECT(CHAR(39)&amp;$A3611&amp;CHAR(39)&amp;"!r2c"&amp;$C3611,0),variables,2,0)</f>
        <v>9911</v>
      </c>
      <c r="H3611" s="68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65" t="s">
        <v>1220</v>
      </c>
      <c r="B3612">
        <f t="shared" si="7359"/>
        <v>7</v>
      </c>
      <c r="C3612">
        <f t="shared" si="7362"/>
        <v>78</v>
      </c>
      <c r="E3612">
        <f t="shared" ref="E3612" si="7399">plan_id</f>
        <v>1330</v>
      </c>
      <c r="F3612">
        <f t="shared" ca="1" si="7287"/>
        <v>2005</v>
      </c>
      <c r="G3612">
        <f t="shared" ref="G3612" ca="1" si="7400">VLOOKUP(INDIRECT(CHAR(39)&amp;$A3612&amp;CHAR(39)&amp;"!r2c"&amp;$C3612,0),variables,2,0)</f>
        <v>9663</v>
      </c>
      <c r="H3612" s="68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65" t="s">
        <v>1220</v>
      </c>
      <c r="B3613">
        <f t="shared" si="7359"/>
        <v>7</v>
      </c>
      <c r="C3613">
        <f t="shared" si="7362"/>
        <v>79</v>
      </c>
      <c r="E3613">
        <f t="shared" ref="E3613" si="7401">plan_id</f>
        <v>1330</v>
      </c>
      <c r="F3613">
        <f t="shared" ca="1" si="7287"/>
        <v>2005</v>
      </c>
      <c r="G3613">
        <f t="shared" ref="G3613" ca="1" si="7402">VLOOKUP(INDIRECT(CHAR(39)&amp;$A3613&amp;CHAR(39)&amp;"!r2c"&amp;$C3613,0),variables,2,0)</f>
        <v>9710</v>
      </c>
      <c r="H3613" s="68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65" t="s">
        <v>1220</v>
      </c>
      <c r="B3614">
        <f t="shared" si="7359"/>
        <v>7</v>
      </c>
      <c r="C3614">
        <f t="shared" si="7362"/>
        <v>80</v>
      </c>
      <c r="E3614">
        <f t="shared" ref="E3614" si="7403">plan_id</f>
        <v>1330</v>
      </c>
      <c r="F3614">
        <f t="shared" ca="1" si="7287"/>
        <v>2005</v>
      </c>
      <c r="G3614">
        <f t="shared" ref="G3614" ca="1" si="7404">VLOOKUP(INDIRECT(CHAR(39)&amp;$A3614&amp;CHAR(39)&amp;"!r2c"&amp;$C3614,0),variables,2,0)</f>
        <v>9758</v>
      </c>
      <c r="H3614" s="68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65" t="s">
        <v>1220</v>
      </c>
      <c r="B3615">
        <f t="shared" si="7359"/>
        <v>7</v>
      </c>
      <c r="C3615">
        <f t="shared" si="7362"/>
        <v>81</v>
      </c>
      <c r="E3615">
        <f t="shared" ref="E3615" si="7405">plan_id</f>
        <v>1330</v>
      </c>
      <c r="F3615">
        <f t="shared" ca="1" si="7287"/>
        <v>2005</v>
      </c>
      <c r="G3615">
        <f t="shared" ref="G3615" ca="1" si="7406">VLOOKUP(INDIRECT(CHAR(39)&amp;$A3615&amp;CHAR(39)&amp;"!r2c"&amp;$C3615,0),variables,2,0)</f>
        <v>9803</v>
      </c>
      <c r="H3615" s="68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65" t="s">
        <v>1220</v>
      </c>
      <c r="B3616">
        <f t="shared" si="7359"/>
        <v>7</v>
      </c>
      <c r="C3616">
        <f t="shared" si="7362"/>
        <v>82</v>
      </c>
      <c r="E3616">
        <f t="shared" ref="E3616" si="7407">plan_id</f>
        <v>1330</v>
      </c>
      <c r="F3616">
        <f t="shared" ca="1" si="7287"/>
        <v>2005</v>
      </c>
      <c r="G3616">
        <f t="shared" ref="G3616" ca="1" si="7408">VLOOKUP(INDIRECT(CHAR(39)&amp;$A3616&amp;CHAR(39)&amp;"!r2c"&amp;$C3616,0),variables,2,0)</f>
        <v>9857</v>
      </c>
      <c r="H3616" s="68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65" t="s">
        <v>1220</v>
      </c>
      <c r="B3617">
        <f t="shared" si="7359"/>
        <v>7</v>
      </c>
      <c r="C3617">
        <f t="shared" si="7362"/>
        <v>83</v>
      </c>
      <c r="E3617">
        <f t="shared" ref="E3617" si="7409">plan_id</f>
        <v>1330</v>
      </c>
      <c r="F3617">
        <f t="shared" ca="1" si="7287"/>
        <v>2005</v>
      </c>
      <c r="G3617">
        <f t="shared" ref="G3617" ca="1" si="7410">VLOOKUP(INDIRECT(CHAR(39)&amp;$A3617&amp;CHAR(39)&amp;"!r2c"&amp;$C3617,0),variables,2,0)</f>
        <v>9902</v>
      </c>
      <c r="H3617" s="68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65" t="s">
        <v>1220</v>
      </c>
      <c r="B3618">
        <f t="shared" si="7359"/>
        <v>7</v>
      </c>
      <c r="C3618">
        <f t="shared" si="7362"/>
        <v>84</v>
      </c>
      <c r="E3618">
        <f t="shared" ref="E3618" si="7411">plan_id</f>
        <v>1330</v>
      </c>
      <c r="F3618">
        <f t="shared" ca="1" si="7287"/>
        <v>2005</v>
      </c>
      <c r="G3618">
        <f t="shared" ref="G3618" ca="1" si="7412">VLOOKUP(INDIRECT(CHAR(39)&amp;$A3618&amp;CHAR(39)&amp;"!r2c"&amp;$C3618,0),variables,2,0)</f>
        <v>9926</v>
      </c>
      <c r="H3618" s="68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65" t="s">
        <v>1220</v>
      </c>
      <c r="B3619">
        <f t="shared" si="7359"/>
        <v>7</v>
      </c>
      <c r="C3619">
        <f t="shared" si="7362"/>
        <v>85</v>
      </c>
      <c r="E3619">
        <f t="shared" ref="E3619" si="7413">plan_id</f>
        <v>1330</v>
      </c>
      <c r="F3619">
        <f t="shared" ca="1" si="7287"/>
        <v>2005</v>
      </c>
      <c r="G3619">
        <f t="shared" ref="G3619" ca="1" si="7414">VLOOKUP(INDIRECT(CHAR(39)&amp;$A3619&amp;CHAR(39)&amp;"!r2c"&amp;$C3619,0),variables,2,0)</f>
        <v>9666</v>
      </c>
      <c r="H3619" s="68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65" t="s">
        <v>1220</v>
      </c>
      <c r="B3620">
        <f t="shared" si="7359"/>
        <v>7</v>
      </c>
      <c r="C3620">
        <f t="shared" si="7362"/>
        <v>86</v>
      </c>
      <c r="E3620">
        <f t="shared" ref="E3620" si="7415">plan_id</f>
        <v>1330</v>
      </c>
      <c r="F3620">
        <f t="shared" ca="1" si="7287"/>
        <v>2005</v>
      </c>
      <c r="G3620">
        <f t="shared" ref="G3620" ca="1" si="7416">VLOOKUP(INDIRECT(CHAR(39)&amp;$A3620&amp;CHAR(39)&amp;"!r2c"&amp;$C3620,0),variables,2,0)</f>
        <v>9827</v>
      </c>
      <c r="H3620" s="68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65" t="s">
        <v>1220</v>
      </c>
      <c r="B3621">
        <f t="shared" si="7359"/>
        <v>7</v>
      </c>
      <c r="C3621">
        <f t="shared" si="7362"/>
        <v>87</v>
      </c>
      <c r="E3621">
        <f t="shared" ref="E3621" si="7417">plan_id</f>
        <v>1330</v>
      </c>
      <c r="F3621">
        <f t="shared" ref="F3621:F3684" ca="1" si="7418">INDIRECT(CHAR(39)&amp;$A3621&amp;CHAR(39)&amp;"!r"&amp;$B3621&amp;"c2",0)</f>
        <v>2005</v>
      </c>
      <c r="G3621">
        <f t="shared" ref="G3621" ca="1" si="7419">VLOOKUP(INDIRECT(CHAR(39)&amp;$A3621&amp;CHAR(39)&amp;"!r2c"&amp;$C3621,0),variables,2,0)</f>
        <v>9657</v>
      </c>
      <c r="H3621" s="68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65" t="s">
        <v>1220</v>
      </c>
      <c r="B3622">
        <f t="shared" si="7359"/>
        <v>7</v>
      </c>
      <c r="C3622">
        <f t="shared" si="7362"/>
        <v>88</v>
      </c>
      <c r="E3622">
        <f t="shared" ref="E3622" si="7420">plan_id</f>
        <v>1330</v>
      </c>
      <c r="F3622">
        <f t="shared" ca="1" si="7418"/>
        <v>2005</v>
      </c>
      <c r="G3622">
        <f t="shared" ref="G3622" ca="1" si="7421">VLOOKUP(INDIRECT(CHAR(39)&amp;$A3622&amp;CHAR(39)&amp;"!r2c"&amp;$C3622,0),variables,2,0)</f>
        <v>9834</v>
      </c>
      <c r="H3622" s="68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65" t="s">
        <v>1220</v>
      </c>
      <c r="B3623">
        <f t="shared" si="7359"/>
        <v>7</v>
      </c>
      <c r="C3623">
        <f t="shared" si="7362"/>
        <v>89</v>
      </c>
      <c r="E3623">
        <f t="shared" ref="E3623" si="7422">plan_id</f>
        <v>1330</v>
      </c>
      <c r="F3623">
        <f t="shared" ca="1" si="7418"/>
        <v>2005</v>
      </c>
      <c r="G3623">
        <f t="shared" ref="G3623" ca="1" si="7423">VLOOKUP(INDIRECT(CHAR(39)&amp;$A3623&amp;CHAR(39)&amp;"!r2c"&amp;$C3623,0),variables,2,0)</f>
        <v>9884</v>
      </c>
      <c r="H3623" s="68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65" t="s">
        <v>1220</v>
      </c>
      <c r="B3624">
        <f t="shared" si="7359"/>
        <v>7</v>
      </c>
      <c r="C3624">
        <f t="shared" si="7362"/>
        <v>90</v>
      </c>
      <c r="E3624">
        <f t="shared" ref="E3624" si="7424">plan_id</f>
        <v>1330</v>
      </c>
      <c r="F3624">
        <f t="shared" ca="1" si="7418"/>
        <v>2005</v>
      </c>
      <c r="G3624">
        <f t="shared" ref="G3624" ca="1" si="7425">VLOOKUP(INDIRECT(CHAR(39)&amp;$A3624&amp;CHAR(39)&amp;"!r2c"&amp;$C3624,0),variables,2,0)</f>
        <v>9672</v>
      </c>
      <c r="H3624" s="68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65" t="s">
        <v>1220</v>
      </c>
      <c r="B3625">
        <f t="shared" si="7359"/>
        <v>8</v>
      </c>
      <c r="C3625">
        <f t="shared" si="7362"/>
        <v>3</v>
      </c>
      <c r="E3625">
        <f t="shared" ref="E3625" si="7426">plan_id</f>
        <v>1330</v>
      </c>
      <c r="F3625">
        <f t="shared" ca="1" si="7418"/>
        <v>2006</v>
      </c>
      <c r="G3625">
        <f t="shared" ref="G3625" ca="1" si="7427">VLOOKUP(INDIRECT(CHAR(39)&amp;$A3625&amp;CHAR(39)&amp;"!r2c"&amp;$C3625,0),variables,2,0)</f>
        <v>9704</v>
      </c>
      <c r="H3625" s="68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65" t="s">
        <v>1220</v>
      </c>
      <c r="B3626">
        <f t="shared" si="7359"/>
        <v>8</v>
      </c>
      <c r="C3626">
        <f t="shared" si="7362"/>
        <v>4</v>
      </c>
      <c r="E3626">
        <f t="shared" ref="E3626" si="7428">plan_id</f>
        <v>1330</v>
      </c>
      <c r="F3626">
        <f t="shared" ca="1" si="7418"/>
        <v>2006</v>
      </c>
      <c r="G3626">
        <f t="shared" ref="G3626" ca="1" si="7429">VLOOKUP(INDIRECT(CHAR(39)&amp;$A3626&amp;CHAR(39)&amp;"!r2c"&amp;$C3626,0),variables,2,0)</f>
        <v>9716</v>
      </c>
      <c r="H3626" s="68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65" t="s">
        <v>1220</v>
      </c>
      <c r="B3627">
        <f t="shared" si="7359"/>
        <v>8</v>
      </c>
      <c r="C3627">
        <f t="shared" si="7362"/>
        <v>5</v>
      </c>
      <c r="E3627">
        <f t="shared" ref="E3627" si="7430">plan_id</f>
        <v>1330</v>
      </c>
      <c r="F3627">
        <f t="shared" ca="1" si="7418"/>
        <v>2006</v>
      </c>
      <c r="G3627">
        <f t="shared" ref="G3627" ca="1" si="7431">VLOOKUP(INDIRECT(CHAR(39)&amp;$A3627&amp;CHAR(39)&amp;"!r2c"&amp;$C3627,0),variables,2,0)</f>
        <v>9734</v>
      </c>
      <c r="H3627" s="68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65" t="s">
        <v>1220</v>
      </c>
      <c r="B3628">
        <f t="shared" si="7359"/>
        <v>8</v>
      </c>
      <c r="C3628">
        <f t="shared" si="7362"/>
        <v>6</v>
      </c>
      <c r="E3628">
        <f t="shared" ref="E3628" si="7432">plan_id</f>
        <v>1330</v>
      </c>
      <c r="F3628">
        <f t="shared" ca="1" si="7418"/>
        <v>2006</v>
      </c>
      <c r="G3628">
        <f t="shared" ref="G3628" ca="1" si="7433">VLOOKUP(INDIRECT(CHAR(39)&amp;$A3628&amp;CHAR(39)&amp;"!r2c"&amp;$C3628,0),variables,2,0)</f>
        <v>9749</v>
      </c>
      <c r="H3628" s="68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65" t="s">
        <v>1220</v>
      </c>
      <c r="B3629">
        <f t="shared" si="7359"/>
        <v>8</v>
      </c>
      <c r="C3629">
        <f t="shared" si="7362"/>
        <v>7</v>
      </c>
      <c r="E3629">
        <f t="shared" ref="E3629" si="7434">plan_id</f>
        <v>1330</v>
      </c>
      <c r="F3629">
        <f t="shared" ca="1" si="7418"/>
        <v>2006</v>
      </c>
      <c r="G3629">
        <f t="shared" ref="G3629" ca="1" si="7435">VLOOKUP(INDIRECT(CHAR(39)&amp;$A3629&amp;CHAR(39)&amp;"!r2c"&amp;$C3629,0),variables,2,0)</f>
        <v>9755</v>
      </c>
      <c r="H3629" s="68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65" t="s">
        <v>1220</v>
      </c>
      <c r="B3630">
        <f t="shared" si="7359"/>
        <v>8</v>
      </c>
      <c r="C3630">
        <f t="shared" si="7362"/>
        <v>8</v>
      </c>
      <c r="E3630">
        <f t="shared" ref="E3630" si="7436">plan_id</f>
        <v>1330</v>
      </c>
      <c r="F3630">
        <f t="shared" ca="1" si="7418"/>
        <v>2006</v>
      </c>
      <c r="G3630">
        <f t="shared" ref="G3630" ca="1" si="7437">VLOOKUP(INDIRECT(CHAR(39)&amp;$A3630&amp;CHAR(39)&amp;"!r2c"&amp;$C3630,0),variables,2,0)</f>
        <v>9782</v>
      </c>
      <c r="H3630" s="68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65" t="s">
        <v>1220</v>
      </c>
      <c r="B3631">
        <f t="shared" si="7359"/>
        <v>8</v>
      </c>
      <c r="C3631">
        <f t="shared" si="7362"/>
        <v>9</v>
      </c>
      <c r="E3631">
        <f t="shared" ref="E3631" si="7438">plan_id</f>
        <v>1330</v>
      </c>
      <c r="F3631">
        <f t="shared" ca="1" si="7418"/>
        <v>2006</v>
      </c>
      <c r="G3631">
        <f t="shared" ref="G3631" ca="1" si="7439">VLOOKUP(INDIRECT(CHAR(39)&amp;$A3631&amp;CHAR(39)&amp;"!r2c"&amp;$C3631,0),variables,2,0)</f>
        <v>9788</v>
      </c>
      <c r="H3631" s="68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65" t="s">
        <v>1220</v>
      </c>
      <c r="B3632">
        <f t="shared" si="7359"/>
        <v>8</v>
      </c>
      <c r="C3632">
        <f t="shared" si="7362"/>
        <v>10</v>
      </c>
      <c r="E3632">
        <f t="shared" ref="E3632" si="7440">plan_id</f>
        <v>1330</v>
      </c>
      <c r="F3632">
        <f t="shared" ca="1" si="7418"/>
        <v>2006</v>
      </c>
      <c r="G3632">
        <f t="shared" ref="G3632" ca="1" si="7441">VLOOKUP(INDIRECT(CHAR(39)&amp;$A3632&amp;CHAR(39)&amp;"!r2c"&amp;$C3632,0),variables,2,0)</f>
        <v>9812</v>
      </c>
      <c r="H3632" s="68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65" t="s">
        <v>1220</v>
      </c>
      <c r="B3633">
        <f t="shared" si="7359"/>
        <v>8</v>
      </c>
      <c r="C3633">
        <f t="shared" si="7362"/>
        <v>11</v>
      </c>
      <c r="E3633">
        <f t="shared" ref="E3633" si="7442">plan_id</f>
        <v>1330</v>
      </c>
      <c r="F3633">
        <f t="shared" ca="1" si="7418"/>
        <v>2006</v>
      </c>
      <c r="G3633">
        <f t="shared" ref="G3633" ca="1" si="7443">VLOOKUP(INDIRECT(CHAR(39)&amp;$A3633&amp;CHAR(39)&amp;"!r2c"&amp;$C3633,0),variables,2,0)</f>
        <v>9815</v>
      </c>
      <c r="H3633" s="68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65" t="s">
        <v>1220</v>
      </c>
      <c r="B3634">
        <f t="shared" si="7359"/>
        <v>8</v>
      </c>
      <c r="C3634">
        <f t="shared" si="7362"/>
        <v>12</v>
      </c>
      <c r="E3634">
        <f t="shared" ref="E3634" si="7444">plan_id</f>
        <v>1330</v>
      </c>
      <c r="F3634">
        <f t="shared" ca="1" si="7418"/>
        <v>2006</v>
      </c>
      <c r="G3634">
        <f t="shared" ref="G3634" ca="1" si="7445">VLOOKUP(INDIRECT(CHAR(39)&amp;$A3634&amp;CHAR(39)&amp;"!r2c"&amp;$C3634,0),variables,2,0)</f>
        <v>9821</v>
      </c>
      <c r="H3634" s="68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65" t="s">
        <v>1220</v>
      </c>
      <c r="B3635">
        <f t="shared" si="7359"/>
        <v>8</v>
      </c>
      <c r="C3635">
        <f t="shared" si="7362"/>
        <v>13</v>
      </c>
      <c r="E3635">
        <f t="shared" ref="E3635" si="7446">plan_id</f>
        <v>1330</v>
      </c>
      <c r="F3635">
        <f t="shared" ca="1" si="7418"/>
        <v>2006</v>
      </c>
      <c r="G3635">
        <f t="shared" ref="G3635" ca="1" si="7447">VLOOKUP(INDIRECT(CHAR(39)&amp;$A3635&amp;CHAR(39)&amp;"!r2c"&amp;$C3635,0),variables,2,0)</f>
        <v>9824</v>
      </c>
      <c r="H3635" s="68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65" t="s">
        <v>1220</v>
      </c>
      <c r="B3636">
        <f t="shared" si="7359"/>
        <v>8</v>
      </c>
      <c r="C3636">
        <f t="shared" si="7362"/>
        <v>14</v>
      </c>
      <c r="E3636">
        <f t="shared" ref="E3636" si="7448">plan_id</f>
        <v>1330</v>
      </c>
      <c r="F3636">
        <f t="shared" ca="1" si="7418"/>
        <v>2006</v>
      </c>
      <c r="G3636">
        <f t="shared" ref="G3636" ca="1" si="7449">VLOOKUP(INDIRECT(CHAR(39)&amp;$A3636&amp;CHAR(39)&amp;"!r2c"&amp;$C3636,0),variables,2,0)</f>
        <v>9830</v>
      </c>
      <c r="H3636" s="68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65" t="s">
        <v>1220</v>
      </c>
      <c r="B3637">
        <f t="shared" si="7359"/>
        <v>8</v>
      </c>
      <c r="C3637">
        <f t="shared" si="7362"/>
        <v>15</v>
      </c>
      <c r="E3637">
        <f t="shared" ref="E3637" si="7450">plan_id</f>
        <v>1330</v>
      </c>
      <c r="F3637">
        <f t="shared" ca="1" si="7418"/>
        <v>2006</v>
      </c>
      <c r="G3637">
        <f t="shared" ref="G3637" ca="1" si="7451">VLOOKUP(INDIRECT(CHAR(39)&amp;$A3637&amp;CHAR(39)&amp;"!r2c"&amp;$C3637,0),variables,2,0)</f>
        <v>9833</v>
      </c>
      <c r="H3637" s="68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65" t="s">
        <v>1220</v>
      </c>
      <c r="B3638">
        <f t="shared" si="7359"/>
        <v>8</v>
      </c>
      <c r="C3638">
        <f t="shared" si="7362"/>
        <v>16</v>
      </c>
      <c r="E3638">
        <f t="shared" ref="E3638" si="7452">plan_id</f>
        <v>1330</v>
      </c>
      <c r="F3638">
        <f t="shared" ca="1" si="7418"/>
        <v>2006</v>
      </c>
      <c r="G3638">
        <f t="shared" ref="G3638" ca="1" si="7453">VLOOKUP(INDIRECT(CHAR(39)&amp;$A3638&amp;CHAR(39)&amp;"!r2c"&amp;$C3638,0),variables,2,0)</f>
        <v>9845</v>
      </c>
      <c r="H3638" s="68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65" t="s">
        <v>1220</v>
      </c>
      <c r="B3639">
        <f t="shared" si="7359"/>
        <v>8</v>
      </c>
      <c r="C3639">
        <f t="shared" si="7362"/>
        <v>17</v>
      </c>
      <c r="E3639">
        <f t="shared" ref="E3639" si="7454">plan_id</f>
        <v>1330</v>
      </c>
      <c r="F3639">
        <f t="shared" ca="1" si="7418"/>
        <v>2006</v>
      </c>
      <c r="G3639">
        <f t="shared" ref="G3639" ca="1" si="7455">VLOOKUP(INDIRECT(CHAR(39)&amp;$A3639&amp;CHAR(39)&amp;"!r2c"&amp;$C3639,0),variables,2,0)</f>
        <v>9872</v>
      </c>
      <c r="H3639" s="68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65" t="s">
        <v>1220</v>
      </c>
      <c r="B3640">
        <f t="shared" si="7359"/>
        <v>8</v>
      </c>
      <c r="C3640">
        <f t="shared" si="7362"/>
        <v>18</v>
      </c>
      <c r="E3640">
        <f t="shared" ref="E3640" si="7456">plan_id</f>
        <v>1330</v>
      </c>
      <c r="F3640">
        <f t="shared" ca="1" si="7418"/>
        <v>2006</v>
      </c>
      <c r="G3640">
        <f t="shared" ref="G3640" ca="1" si="7457">VLOOKUP(INDIRECT(CHAR(39)&amp;$A3640&amp;CHAR(39)&amp;"!r2c"&amp;$C3640,0),variables,2,0)</f>
        <v>9887</v>
      </c>
      <c r="H3640" s="68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65" t="s">
        <v>1220</v>
      </c>
      <c r="B3641">
        <f t="shared" si="7359"/>
        <v>8</v>
      </c>
      <c r="C3641">
        <f t="shared" si="7362"/>
        <v>19</v>
      </c>
      <c r="E3641">
        <f t="shared" ref="E3641" si="7458">plan_id</f>
        <v>1330</v>
      </c>
      <c r="F3641">
        <f t="shared" ca="1" si="7418"/>
        <v>2006</v>
      </c>
      <c r="G3641">
        <f t="shared" ref="G3641" ca="1" si="7459">VLOOKUP(INDIRECT(CHAR(39)&amp;$A3641&amp;CHAR(39)&amp;"!r2c"&amp;$C3641,0),variables,2,0)</f>
        <v>9914</v>
      </c>
      <c r="H3641" s="68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65" t="s">
        <v>1220</v>
      </c>
      <c r="B3642">
        <f t="shared" si="7359"/>
        <v>8</v>
      </c>
      <c r="C3642">
        <f t="shared" si="7362"/>
        <v>20</v>
      </c>
      <c r="E3642">
        <f t="shared" ref="E3642" si="7460">plan_id</f>
        <v>1330</v>
      </c>
      <c r="F3642">
        <f t="shared" ca="1" si="7418"/>
        <v>2006</v>
      </c>
      <c r="G3642">
        <f t="shared" ref="G3642" ca="1" si="7461">VLOOKUP(INDIRECT(CHAR(39)&amp;$A3642&amp;CHAR(39)&amp;"!r2c"&amp;$C3642,0),variables,2,0)</f>
        <v>9917</v>
      </c>
      <c r="H3642" s="68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65" t="s">
        <v>1220</v>
      </c>
      <c r="B3643">
        <f t="shared" si="7359"/>
        <v>8</v>
      </c>
      <c r="C3643">
        <f t="shared" si="7362"/>
        <v>21</v>
      </c>
      <c r="E3643">
        <f t="shared" ref="E3643" si="7462">plan_id</f>
        <v>1330</v>
      </c>
      <c r="F3643">
        <f t="shared" ca="1" si="7418"/>
        <v>2006</v>
      </c>
      <c r="G3643">
        <f t="shared" ref="G3643" ca="1" si="7463">VLOOKUP(INDIRECT(CHAR(39)&amp;$A3643&amp;CHAR(39)&amp;"!r2c"&amp;$C3643,0),variables,2,0)</f>
        <v>9920</v>
      </c>
      <c r="H3643" s="68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65" t="s">
        <v>1220</v>
      </c>
      <c r="B3644">
        <f t="shared" si="7359"/>
        <v>8</v>
      </c>
      <c r="C3644">
        <f t="shared" si="7362"/>
        <v>22</v>
      </c>
      <c r="E3644">
        <f t="shared" ref="E3644" si="7464">plan_id</f>
        <v>1330</v>
      </c>
      <c r="F3644">
        <f t="shared" ca="1" si="7418"/>
        <v>2006</v>
      </c>
      <c r="G3644">
        <f t="shared" ref="G3644" ca="1" si="7465">VLOOKUP(INDIRECT(CHAR(39)&amp;$A3644&amp;CHAR(39)&amp;"!r2c"&amp;$C3644,0),variables,2,0)</f>
        <v>9648</v>
      </c>
      <c r="H3644" s="68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65" t="s">
        <v>1220</v>
      </c>
      <c r="B3645">
        <f t="shared" si="7359"/>
        <v>8</v>
      </c>
      <c r="C3645">
        <f t="shared" si="7362"/>
        <v>23</v>
      </c>
      <c r="E3645">
        <f t="shared" ref="E3645" si="7466">plan_id</f>
        <v>1330</v>
      </c>
      <c r="F3645">
        <f t="shared" ca="1" si="7418"/>
        <v>2006</v>
      </c>
      <c r="G3645">
        <f t="shared" ref="G3645" ca="1" si="7467">VLOOKUP(INDIRECT(CHAR(39)&amp;$A3645&amp;CHAR(39)&amp;"!r2c"&amp;$C3645,0),variables,2,0)</f>
        <v>9713</v>
      </c>
      <c r="H3645" s="68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65" t="s">
        <v>1220</v>
      </c>
      <c r="B3646">
        <f t="shared" si="7359"/>
        <v>8</v>
      </c>
      <c r="C3646">
        <f t="shared" si="7362"/>
        <v>24</v>
      </c>
      <c r="E3646">
        <f t="shared" ref="E3646" si="7468">plan_id</f>
        <v>1330</v>
      </c>
      <c r="F3646">
        <f t="shared" ca="1" si="7418"/>
        <v>2006</v>
      </c>
      <c r="G3646">
        <f t="shared" ref="G3646" ca="1" si="7469">VLOOKUP(INDIRECT(CHAR(39)&amp;$A3646&amp;CHAR(39)&amp;"!r2c"&amp;$C3646,0),variables,2,0)</f>
        <v>9719</v>
      </c>
      <c r="H3646" s="68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65" t="s">
        <v>1220</v>
      </c>
      <c r="B3647">
        <f t="shared" si="7359"/>
        <v>8</v>
      </c>
      <c r="C3647">
        <f t="shared" si="7362"/>
        <v>25</v>
      </c>
      <c r="E3647">
        <f t="shared" ref="E3647" si="7470">plan_id</f>
        <v>1330</v>
      </c>
      <c r="F3647">
        <f t="shared" ca="1" si="7418"/>
        <v>2006</v>
      </c>
      <c r="G3647">
        <f t="shared" ref="G3647" ca="1" si="7471">VLOOKUP(INDIRECT(CHAR(39)&amp;$A3647&amp;CHAR(39)&amp;"!r2c"&amp;$C3647,0),variables,2,0)</f>
        <v>9725</v>
      </c>
      <c r="H3647" s="68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65" t="s">
        <v>1220</v>
      </c>
      <c r="B3648">
        <f t="shared" si="7359"/>
        <v>8</v>
      </c>
      <c r="C3648">
        <f t="shared" si="7362"/>
        <v>26</v>
      </c>
      <c r="E3648">
        <f t="shared" ref="E3648" si="7472">plan_id</f>
        <v>1330</v>
      </c>
      <c r="F3648">
        <f t="shared" ca="1" si="7418"/>
        <v>2006</v>
      </c>
      <c r="G3648">
        <f t="shared" ref="G3648" ca="1" si="7473">VLOOKUP(INDIRECT(CHAR(39)&amp;$A3648&amp;CHAR(39)&amp;"!r2c"&amp;$C3648,0),variables,2,0)</f>
        <v>9743</v>
      </c>
      <c r="H3648" s="68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65" t="s">
        <v>1220</v>
      </c>
      <c r="B3649">
        <f t="shared" si="7359"/>
        <v>8</v>
      </c>
      <c r="C3649">
        <f t="shared" si="7362"/>
        <v>27</v>
      </c>
      <c r="E3649">
        <f t="shared" ref="E3649" si="7474">plan_id</f>
        <v>1330</v>
      </c>
      <c r="F3649">
        <f t="shared" ca="1" si="7418"/>
        <v>2006</v>
      </c>
      <c r="G3649">
        <f t="shared" ref="G3649" ca="1" si="7475">VLOOKUP(INDIRECT(CHAR(39)&amp;$A3649&amp;CHAR(39)&amp;"!r2c"&amp;$C3649,0),variables,2,0)</f>
        <v>9746</v>
      </c>
      <c r="H3649" s="68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65" t="s">
        <v>1220</v>
      </c>
      <c r="B3650">
        <f t="shared" si="7359"/>
        <v>8</v>
      </c>
      <c r="C3650">
        <f t="shared" si="7362"/>
        <v>28</v>
      </c>
      <c r="E3650">
        <f t="shared" ref="E3650" si="7476">plan_id</f>
        <v>1330</v>
      </c>
      <c r="F3650">
        <f t="shared" ca="1" si="7418"/>
        <v>2006</v>
      </c>
      <c r="G3650">
        <f t="shared" ref="G3650" ca="1" si="7477">VLOOKUP(INDIRECT(CHAR(39)&amp;$A3650&amp;CHAR(39)&amp;"!r2c"&amp;$C3650,0),variables,2,0)</f>
        <v>9761</v>
      </c>
      <c r="H3650" s="68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65" t="s">
        <v>1220</v>
      </c>
      <c r="B3651">
        <f t="shared" si="7359"/>
        <v>8</v>
      </c>
      <c r="C3651">
        <f t="shared" si="7362"/>
        <v>29</v>
      </c>
      <c r="E3651">
        <f t="shared" ref="E3651" si="7478">plan_id</f>
        <v>1330</v>
      </c>
      <c r="F3651">
        <f t="shared" ca="1" si="7418"/>
        <v>2006</v>
      </c>
      <c r="G3651">
        <f t="shared" ref="G3651" ca="1" si="7479">VLOOKUP(INDIRECT(CHAR(39)&amp;$A3651&amp;CHAR(39)&amp;"!r2c"&amp;$C3651,0),variables,2,0)</f>
        <v>9764</v>
      </c>
      <c r="H3651" s="68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65" t="s">
        <v>1220</v>
      </c>
      <c r="B3652">
        <f t="shared" si="7359"/>
        <v>8</v>
      </c>
      <c r="C3652">
        <f t="shared" si="7362"/>
        <v>30</v>
      </c>
      <c r="E3652">
        <f t="shared" ref="E3652" si="7480">plan_id</f>
        <v>1330</v>
      </c>
      <c r="F3652">
        <f t="shared" ca="1" si="7418"/>
        <v>2006</v>
      </c>
      <c r="G3652">
        <f t="shared" ref="G3652" ca="1" si="7481">VLOOKUP(INDIRECT(CHAR(39)&amp;$A3652&amp;CHAR(39)&amp;"!r2c"&amp;$C3652,0),variables,2,0)</f>
        <v>9767</v>
      </c>
      <c r="H3652" s="68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65" t="s">
        <v>1220</v>
      </c>
      <c r="B3653">
        <f t="shared" si="7359"/>
        <v>8</v>
      </c>
      <c r="C3653">
        <f t="shared" si="7362"/>
        <v>31</v>
      </c>
      <c r="E3653">
        <f t="shared" ref="E3653" si="7482">plan_id</f>
        <v>1330</v>
      </c>
      <c r="F3653">
        <f t="shared" ca="1" si="7418"/>
        <v>2006</v>
      </c>
      <c r="G3653">
        <f t="shared" ref="G3653" ca="1" si="7483">VLOOKUP(INDIRECT(CHAR(39)&amp;$A3653&amp;CHAR(39)&amp;"!r2c"&amp;$C3653,0),variables,2,0)</f>
        <v>9770</v>
      </c>
      <c r="H3653" s="68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65" t="s">
        <v>1220</v>
      </c>
      <c r="B3654">
        <f t="shared" si="7359"/>
        <v>8</v>
      </c>
      <c r="C3654">
        <f t="shared" si="7362"/>
        <v>32</v>
      </c>
      <c r="E3654">
        <f t="shared" ref="E3654" si="7484">plan_id</f>
        <v>1330</v>
      </c>
      <c r="F3654">
        <f t="shared" ca="1" si="7418"/>
        <v>2006</v>
      </c>
      <c r="G3654">
        <f t="shared" ref="G3654" ca="1" si="7485">VLOOKUP(INDIRECT(CHAR(39)&amp;$A3654&amp;CHAR(39)&amp;"!r2c"&amp;$C3654,0),variables,2,0)</f>
        <v>9773</v>
      </c>
      <c r="H3654" s="68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65" t="s">
        <v>1220</v>
      </c>
      <c r="B3655">
        <f t="shared" si="7359"/>
        <v>8</v>
      </c>
      <c r="C3655">
        <f t="shared" si="7362"/>
        <v>33</v>
      </c>
      <c r="E3655">
        <f t="shared" ref="E3655" si="7486">plan_id</f>
        <v>1330</v>
      </c>
      <c r="F3655">
        <f t="shared" ca="1" si="7418"/>
        <v>2006</v>
      </c>
      <c r="G3655">
        <f t="shared" ref="G3655" ca="1" si="7487">VLOOKUP(INDIRECT(CHAR(39)&amp;$A3655&amp;CHAR(39)&amp;"!r2c"&amp;$C3655,0),variables,2,0)</f>
        <v>9776</v>
      </c>
      <c r="H3655" s="68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65" t="s">
        <v>1220</v>
      </c>
      <c r="B3656">
        <f t="shared" si="7359"/>
        <v>8</v>
      </c>
      <c r="C3656">
        <f t="shared" si="7362"/>
        <v>34</v>
      </c>
      <c r="E3656">
        <f t="shared" ref="E3656" si="7488">plan_id</f>
        <v>1330</v>
      </c>
      <c r="F3656">
        <f t="shared" ca="1" si="7418"/>
        <v>2006</v>
      </c>
      <c r="G3656">
        <f t="shared" ref="G3656" ca="1" si="7489">VLOOKUP(INDIRECT(CHAR(39)&amp;$A3656&amp;CHAR(39)&amp;"!r2c"&amp;$C3656,0),variables,2,0)</f>
        <v>9779</v>
      </c>
      <c r="H3656" s="68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65" t="s">
        <v>1220</v>
      </c>
      <c r="B3657">
        <f t="shared" ref="B3657:B3720" si="7490">B3569+1</f>
        <v>8</v>
      </c>
      <c r="C3657">
        <f t="shared" si="7362"/>
        <v>35</v>
      </c>
      <c r="E3657">
        <f t="shared" ref="E3657" si="7491">plan_id</f>
        <v>1330</v>
      </c>
      <c r="F3657">
        <f t="shared" ca="1" si="7418"/>
        <v>2006</v>
      </c>
      <c r="G3657">
        <f t="shared" ref="G3657" ca="1" si="7492">VLOOKUP(INDIRECT(CHAR(39)&amp;$A3657&amp;CHAR(39)&amp;"!r2c"&amp;$C3657,0),variables,2,0)</f>
        <v>9785</v>
      </c>
      <c r="H3657" s="68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65" t="s">
        <v>1220</v>
      </c>
      <c r="B3658">
        <f t="shared" si="7490"/>
        <v>8</v>
      </c>
      <c r="C3658">
        <f t="shared" ref="C3658:C3721" si="7493">C3570</f>
        <v>36</v>
      </c>
      <c r="E3658">
        <f t="shared" ref="E3658" si="7494">plan_id</f>
        <v>1330</v>
      </c>
      <c r="F3658">
        <f t="shared" ca="1" si="7418"/>
        <v>2006</v>
      </c>
      <c r="G3658">
        <f t="shared" ref="G3658" ca="1" si="7495">VLOOKUP(INDIRECT(CHAR(39)&amp;$A3658&amp;CHAR(39)&amp;"!r2c"&amp;$C3658,0),variables,2,0)</f>
        <v>9794</v>
      </c>
      <c r="H3658" s="68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65" t="s">
        <v>1220</v>
      </c>
      <c r="B3659">
        <f t="shared" si="7490"/>
        <v>8</v>
      </c>
      <c r="C3659">
        <f t="shared" si="7493"/>
        <v>37</v>
      </c>
      <c r="E3659">
        <f t="shared" ref="E3659" si="7496">plan_id</f>
        <v>1330</v>
      </c>
      <c r="F3659">
        <f t="shared" ca="1" si="7418"/>
        <v>2006</v>
      </c>
      <c r="G3659">
        <f t="shared" ref="G3659" ca="1" si="7497">VLOOKUP(INDIRECT(CHAR(39)&amp;$A3659&amp;CHAR(39)&amp;"!r2c"&amp;$C3659,0),variables,2,0)</f>
        <v>9797</v>
      </c>
      <c r="H3659" s="68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65" t="s">
        <v>1220</v>
      </c>
      <c r="B3660">
        <f t="shared" si="7490"/>
        <v>8</v>
      </c>
      <c r="C3660">
        <f t="shared" si="7493"/>
        <v>38</v>
      </c>
      <c r="E3660">
        <f t="shared" ref="E3660" si="7498">plan_id</f>
        <v>1330</v>
      </c>
      <c r="F3660">
        <f t="shared" ca="1" si="7418"/>
        <v>2006</v>
      </c>
      <c r="G3660">
        <f t="shared" ref="G3660" ca="1" si="7499">VLOOKUP(INDIRECT(CHAR(39)&amp;$A3660&amp;CHAR(39)&amp;"!r2c"&amp;$C3660,0),variables,2,0)</f>
        <v>9806</v>
      </c>
      <c r="H3660" s="68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65" t="s">
        <v>1220</v>
      </c>
      <c r="B3661">
        <f t="shared" si="7490"/>
        <v>8</v>
      </c>
      <c r="C3661">
        <f t="shared" si="7493"/>
        <v>39</v>
      </c>
      <c r="E3661">
        <f t="shared" ref="E3661" si="7500">plan_id</f>
        <v>1330</v>
      </c>
      <c r="F3661">
        <f t="shared" ca="1" si="7418"/>
        <v>2006</v>
      </c>
      <c r="G3661">
        <f t="shared" ref="G3661" ca="1" si="7501">VLOOKUP(INDIRECT(CHAR(39)&amp;$A3661&amp;CHAR(39)&amp;"!r2c"&amp;$C3661,0),variables,2,0)</f>
        <v>9809</v>
      </c>
      <c r="H3661" s="68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65" t="s">
        <v>1220</v>
      </c>
      <c r="B3662">
        <f t="shared" si="7490"/>
        <v>8</v>
      </c>
      <c r="C3662">
        <f t="shared" si="7493"/>
        <v>40</v>
      </c>
      <c r="E3662">
        <f t="shared" ref="E3662" si="7502">plan_id</f>
        <v>1330</v>
      </c>
      <c r="F3662">
        <f t="shared" ca="1" si="7418"/>
        <v>2006</v>
      </c>
      <c r="G3662">
        <f t="shared" ref="G3662" ca="1" si="7503">VLOOKUP(INDIRECT(CHAR(39)&amp;$A3662&amp;CHAR(39)&amp;"!r2c"&amp;$C3662,0),variables,2,0)</f>
        <v>9818</v>
      </c>
      <c r="H3662" s="68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65" t="s">
        <v>1220</v>
      </c>
      <c r="B3663">
        <f t="shared" si="7490"/>
        <v>8</v>
      </c>
      <c r="C3663">
        <f t="shared" si="7493"/>
        <v>41</v>
      </c>
      <c r="E3663">
        <f t="shared" ref="E3663" si="7504">plan_id</f>
        <v>1330</v>
      </c>
      <c r="F3663">
        <f t="shared" ca="1" si="7418"/>
        <v>2006</v>
      </c>
      <c r="G3663">
        <f t="shared" ref="G3663" ca="1" si="7505">VLOOKUP(INDIRECT(CHAR(39)&amp;$A3663&amp;CHAR(39)&amp;"!r2c"&amp;$C3663,0),variables,2,0)</f>
        <v>9839</v>
      </c>
      <c r="H3663" s="68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65" t="s">
        <v>1220</v>
      </c>
      <c r="B3664">
        <f t="shared" si="7490"/>
        <v>8</v>
      </c>
      <c r="C3664">
        <f t="shared" si="7493"/>
        <v>42</v>
      </c>
      <c r="E3664">
        <f t="shared" ref="E3664" si="7506">plan_id</f>
        <v>1330</v>
      </c>
      <c r="F3664">
        <f t="shared" ca="1" si="7418"/>
        <v>2006</v>
      </c>
      <c r="G3664">
        <f t="shared" ref="G3664" ca="1" si="7507">VLOOKUP(INDIRECT(CHAR(39)&amp;$A3664&amp;CHAR(39)&amp;"!r2c"&amp;$C3664,0),variables,2,0)</f>
        <v>9860</v>
      </c>
      <c r="H3664" s="68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65" t="s">
        <v>1220</v>
      </c>
      <c r="B3665">
        <f t="shared" si="7490"/>
        <v>8</v>
      </c>
      <c r="C3665">
        <f t="shared" si="7493"/>
        <v>43</v>
      </c>
      <c r="E3665">
        <f t="shared" ref="E3665" si="7508">plan_id</f>
        <v>1330</v>
      </c>
      <c r="F3665">
        <f t="shared" ca="1" si="7418"/>
        <v>2006</v>
      </c>
      <c r="G3665">
        <f t="shared" ref="G3665" ca="1" si="7509">VLOOKUP(INDIRECT(CHAR(39)&amp;$A3665&amp;CHAR(39)&amp;"!r2c"&amp;$C3665,0),variables,2,0)</f>
        <v>9863</v>
      </c>
      <c r="H3665" s="68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65" t="s">
        <v>1220</v>
      </c>
      <c r="B3666">
        <f t="shared" si="7490"/>
        <v>8</v>
      </c>
      <c r="C3666">
        <f t="shared" si="7493"/>
        <v>44</v>
      </c>
      <c r="E3666">
        <f t="shared" ref="E3666" si="7510">plan_id</f>
        <v>1330</v>
      </c>
      <c r="F3666">
        <f t="shared" ca="1" si="7418"/>
        <v>2006</v>
      </c>
      <c r="G3666">
        <f t="shared" ref="G3666" ca="1" si="7511">VLOOKUP(INDIRECT(CHAR(39)&amp;$A3666&amp;CHAR(39)&amp;"!r2c"&amp;$C3666,0),variables,2,0)</f>
        <v>9878</v>
      </c>
      <c r="H3666" s="68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65" t="s">
        <v>1220</v>
      </c>
      <c r="B3667">
        <f t="shared" si="7490"/>
        <v>8</v>
      </c>
      <c r="C3667">
        <f t="shared" si="7493"/>
        <v>45</v>
      </c>
      <c r="E3667">
        <f t="shared" ref="E3667" si="7512">plan_id</f>
        <v>1330</v>
      </c>
      <c r="F3667">
        <f t="shared" ca="1" si="7418"/>
        <v>2006</v>
      </c>
      <c r="G3667">
        <f t="shared" ref="G3667" ca="1" si="7513">VLOOKUP(INDIRECT(CHAR(39)&amp;$A3667&amp;CHAR(39)&amp;"!r2c"&amp;$C3667,0),variables,2,0)</f>
        <v>9923</v>
      </c>
      <c r="H3667" s="68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65" t="s">
        <v>1220</v>
      </c>
      <c r="B3668">
        <f t="shared" si="7490"/>
        <v>8</v>
      </c>
      <c r="C3668">
        <f t="shared" si="7493"/>
        <v>46</v>
      </c>
      <c r="E3668">
        <f t="shared" ref="E3668" si="7514">plan_id</f>
        <v>1330</v>
      </c>
      <c r="F3668">
        <f t="shared" ca="1" si="7418"/>
        <v>2006</v>
      </c>
      <c r="G3668">
        <f t="shared" ref="G3668" ca="1" si="7515">VLOOKUP(INDIRECT(CHAR(39)&amp;$A3668&amp;CHAR(39)&amp;"!r2c"&amp;$C3668,0),variables,2,0)</f>
        <v>9932</v>
      </c>
      <c r="H3668" s="68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65" t="s">
        <v>1220</v>
      </c>
      <c r="B3669">
        <f t="shared" si="7490"/>
        <v>8</v>
      </c>
      <c r="C3669">
        <f t="shared" si="7493"/>
        <v>47</v>
      </c>
      <c r="E3669">
        <f t="shared" ref="E3669" si="7516">plan_id</f>
        <v>1330</v>
      </c>
      <c r="F3669">
        <f t="shared" ca="1" si="7418"/>
        <v>2006</v>
      </c>
      <c r="G3669">
        <f t="shared" ref="G3669" ca="1" si="7517">VLOOKUP(INDIRECT(CHAR(39)&amp;$A3669&amp;CHAR(39)&amp;"!r2c"&amp;$C3669,0),variables,2,0)</f>
        <v>9935</v>
      </c>
      <c r="H3669" s="68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65" t="s">
        <v>1220</v>
      </c>
      <c r="B3670">
        <f t="shared" si="7490"/>
        <v>8</v>
      </c>
      <c r="C3670">
        <f t="shared" si="7493"/>
        <v>48</v>
      </c>
      <c r="E3670">
        <f t="shared" ref="E3670" si="7518">plan_id</f>
        <v>1330</v>
      </c>
      <c r="F3670">
        <f t="shared" ca="1" si="7418"/>
        <v>2006</v>
      </c>
      <c r="G3670">
        <f t="shared" ref="G3670" ca="1" si="7519">VLOOKUP(INDIRECT(CHAR(39)&amp;$A3670&amp;CHAR(39)&amp;"!r2c"&amp;$C3670,0),variables,2,0)</f>
        <v>9651</v>
      </c>
      <c r="H3670" s="68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65" t="s">
        <v>1220</v>
      </c>
      <c r="B3671">
        <f t="shared" si="7490"/>
        <v>8</v>
      </c>
      <c r="C3671">
        <f t="shared" si="7493"/>
        <v>49</v>
      </c>
      <c r="E3671">
        <f t="shared" ref="E3671" si="7520">plan_id</f>
        <v>1330</v>
      </c>
      <c r="F3671">
        <f t="shared" ca="1" si="7418"/>
        <v>2006</v>
      </c>
      <c r="G3671">
        <f t="shared" ref="G3671" ca="1" si="7521">VLOOKUP(INDIRECT(CHAR(39)&amp;$A3671&amp;CHAR(39)&amp;"!r2c"&amp;$C3671,0),variables,2,0)</f>
        <v>9722</v>
      </c>
      <c r="H3671" s="68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65" t="s">
        <v>1220</v>
      </c>
      <c r="B3672">
        <f t="shared" si="7490"/>
        <v>8</v>
      </c>
      <c r="C3672">
        <f t="shared" si="7493"/>
        <v>50</v>
      </c>
      <c r="E3672">
        <f t="shared" ref="E3672" si="7522">plan_id</f>
        <v>1330</v>
      </c>
      <c r="F3672">
        <f t="shared" ca="1" si="7418"/>
        <v>2006</v>
      </c>
      <c r="G3672">
        <f t="shared" ref="G3672" ca="1" si="7523">VLOOKUP(INDIRECT(CHAR(39)&amp;$A3672&amp;CHAR(39)&amp;"!r2c"&amp;$C3672,0),variables,2,0)</f>
        <v>9848</v>
      </c>
      <c r="H3672" s="68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65" t="s">
        <v>1220</v>
      </c>
      <c r="B3673">
        <f t="shared" si="7490"/>
        <v>8</v>
      </c>
      <c r="C3673">
        <f t="shared" si="7493"/>
        <v>51</v>
      </c>
      <c r="E3673">
        <f t="shared" ref="E3673" si="7524">plan_id</f>
        <v>1330</v>
      </c>
      <c r="F3673">
        <f t="shared" ca="1" si="7418"/>
        <v>2006</v>
      </c>
      <c r="G3673">
        <f t="shared" ref="G3673" ca="1" si="7525">VLOOKUP(INDIRECT(CHAR(39)&amp;$A3673&amp;CHAR(39)&amp;"!r2c"&amp;$C3673,0),variables,2,0)</f>
        <v>9866</v>
      </c>
      <c r="H3673" s="68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65" t="s">
        <v>1220</v>
      </c>
      <c r="B3674">
        <f t="shared" si="7490"/>
        <v>8</v>
      </c>
      <c r="C3674">
        <f t="shared" si="7493"/>
        <v>52</v>
      </c>
      <c r="E3674">
        <f t="shared" ref="E3674" si="7526">plan_id</f>
        <v>1330</v>
      </c>
      <c r="F3674">
        <f t="shared" ca="1" si="7418"/>
        <v>2006</v>
      </c>
      <c r="G3674">
        <f t="shared" ref="G3674" ca="1" si="7527">VLOOKUP(INDIRECT(CHAR(39)&amp;$A3674&amp;CHAR(39)&amp;"!r2c"&amp;$C3674,0),variables,2,0)</f>
        <v>9899</v>
      </c>
      <c r="H3674" s="68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65" t="s">
        <v>1220</v>
      </c>
      <c r="B3675">
        <f t="shared" si="7490"/>
        <v>8</v>
      </c>
      <c r="C3675">
        <f t="shared" si="7493"/>
        <v>53</v>
      </c>
      <c r="E3675">
        <f t="shared" ref="E3675" si="7528">plan_id</f>
        <v>1330</v>
      </c>
      <c r="F3675">
        <f t="shared" ca="1" si="7418"/>
        <v>2006</v>
      </c>
      <c r="G3675">
        <f t="shared" ref="G3675" ca="1" si="7529">VLOOKUP(INDIRECT(CHAR(39)&amp;$A3675&amp;CHAR(39)&amp;"!r2c"&amp;$C3675,0),variables,2,0)</f>
        <v>9905</v>
      </c>
      <c r="H3675" s="68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65" t="s">
        <v>1220</v>
      </c>
      <c r="B3676">
        <f t="shared" si="7490"/>
        <v>8</v>
      </c>
      <c r="C3676">
        <f t="shared" si="7493"/>
        <v>54</v>
      </c>
      <c r="E3676">
        <f t="shared" ref="E3676" si="7530">plan_id</f>
        <v>1330</v>
      </c>
      <c r="F3676">
        <f t="shared" ca="1" si="7418"/>
        <v>2006</v>
      </c>
      <c r="G3676">
        <f t="shared" ref="G3676" ca="1" si="7531">VLOOKUP(INDIRECT(CHAR(39)&amp;$A3676&amp;CHAR(39)&amp;"!r2c"&amp;$C3676,0),variables,2,0)</f>
        <v>9929</v>
      </c>
      <c r="H3676" s="68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65" t="s">
        <v>1220</v>
      </c>
      <c r="B3677">
        <f t="shared" si="7490"/>
        <v>8</v>
      </c>
      <c r="C3677">
        <f t="shared" si="7493"/>
        <v>55</v>
      </c>
      <c r="E3677">
        <f t="shared" ref="E3677" si="7532">plan_id</f>
        <v>1330</v>
      </c>
      <c r="F3677">
        <f t="shared" ca="1" si="7418"/>
        <v>2006</v>
      </c>
      <c r="G3677">
        <f t="shared" ref="G3677" ca="1" si="7533">VLOOKUP(INDIRECT(CHAR(39)&amp;$A3677&amp;CHAR(39)&amp;"!r2c"&amp;$C3677,0),variables,2,0)</f>
        <v>9654</v>
      </c>
      <c r="H3677" s="68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65" t="s">
        <v>1220</v>
      </c>
      <c r="B3678">
        <f t="shared" si="7490"/>
        <v>8</v>
      </c>
      <c r="C3678">
        <f t="shared" si="7493"/>
        <v>56</v>
      </c>
      <c r="E3678">
        <f t="shared" ref="E3678" si="7534">plan_id</f>
        <v>1330</v>
      </c>
      <c r="F3678">
        <f t="shared" ca="1" si="7418"/>
        <v>2006</v>
      </c>
      <c r="G3678">
        <f t="shared" ref="G3678" ca="1" si="7535">VLOOKUP(INDIRECT(CHAR(39)&amp;$A3678&amp;CHAR(39)&amp;"!r2c"&amp;$C3678,0),variables,2,0)</f>
        <v>9707</v>
      </c>
      <c r="H3678" s="68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65" t="s">
        <v>1220</v>
      </c>
      <c r="B3679">
        <f t="shared" si="7490"/>
        <v>8</v>
      </c>
      <c r="C3679">
        <f t="shared" si="7493"/>
        <v>57</v>
      </c>
      <c r="E3679">
        <f t="shared" ref="E3679" si="7536">plan_id</f>
        <v>1330</v>
      </c>
      <c r="F3679">
        <f t="shared" ca="1" si="7418"/>
        <v>2006</v>
      </c>
      <c r="G3679">
        <f t="shared" ref="G3679" ca="1" si="7537">VLOOKUP(INDIRECT(CHAR(39)&amp;$A3679&amp;CHAR(39)&amp;"!r2c"&amp;$C3679,0),variables,2,0)</f>
        <v>9669</v>
      </c>
      <c r="H3679" s="68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65" t="s">
        <v>1220</v>
      </c>
      <c r="B3680">
        <f t="shared" si="7490"/>
        <v>8</v>
      </c>
      <c r="C3680">
        <f t="shared" si="7493"/>
        <v>58</v>
      </c>
      <c r="E3680">
        <f t="shared" ref="E3680" si="7538">plan_id</f>
        <v>1330</v>
      </c>
      <c r="F3680">
        <f t="shared" ca="1" si="7418"/>
        <v>2006</v>
      </c>
      <c r="G3680">
        <f t="shared" ref="G3680" ca="1" si="7539">VLOOKUP(INDIRECT(CHAR(39)&amp;$A3680&amp;CHAR(39)&amp;"!r2c"&amp;$C3680,0),variables,2,0)</f>
        <v>9851</v>
      </c>
      <c r="H3680" s="68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65" t="s">
        <v>1220</v>
      </c>
      <c r="B3681">
        <f t="shared" si="7490"/>
        <v>8</v>
      </c>
      <c r="C3681">
        <f t="shared" si="7493"/>
        <v>59</v>
      </c>
      <c r="E3681">
        <f t="shared" ref="E3681" si="7540">plan_id</f>
        <v>1330</v>
      </c>
      <c r="F3681">
        <f t="shared" ca="1" si="7418"/>
        <v>2006</v>
      </c>
      <c r="G3681">
        <f t="shared" ref="G3681" ca="1" si="7541">VLOOKUP(INDIRECT(CHAR(39)&amp;$A3681&amp;CHAR(39)&amp;"!r2c"&amp;$C3681,0),variables,2,0)</f>
        <v>9890</v>
      </c>
      <c r="H3681" s="68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65" t="s">
        <v>1220</v>
      </c>
      <c r="B3682">
        <f t="shared" si="7490"/>
        <v>8</v>
      </c>
      <c r="C3682">
        <f t="shared" si="7493"/>
        <v>60</v>
      </c>
      <c r="E3682">
        <f t="shared" ref="E3682" si="7542">plan_id</f>
        <v>1330</v>
      </c>
      <c r="F3682">
        <f t="shared" ca="1" si="7418"/>
        <v>2006</v>
      </c>
      <c r="G3682">
        <f t="shared" ref="G3682" ca="1" si="7543">VLOOKUP(INDIRECT(CHAR(39)&amp;$A3682&amp;CHAR(39)&amp;"!r2c"&amp;$C3682,0),variables,2,0)</f>
        <v>9893</v>
      </c>
      <c r="H3682" s="68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65" t="s">
        <v>1220</v>
      </c>
      <c r="B3683">
        <f t="shared" si="7490"/>
        <v>8</v>
      </c>
      <c r="C3683">
        <f t="shared" si="7493"/>
        <v>61</v>
      </c>
      <c r="E3683">
        <f t="shared" ref="E3683" si="7544">plan_id</f>
        <v>1330</v>
      </c>
      <c r="F3683">
        <f t="shared" ca="1" si="7418"/>
        <v>2006</v>
      </c>
      <c r="G3683">
        <f t="shared" ref="G3683" ca="1" si="7545">VLOOKUP(INDIRECT(CHAR(39)&amp;$A3683&amp;CHAR(39)&amp;"!r2c"&amp;$C3683,0),variables,2,0)</f>
        <v>9896</v>
      </c>
      <c r="H3683" s="68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65" t="s">
        <v>1220</v>
      </c>
      <c r="B3684">
        <f t="shared" si="7490"/>
        <v>8</v>
      </c>
      <c r="C3684">
        <f t="shared" si="7493"/>
        <v>62</v>
      </c>
      <c r="E3684">
        <f t="shared" ref="E3684" si="7546">plan_id</f>
        <v>1330</v>
      </c>
      <c r="F3684">
        <f t="shared" ca="1" si="7418"/>
        <v>2006</v>
      </c>
      <c r="G3684">
        <f t="shared" ref="G3684" ca="1" si="7547">VLOOKUP(INDIRECT(CHAR(39)&amp;$A3684&amp;CHAR(39)&amp;"!r2c"&amp;$C3684,0),variables,2,0)</f>
        <v>9660</v>
      </c>
      <c r="H3684" s="68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65" t="s">
        <v>1220</v>
      </c>
      <c r="B3685">
        <f t="shared" si="7490"/>
        <v>8</v>
      </c>
      <c r="C3685">
        <f t="shared" si="7493"/>
        <v>63</v>
      </c>
      <c r="E3685">
        <f t="shared" ref="E3685" si="7548">plan_id</f>
        <v>1330</v>
      </c>
      <c r="F3685">
        <f t="shared" ref="F3685:F3748" ca="1" si="7549">INDIRECT(CHAR(39)&amp;$A3685&amp;CHAR(39)&amp;"!r"&amp;$B3685&amp;"c2",0)</f>
        <v>2006</v>
      </c>
      <c r="G3685">
        <f t="shared" ref="G3685" ca="1" si="7550">VLOOKUP(INDIRECT(CHAR(39)&amp;$A3685&amp;CHAR(39)&amp;"!r2c"&amp;$C3685,0),variables,2,0)</f>
        <v>9701</v>
      </c>
      <c r="H3685" s="68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65" t="s">
        <v>1220</v>
      </c>
      <c r="B3686">
        <f t="shared" si="7490"/>
        <v>8</v>
      </c>
      <c r="C3686">
        <f t="shared" si="7493"/>
        <v>64</v>
      </c>
      <c r="E3686">
        <f t="shared" ref="E3686" si="7551">plan_id</f>
        <v>1330</v>
      </c>
      <c r="F3686">
        <f t="shared" ca="1" si="7549"/>
        <v>2006</v>
      </c>
      <c r="G3686">
        <f t="shared" ref="G3686" ca="1" si="7552">VLOOKUP(INDIRECT(CHAR(39)&amp;$A3686&amp;CHAR(39)&amp;"!r2c"&amp;$C3686,0),variables,2,0)</f>
        <v>9728</v>
      </c>
      <c r="H3686" s="68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65" t="s">
        <v>1220</v>
      </c>
      <c r="B3687">
        <f t="shared" si="7490"/>
        <v>8</v>
      </c>
      <c r="C3687">
        <f t="shared" si="7493"/>
        <v>65</v>
      </c>
      <c r="E3687">
        <f t="shared" ref="E3687" si="7553">plan_id</f>
        <v>1330</v>
      </c>
      <c r="F3687">
        <f t="shared" ca="1" si="7549"/>
        <v>2006</v>
      </c>
      <c r="G3687">
        <f t="shared" ref="G3687" ca="1" si="7554">VLOOKUP(INDIRECT(CHAR(39)&amp;$A3687&amp;CHAR(39)&amp;"!r2c"&amp;$C3687,0),variables,2,0)</f>
        <v>9731</v>
      </c>
      <c r="H3687" s="68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65" t="s">
        <v>1220</v>
      </c>
      <c r="B3688">
        <f t="shared" si="7490"/>
        <v>8</v>
      </c>
      <c r="C3688">
        <f t="shared" si="7493"/>
        <v>66</v>
      </c>
      <c r="E3688">
        <f t="shared" ref="E3688" si="7555">plan_id</f>
        <v>1330</v>
      </c>
      <c r="F3688">
        <f t="shared" ca="1" si="7549"/>
        <v>2006</v>
      </c>
      <c r="G3688">
        <f t="shared" ref="G3688" ca="1" si="7556">VLOOKUP(INDIRECT(CHAR(39)&amp;$A3688&amp;CHAR(39)&amp;"!r2c"&amp;$C3688,0),variables,2,0)</f>
        <v>9737</v>
      </c>
      <c r="H3688" s="68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65" t="s">
        <v>1220</v>
      </c>
      <c r="B3689">
        <f t="shared" si="7490"/>
        <v>8</v>
      </c>
      <c r="C3689">
        <f t="shared" si="7493"/>
        <v>67</v>
      </c>
      <c r="E3689">
        <f t="shared" ref="E3689" si="7557">plan_id</f>
        <v>1330</v>
      </c>
      <c r="F3689">
        <f t="shared" ca="1" si="7549"/>
        <v>2006</v>
      </c>
      <c r="G3689">
        <f t="shared" ref="G3689" ca="1" si="7558">VLOOKUP(INDIRECT(CHAR(39)&amp;$A3689&amp;CHAR(39)&amp;"!r2c"&amp;$C3689,0),variables,2,0)</f>
        <v>9740</v>
      </c>
      <c r="H3689" s="68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65" t="s">
        <v>1220</v>
      </c>
      <c r="B3690">
        <f t="shared" si="7490"/>
        <v>8</v>
      </c>
      <c r="C3690">
        <f t="shared" si="7493"/>
        <v>68</v>
      </c>
      <c r="E3690">
        <f t="shared" ref="E3690" si="7559">plan_id</f>
        <v>1330</v>
      </c>
      <c r="F3690">
        <f t="shared" ca="1" si="7549"/>
        <v>2006</v>
      </c>
      <c r="G3690">
        <f t="shared" ref="G3690" ca="1" si="7560">VLOOKUP(INDIRECT(CHAR(39)&amp;$A3690&amp;CHAR(39)&amp;"!r2c"&amp;$C3690,0),variables,2,0)</f>
        <v>9752</v>
      </c>
      <c r="H3690" s="68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65" t="s">
        <v>1220</v>
      </c>
      <c r="B3691">
        <f t="shared" si="7490"/>
        <v>8</v>
      </c>
      <c r="C3691">
        <f t="shared" si="7493"/>
        <v>69</v>
      </c>
      <c r="E3691">
        <f t="shared" ref="E3691" si="7561">plan_id</f>
        <v>1330</v>
      </c>
      <c r="F3691">
        <f t="shared" ca="1" si="7549"/>
        <v>2006</v>
      </c>
      <c r="G3691">
        <f t="shared" ref="G3691" ca="1" si="7562">VLOOKUP(INDIRECT(CHAR(39)&amp;$A3691&amp;CHAR(39)&amp;"!r2c"&amp;$C3691,0),variables,2,0)</f>
        <v>9791</v>
      </c>
      <c r="H3691" s="68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65" t="s">
        <v>1220</v>
      </c>
      <c r="B3692">
        <f t="shared" si="7490"/>
        <v>8</v>
      </c>
      <c r="C3692">
        <f t="shared" si="7493"/>
        <v>70</v>
      </c>
      <c r="E3692">
        <f t="shared" ref="E3692" si="7563">plan_id</f>
        <v>1330</v>
      </c>
      <c r="F3692">
        <f t="shared" ca="1" si="7549"/>
        <v>2006</v>
      </c>
      <c r="G3692">
        <f t="shared" ref="G3692" ca="1" si="7564">VLOOKUP(INDIRECT(CHAR(39)&amp;$A3692&amp;CHAR(39)&amp;"!r2c"&amp;$C3692,0),variables,2,0)</f>
        <v>9800</v>
      </c>
      <c r="H3692" s="68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65" t="s">
        <v>1220</v>
      </c>
      <c r="B3693">
        <f t="shared" si="7490"/>
        <v>8</v>
      </c>
      <c r="C3693">
        <f t="shared" si="7493"/>
        <v>71</v>
      </c>
      <c r="E3693">
        <f t="shared" ref="E3693" si="7565">plan_id</f>
        <v>1330</v>
      </c>
      <c r="F3693">
        <f t="shared" ca="1" si="7549"/>
        <v>2006</v>
      </c>
      <c r="G3693">
        <f t="shared" ref="G3693" ca="1" si="7566">VLOOKUP(INDIRECT(CHAR(39)&amp;$A3693&amp;CHAR(39)&amp;"!r2c"&amp;$C3693,0),variables,2,0)</f>
        <v>9842</v>
      </c>
      <c r="H3693" s="68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65" t="s">
        <v>1220</v>
      </c>
      <c r="B3694">
        <f t="shared" si="7490"/>
        <v>8</v>
      </c>
      <c r="C3694">
        <f t="shared" si="7493"/>
        <v>72</v>
      </c>
      <c r="E3694">
        <f t="shared" ref="E3694" si="7567">plan_id</f>
        <v>1330</v>
      </c>
      <c r="F3694">
        <f t="shared" ca="1" si="7549"/>
        <v>2006</v>
      </c>
      <c r="G3694">
        <f t="shared" ref="G3694" ca="1" si="7568">VLOOKUP(INDIRECT(CHAR(39)&amp;$A3694&amp;CHAR(39)&amp;"!r2c"&amp;$C3694,0),variables,2,0)</f>
        <v>9854</v>
      </c>
      <c r="H3694" s="68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65" t="s">
        <v>1220</v>
      </c>
      <c r="B3695">
        <f t="shared" si="7490"/>
        <v>8</v>
      </c>
      <c r="C3695">
        <f t="shared" si="7493"/>
        <v>73</v>
      </c>
      <c r="E3695">
        <f t="shared" ref="E3695" si="7569">plan_id</f>
        <v>1330</v>
      </c>
      <c r="F3695">
        <f t="shared" ca="1" si="7549"/>
        <v>2006</v>
      </c>
      <c r="G3695">
        <f t="shared" ref="G3695" ca="1" si="7570">VLOOKUP(INDIRECT(CHAR(39)&amp;$A3695&amp;CHAR(39)&amp;"!r2c"&amp;$C3695,0),variables,2,0)</f>
        <v>9869</v>
      </c>
      <c r="H3695" s="68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65" t="s">
        <v>1220</v>
      </c>
      <c r="B3696">
        <f t="shared" si="7490"/>
        <v>8</v>
      </c>
      <c r="C3696">
        <f t="shared" si="7493"/>
        <v>74</v>
      </c>
      <c r="E3696">
        <f t="shared" ref="E3696" si="7571">plan_id</f>
        <v>1330</v>
      </c>
      <c r="F3696">
        <f t="shared" ca="1" si="7549"/>
        <v>2006</v>
      </c>
      <c r="G3696">
        <f t="shared" ref="G3696" ca="1" si="7572">VLOOKUP(INDIRECT(CHAR(39)&amp;$A3696&amp;CHAR(39)&amp;"!r2c"&amp;$C3696,0),variables,2,0)</f>
        <v>9873</v>
      </c>
      <c r="H3696" s="68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65" t="s">
        <v>1220</v>
      </c>
      <c r="B3697">
        <f t="shared" si="7490"/>
        <v>8</v>
      </c>
      <c r="C3697">
        <f t="shared" si="7493"/>
        <v>75</v>
      </c>
      <c r="E3697">
        <f t="shared" ref="E3697" si="7573">plan_id</f>
        <v>1330</v>
      </c>
      <c r="F3697">
        <f t="shared" ca="1" si="7549"/>
        <v>2006</v>
      </c>
      <c r="G3697">
        <f t="shared" ref="G3697" ca="1" si="7574">VLOOKUP(INDIRECT(CHAR(39)&amp;$A3697&amp;CHAR(39)&amp;"!r2c"&amp;$C3697,0),variables,2,0)</f>
        <v>9881</v>
      </c>
      <c r="H3697" s="68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65" t="s">
        <v>1220</v>
      </c>
      <c r="B3698">
        <f t="shared" si="7490"/>
        <v>8</v>
      </c>
      <c r="C3698">
        <f t="shared" si="7493"/>
        <v>76</v>
      </c>
      <c r="E3698">
        <f t="shared" ref="E3698" si="7575">plan_id</f>
        <v>1330</v>
      </c>
      <c r="F3698">
        <f t="shared" ca="1" si="7549"/>
        <v>2006</v>
      </c>
      <c r="G3698">
        <f t="shared" ref="G3698" ca="1" si="7576">VLOOKUP(INDIRECT(CHAR(39)&amp;$A3698&amp;CHAR(39)&amp;"!r2c"&amp;$C3698,0),variables,2,0)</f>
        <v>9908</v>
      </c>
      <c r="H3698" s="68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65" t="s">
        <v>1220</v>
      </c>
      <c r="B3699">
        <f t="shared" si="7490"/>
        <v>8</v>
      </c>
      <c r="C3699">
        <f t="shared" si="7493"/>
        <v>77</v>
      </c>
      <c r="E3699">
        <f t="shared" ref="E3699" si="7577">plan_id</f>
        <v>1330</v>
      </c>
      <c r="F3699">
        <f t="shared" ca="1" si="7549"/>
        <v>2006</v>
      </c>
      <c r="G3699">
        <f t="shared" ref="G3699" ca="1" si="7578">VLOOKUP(INDIRECT(CHAR(39)&amp;$A3699&amp;CHAR(39)&amp;"!r2c"&amp;$C3699,0),variables,2,0)</f>
        <v>9911</v>
      </c>
      <c r="H3699" s="68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65" t="s">
        <v>1220</v>
      </c>
      <c r="B3700">
        <f t="shared" si="7490"/>
        <v>8</v>
      </c>
      <c r="C3700">
        <f t="shared" si="7493"/>
        <v>78</v>
      </c>
      <c r="E3700">
        <f t="shared" ref="E3700" si="7579">plan_id</f>
        <v>1330</v>
      </c>
      <c r="F3700">
        <f t="shared" ca="1" si="7549"/>
        <v>2006</v>
      </c>
      <c r="G3700">
        <f t="shared" ref="G3700" ca="1" si="7580">VLOOKUP(INDIRECT(CHAR(39)&amp;$A3700&amp;CHAR(39)&amp;"!r2c"&amp;$C3700,0),variables,2,0)</f>
        <v>9663</v>
      </c>
      <c r="H3700" s="68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65" t="s">
        <v>1220</v>
      </c>
      <c r="B3701">
        <f t="shared" si="7490"/>
        <v>8</v>
      </c>
      <c r="C3701">
        <f t="shared" si="7493"/>
        <v>79</v>
      </c>
      <c r="E3701">
        <f t="shared" ref="E3701" si="7581">plan_id</f>
        <v>1330</v>
      </c>
      <c r="F3701">
        <f t="shared" ca="1" si="7549"/>
        <v>2006</v>
      </c>
      <c r="G3701">
        <f t="shared" ref="G3701" ca="1" si="7582">VLOOKUP(INDIRECT(CHAR(39)&amp;$A3701&amp;CHAR(39)&amp;"!r2c"&amp;$C3701,0),variables,2,0)</f>
        <v>9710</v>
      </c>
      <c r="H3701" s="68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65" t="s">
        <v>1220</v>
      </c>
      <c r="B3702">
        <f t="shared" si="7490"/>
        <v>8</v>
      </c>
      <c r="C3702">
        <f t="shared" si="7493"/>
        <v>80</v>
      </c>
      <c r="E3702">
        <f t="shared" ref="E3702" si="7583">plan_id</f>
        <v>1330</v>
      </c>
      <c r="F3702">
        <f t="shared" ca="1" si="7549"/>
        <v>2006</v>
      </c>
      <c r="G3702">
        <f t="shared" ref="G3702" ca="1" si="7584">VLOOKUP(INDIRECT(CHAR(39)&amp;$A3702&amp;CHAR(39)&amp;"!r2c"&amp;$C3702,0),variables,2,0)</f>
        <v>9758</v>
      </c>
      <c r="H3702" s="68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65" t="s">
        <v>1220</v>
      </c>
      <c r="B3703">
        <f t="shared" si="7490"/>
        <v>8</v>
      </c>
      <c r="C3703">
        <f t="shared" si="7493"/>
        <v>81</v>
      </c>
      <c r="E3703">
        <f t="shared" ref="E3703" si="7585">plan_id</f>
        <v>1330</v>
      </c>
      <c r="F3703">
        <f t="shared" ca="1" si="7549"/>
        <v>2006</v>
      </c>
      <c r="G3703">
        <f t="shared" ref="G3703" ca="1" si="7586">VLOOKUP(INDIRECT(CHAR(39)&amp;$A3703&amp;CHAR(39)&amp;"!r2c"&amp;$C3703,0),variables,2,0)</f>
        <v>9803</v>
      </c>
      <c r="H3703" s="68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65" t="s">
        <v>1220</v>
      </c>
      <c r="B3704">
        <f t="shared" si="7490"/>
        <v>8</v>
      </c>
      <c r="C3704">
        <f t="shared" si="7493"/>
        <v>82</v>
      </c>
      <c r="E3704">
        <f t="shared" ref="E3704" si="7587">plan_id</f>
        <v>1330</v>
      </c>
      <c r="F3704">
        <f t="shared" ca="1" si="7549"/>
        <v>2006</v>
      </c>
      <c r="G3704">
        <f t="shared" ref="G3704" ca="1" si="7588">VLOOKUP(INDIRECT(CHAR(39)&amp;$A3704&amp;CHAR(39)&amp;"!r2c"&amp;$C3704,0),variables,2,0)</f>
        <v>9857</v>
      </c>
      <c r="H3704" s="68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65" t="s">
        <v>1220</v>
      </c>
      <c r="B3705">
        <f t="shared" si="7490"/>
        <v>8</v>
      </c>
      <c r="C3705">
        <f t="shared" si="7493"/>
        <v>83</v>
      </c>
      <c r="E3705">
        <f t="shared" ref="E3705" si="7589">plan_id</f>
        <v>1330</v>
      </c>
      <c r="F3705">
        <f t="shared" ca="1" si="7549"/>
        <v>2006</v>
      </c>
      <c r="G3705">
        <f t="shared" ref="G3705" ca="1" si="7590">VLOOKUP(INDIRECT(CHAR(39)&amp;$A3705&amp;CHAR(39)&amp;"!r2c"&amp;$C3705,0),variables,2,0)</f>
        <v>9902</v>
      </c>
      <c r="H3705" s="68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65" t="s">
        <v>1220</v>
      </c>
      <c r="B3706">
        <f t="shared" si="7490"/>
        <v>8</v>
      </c>
      <c r="C3706">
        <f t="shared" si="7493"/>
        <v>84</v>
      </c>
      <c r="E3706">
        <f t="shared" ref="E3706" si="7591">plan_id</f>
        <v>1330</v>
      </c>
      <c r="F3706">
        <f t="shared" ca="1" si="7549"/>
        <v>2006</v>
      </c>
      <c r="G3706">
        <f t="shared" ref="G3706" ca="1" si="7592">VLOOKUP(INDIRECT(CHAR(39)&amp;$A3706&amp;CHAR(39)&amp;"!r2c"&amp;$C3706,0),variables,2,0)</f>
        <v>9926</v>
      </c>
      <c r="H3706" s="68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65" t="s">
        <v>1220</v>
      </c>
      <c r="B3707">
        <f t="shared" si="7490"/>
        <v>8</v>
      </c>
      <c r="C3707">
        <f t="shared" si="7493"/>
        <v>85</v>
      </c>
      <c r="E3707">
        <f t="shared" ref="E3707" si="7593">plan_id</f>
        <v>1330</v>
      </c>
      <c r="F3707">
        <f t="shared" ca="1" si="7549"/>
        <v>2006</v>
      </c>
      <c r="G3707">
        <f t="shared" ref="G3707" ca="1" si="7594">VLOOKUP(INDIRECT(CHAR(39)&amp;$A3707&amp;CHAR(39)&amp;"!r2c"&amp;$C3707,0),variables,2,0)</f>
        <v>9666</v>
      </c>
      <c r="H3707" s="68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65" t="s">
        <v>1220</v>
      </c>
      <c r="B3708">
        <f t="shared" si="7490"/>
        <v>8</v>
      </c>
      <c r="C3708">
        <f t="shared" si="7493"/>
        <v>86</v>
      </c>
      <c r="E3708">
        <f t="shared" ref="E3708" si="7595">plan_id</f>
        <v>1330</v>
      </c>
      <c r="F3708">
        <f t="shared" ca="1" si="7549"/>
        <v>2006</v>
      </c>
      <c r="G3708">
        <f t="shared" ref="G3708" ca="1" si="7596">VLOOKUP(INDIRECT(CHAR(39)&amp;$A3708&amp;CHAR(39)&amp;"!r2c"&amp;$C3708,0),variables,2,0)</f>
        <v>9827</v>
      </c>
      <c r="H3708" s="68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65" t="s">
        <v>1220</v>
      </c>
      <c r="B3709">
        <f t="shared" si="7490"/>
        <v>8</v>
      </c>
      <c r="C3709">
        <f t="shared" si="7493"/>
        <v>87</v>
      </c>
      <c r="E3709">
        <f t="shared" ref="E3709" si="7597">plan_id</f>
        <v>1330</v>
      </c>
      <c r="F3709">
        <f t="shared" ca="1" si="7549"/>
        <v>2006</v>
      </c>
      <c r="G3709">
        <f t="shared" ref="G3709" ca="1" si="7598">VLOOKUP(INDIRECT(CHAR(39)&amp;$A3709&amp;CHAR(39)&amp;"!r2c"&amp;$C3709,0),variables,2,0)</f>
        <v>9657</v>
      </c>
      <c r="H3709" s="68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65" t="s">
        <v>1220</v>
      </c>
      <c r="B3710">
        <f t="shared" si="7490"/>
        <v>8</v>
      </c>
      <c r="C3710">
        <f t="shared" si="7493"/>
        <v>88</v>
      </c>
      <c r="E3710">
        <f t="shared" ref="E3710" si="7599">plan_id</f>
        <v>1330</v>
      </c>
      <c r="F3710">
        <f t="shared" ca="1" si="7549"/>
        <v>2006</v>
      </c>
      <c r="G3710">
        <f t="shared" ref="G3710" ca="1" si="7600">VLOOKUP(INDIRECT(CHAR(39)&amp;$A3710&amp;CHAR(39)&amp;"!r2c"&amp;$C3710,0),variables,2,0)</f>
        <v>9834</v>
      </c>
      <c r="H3710" s="68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65" t="s">
        <v>1220</v>
      </c>
      <c r="B3711">
        <f t="shared" si="7490"/>
        <v>8</v>
      </c>
      <c r="C3711">
        <f t="shared" si="7493"/>
        <v>89</v>
      </c>
      <c r="E3711">
        <f t="shared" ref="E3711" si="7601">plan_id</f>
        <v>1330</v>
      </c>
      <c r="F3711">
        <f t="shared" ca="1" si="7549"/>
        <v>2006</v>
      </c>
      <c r="G3711">
        <f t="shared" ref="G3711" ca="1" si="7602">VLOOKUP(INDIRECT(CHAR(39)&amp;$A3711&amp;CHAR(39)&amp;"!r2c"&amp;$C3711,0),variables,2,0)</f>
        <v>9884</v>
      </c>
      <c r="H3711" s="68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65" t="s">
        <v>1220</v>
      </c>
      <c r="B3712">
        <f t="shared" si="7490"/>
        <v>8</v>
      </c>
      <c r="C3712">
        <f t="shared" si="7493"/>
        <v>90</v>
      </c>
      <c r="E3712">
        <f t="shared" ref="E3712" si="7603">plan_id</f>
        <v>1330</v>
      </c>
      <c r="F3712">
        <f t="shared" ca="1" si="7549"/>
        <v>2006</v>
      </c>
      <c r="G3712">
        <f t="shared" ref="G3712" ca="1" si="7604">VLOOKUP(INDIRECT(CHAR(39)&amp;$A3712&amp;CHAR(39)&amp;"!r2c"&amp;$C3712,0),variables,2,0)</f>
        <v>9672</v>
      </c>
      <c r="H3712" s="68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65" t="s">
        <v>1220</v>
      </c>
      <c r="B3713">
        <f t="shared" si="7490"/>
        <v>9</v>
      </c>
      <c r="C3713">
        <f t="shared" si="7493"/>
        <v>3</v>
      </c>
      <c r="E3713">
        <f t="shared" ref="E3713" si="7605">plan_id</f>
        <v>1330</v>
      </c>
      <c r="F3713">
        <f t="shared" ca="1" si="7549"/>
        <v>2007</v>
      </c>
      <c r="G3713">
        <f t="shared" ref="G3713" ca="1" si="7606">VLOOKUP(INDIRECT(CHAR(39)&amp;$A3713&amp;CHAR(39)&amp;"!r2c"&amp;$C3713,0),variables,2,0)</f>
        <v>9704</v>
      </c>
      <c r="H3713" s="68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65" t="s">
        <v>1220</v>
      </c>
      <c r="B3714">
        <f t="shared" si="7490"/>
        <v>9</v>
      </c>
      <c r="C3714">
        <f t="shared" si="7493"/>
        <v>4</v>
      </c>
      <c r="E3714">
        <f t="shared" ref="E3714" si="7607">plan_id</f>
        <v>1330</v>
      </c>
      <c r="F3714">
        <f t="shared" ca="1" si="7549"/>
        <v>2007</v>
      </c>
      <c r="G3714">
        <f t="shared" ref="G3714" ca="1" si="7608">VLOOKUP(INDIRECT(CHAR(39)&amp;$A3714&amp;CHAR(39)&amp;"!r2c"&amp;$C3714,0),variables,2,0)</f>
        <v>9716</v>
      </c>
      <c r="H3714" s="68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65" t="s">
        <v>1220</v>
      </c>
      <c r="B3715">
        <f t="shared" si="7490"/>
        <v>9</v>
      </c>
      <c r="C3715">
        <f t="shared" si="7493"/>
        <v>5</v>
      </c>
      <c r="E3715">
        <f t="shared" ref="E3715" si="7609">plan_id</f>
        <v>1330</v>
      </c>
      <c r="F3715">
        <f t="shared" ca="1" si="7549"/>
        <v>2007</v>
      </c>
      <c r="G3715">
        <f t="shared" ref="G3715" ca="1" si="7610">VLOOKUP(INDIRECT(CHAR(39)&amp;$A3715&amp;CHAR(39)&amp;"!r2c"&amp;$C3715,0),variables,2,0)</f>
        <v>9734</v>
      </c>
      <c r="H3715" s="68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65" t="s">
        <v>1220</v>
      </c>
      <c r="B3716">
        <f t="shared" si="7490"/>
        <v>9</v>
      </c>
      <c r="C3716">
        <f t="shared" si="7493"/>
        <v>6</v>
      </c>
      <c r="E3716">
        <f t="shared" ref="E3716" si="7611">plan_id</f>
        <v>1330</v>
      </c>
      <c r="F3716">
        <f t="shared" ca="1" si="7549"/>
        <v>2007</v>
      </c>
      <c r="G3716">
        <f t="shared" ref="G3716" ca="1" si="7612">VLOOKUP(INDIRECT(CHAR(39)&amp;$A3716&amp;CHAR(39)&amp;"!r2c"&amp;$C3716,0),variables,2,0)</f>
        <v>9749</v>
      </c>
      <c r="H3716" s="68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65" t="s">
        <v>1220</v>
      </c>
      <c r="B3717">
        <f t="shared" si="7490"/>
        <v>9</v>
      </c>
      <c r="C3717">
        <f t="shared" si="7493"/>
        <v>7</v>
      </c>
      <c r="E3717">
        <f t="shared" ref="E3717" si="7613">plan_id</f>
        <v>1330</v>
      </c>
      <c r="F3717">
        <f t="shared" ca="1" si="7549"/>
        <v>2007</v>
      </c>
      <c r="G3717">
        <f t="shared" ref="G3717" ca="1" si="7614">VLOOKUP(INDIRECT(CHAR(39)&amp;$A3717&amp;CHAR(39)&amp;"!r2c"&amp;$C3717,0),variables,2,0)</f>
        <v>9755</v>
      </c>
      <c r="H3717" s="68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65" t="s">
        <v>1220</v>
      </c>
      <c r="B3718">
        <f t="shared" si="7490"/>
        <v>9</v>
      </c>
      <c r="C3718">
        <f t="shared" si="7493"/>
        <v>8</v>
      </c>
      <c r="E3718">
        <f t="shared" ref="E3718" si="7615">plan_id</f>
        <v>1330</v>
      </c>
      <c r="F3718">
        <f t="shared" ca="1" si="7549"/>
        <v>2007</v>
      </c>
      <c r="G3718">
        <f t="shared" ref="G3718" ca="1" si="7616">VLOOKUP(INDIRECT(CHAR(39)&amp;$A3718&amp;CHAR(39)&amp;"!r2c"&amp;$C3718,0),variables,2,0)</f>
        <v>9782</v>
      </c>
      <c r="H3718" s="68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65" t="s">
        <v>1220</v>
      </c>
      <c r="B3719">
        <f t="shared" si="7490"/>
        <v>9</v>
      </c>
      <c r="C3719">
        <f t="shared" si="7493"/>
        <v>9</v>
      </c>
      <c r="E3719">
        <f t="shared" ref="E3719" si="7617">plan_id</f>
        <v>1330</v>
      </c>
      <c r="F3719">
        <f t="shared" ca="1" si="7549"/>
        <v>2007</v>
      </c>
      <c r="G3719">
        <f t="shared" ref="G3719" ca="1" si="7618">VLOOKUP(INDIRECT(CHAR(39)&amp;$A3719&amp;CHAR(39)&amp;"!r2c"&amp;$C3719,0),variables,2,0)</f>
        <v>9788</v>
      </c>
      <c r="H3719" s="68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65" t="s">
        <v>1220</v>
      </c>
      <c r="B3720">
        <f t="shared" si="7490"/>
        <v>9</v>
      </c>
      <c r="C3720">
        <f t="shared" si="7493"/>
        <v>10</v>
      </c>
      <c r="E3720">
        <f t="shared" ref="E3720" si="7619">plan_id</f>
        <v>1330</v>
      </c>
      <c r="F3720">
        <f t="shared" ca="1" si="7549"/>
        <v>2007</v>
      </c>
      <c r="G3720">
        <f t="shared" ref="G3720" ca="1" si="7620">VLOOKUP(INDIRECT(CHAR(39)&amp;$A3720&amp;CHAR(39)&amp;"!r2c"&amp;$C3720,0),variables,2,0)</f>
        <v>9812</v>
      </c>
      <c r="H3720" s="68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65" t="s">
        <v>1220</v>
      </c>
      <c r="B3721">
        <f t="shared" ref="B3721:B3784" si="7621">B3633+1</f>
        <v>9</v>
      </c>
      <c r="C3721">
        <f t="shared" si="7493"/>
        <v>11</v>
      </c>
      <c r="E3721">
        <f t="shared" ref="E3721" si="7622">plan_id</f>
        <v>1330</v>
      </c>
      <c r="F3721">
        <f t="shared" ca="1" si="7549"/>
        <v>2007</v>
      </c>
      <c r="G3721">
        <f t="shared" ref="G3721" ca="1" si="7623">VLOOKUP(INDIRECT(CHAR(39)&amp;$A3721&amp;CHAR(39)&amp;"!r2c"&amp;$C3721,0),variables,2,0)</f>
        <v>9815</v>
      </c>
      <c r="H3721" s="68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65" t="s">
        <v>1220</v>
      </c>
      <c r="B3722">
        <f t="shared" si="7621"/>
        <v>9</v>
      </c>
      <c r="C3722">
        <f t="shared" ref="C3722:C3785" si="7624">C3634</f>
        <v>12</v>
      </c>
      <c r="E3722">
        <f t="shared" ref="E3722" si="7625">plan_id</f>
        <v>1330</v>
      </c>
      <c r="F3722">
        <f t="shared" ca="1" si="7549"/>
        <v>2007</v>
      </c>
      <c r="G3722">
        <f t="shared" ref="G3722" ca="1" si="7626">VLOOKUP(INDIRECT(CHAR(39)&amp;$A3722&amp;CHAR(39)&amp;"!r2c"&amp;$C3722,0),variables,2,0)</f>
        <v>9821</v>
      </c>
      <c r="H3722" s="68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65" t="s">
        <v>1220</v>
      </c>
      <c r="B3723">
        <f t="shared" si="7621"/>
        <v>9</v>
      </c>
      <c r="C3723">
        <f t="shared" si="7624"/>
        <v>13</v>
      </c>
      <c r="E3723">
        <f t="shared" ref="E3723" si="7627">plan_id</f>
        <v>1330</v>
      </c>
      <c r="F3723">
        <f t="shared" ca="1" si="7549"/>
        <v>2007</v>
      </c>
      <c r="G3723">
        <f t="shared" ref="G3723" ca="1" si="7628">VLOOKUP(INDIRECT(CHAR(39)&amp;$A3723&amp;CHAR(39)&amp;"!r2c"&amp;$C3723,0),variables,2,0)</f>
        <v>9824</v>
      </c>
      <c r="H3723" s="68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65" t="s">
        <v>1220</v>
      </c>
      <c r="B3724">
        <f t="shared" si="7621"/>
        <v>9</v>
      </c>
      <c r="C3724">
        <f t="shared" si="7624"/>
        <v>14</v>
      </c>
      <c r="E3724">
        <f t="shared" ref="E3724" si="7629">plan_id</f>
        <v>1330</v>
      </c>
      <c r="F3724">
        <f t="shared" ca="1" si="7549"/>
        <v>2007</v>
      </c>
      <c r="G3724">
        <f t="shared" ref="G3724" ca="1" si="7630">VLOOKUP(INDIRECT(CHAR(39)&amp;$A3724&amp;CHAR(39)&amp;"!r2c"&amp;$C3724,0),variables,2,0)</f>
        <v>9830</v>
      </c>
      <c r="H3724" s="68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65" t="s">
        <v>1220</v>
      </c>
      <c r="B3725">
        <f t="shared" si="7621"/>
        <v>9</v>
      </c>
      <c r="C3725">
        <f t="shared" si="7624"/>
        <v>15</v>
      </c>
      <c r="E3725">
        <f t="shared" ref="E3725" si="7631">plan_id</f>
        <v>1330</v>
      </c>
      <c r="F3725">
        <f t="shared" ca="1" si="7549"/>
        <v>2007</v>
      </c>
      <c r="G3725">
        <f t="shared" ref="G3725" ca="1" si="7632">VLOOKUP(INDIRECT(CHAR(39)&amp;$A3725&amp;CHAR(39)&amp;"!r2c"&amp;$C3725,0),variables,2,0)</f>
        <v>9833</v>
      </c>
      <c r="H3725" s="68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65" t="s">
        <v>1220</v>
      </c>
      <c r="B3726">
        <f t="shared" si="7621"/>
        <v>9</v>
      </c>
      <c r="C3726">
        <f t="shared" si="7624"/>
        <v>16</v>
      </c>
      <c r="E3726">
        <f t="shared" ref="E3726" si="7633">plan_id</f>
        <v>1330</v>
      </c>
      <c r="F3726">
        <f t="shared" ca="1" si="7549"/>
        <v>2007</v>
      </c>
      <c r="G3726">
        <f t="shared" ref="G3726" ca="1" si="7634">VLOOKUP(INDIRECT(CHAR(39)&amp;$A3726&amp;CHAR(39)&amp;"!r2c"&amp;$C3726,0),variables,2,0)</f>
        <v>9845</v>
      </c>
      <c r="H3726" s="68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65" t="s">
        <v>1220</v>
      </c>
      <c r="B3727">
        <f t="shared" si="7621"/>
        <v>9</v>
      </c>
      <c r="C3727">
        <f t="shared" si="7624"/>
        <v>17</v>
      </c>
      <c r="E3727">
        <f t="shared" ref="E3727" si="7635">plan_id</f>
        <v>1330</v>
      </c>
      <c r="F3727">
        <f t="shared" ca="1" si="7549"/>
        <v>2007</v>
      </c>
      <c r="G3727">
        <f t="shared" ref="G3727" ca="1" si="7636">VLOOKUP(INDIRECT(CHAR(39)&amp;$A3727&amp;CHAR(39)&amp;"!r2c"&amp;$C3727,0),variables,2,0)</f>
        <v>9872</v>
      </c>
      <c r="H3727" s="68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65" t="s">
        <v>1220</v>
      </c>
      <c r="B3728">
        <f t="shared" si="7621"/>
        <v>9</v>
      </c>
      <c r="C3728">
        <f t="shared" si="7624"/>
        <v>18</v>
      </c>
      <c r="E3728">
        <f t="shared" ref="E3728" si="7637">plan_id</f>
        <v>1330</v>
      </c>
      <c r="F3728">
        <f t="shared" ca="1" si="7549"/>
        <v>2007</v>
      </c>
      <c r="G3728">
        <f t="shared" ref="G3728" ca="1" si="7638">VLOOKUP(INDIRECT(CHAR(39)&amp;$A3728&amp;CHAR(39)&amp;"!r2c"&amp;$C3728,0),variables,2,0)</f>
        <v>9887</v>
      </c>
      <c r="H3728" s="68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65" t="s">
        <v>1220</v>
      </c>
      <c r="B3729">
        <f t="shared" si="7621"/>
        <v>9</v>
      </c>
      <c r="C3729">
        <f t="shared" si="7624"/>
        <v>19</v>
      </c>
      <c r="E3729">
        <f t="shared" ref="E3729" si="7639">plan_id</f>
        <v>1330</v>
      </c>
      <c r="F3729">
        <f t="shared" ca="1" si="7549"/>
        <v>2007</v>
      </c>
      <c r="G3729">
        <f t="shared" ref="G3729" ca="1" si="7640">VLOOKUP(INDIRECT(CHAR(39)&amp;$A3729&amp;CHAR(39)&amp;"!r2c"&amp;$C3729,0),variables,2,0)</f>
        <v>9914</v>
      </c>
      <c r="H3729" s="68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65" t="s">
        <v>1220</v>
      </c>
      <c r="B3730">
        <f t="shared" si="7621"/>
        <v>9</v>
      </c>
      <c r="C3730">
        <f t="shared" si="7624"/>
        <v>20</v>
      </c>
      <c r="E3730">
        <f t="shared" ref="E3730" si="7641">plan_id</f>
        <v>1330</v>
      </c>
      <c r="F3730">
        <f t="shared" ca="1" si="7549"/>
        <v>2007</v>
      </c>
      <c r="G3730">
        <f t="shared" ref="G3730" ca="1" si="7642">VLOOKUP(INDIRECT(CHAR(39)&amp;$A3730&amp;CHAR(39)&amp;"!r2c"&amp;$C3730,0),variables,2,0)</f>
        <v>9917</v>
      </c>
      <c r="H3730" s="68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65" t="s">
        <v>1220</v>
      </c>
      <c r="B3731">
        <f t="shared" si="7621"/>
        <v>9</v>
      </c>
      <c r="C3731">
        <f t="shared" si="7624"/>
        <v>21</v>
      </c>
      <c r="E3731">
        <f t="shared" ref="E3731" si="7643">plan_id</f>
        <v>1330</v>
      </c>
      <c r="F3731">
        <f t="shared" ca="1" si="7549"/>
        <v>2007</v>
      </c>
      <c r="G3731">
        <f t="shared" ref="G3731" ca="1" si="7644">VLOOKUP(INDIRECT(CHAR(39)&amp;$A3731&amp;CHAR(39)&amp;"!r2c"&amp;$C3731,0),variables,2,0)</f>
        <v>9920</v>
      </c>
      <c r="H3731" s="68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65" t="s">
        <v>1220</v>
      </c>
      <c r="B3732">
        <f t="shared" si="7621"/>
        <v>9</v>
      </c>
      <c r="C3732">
        <f t="shared" si="7624"/>
        <v>22</v>
      </c>
      <c r="E3732">
        <f t="shared" ref="E3732" si="7645">plan_id</f>
        <v>1330</v>
      </c>
      <c r="F3732">
        <f t="shared" ca="1" si="7549"/>
        <v>2007</v>
      </c>
      <c r="G3732">
        <f t="shared" ref="G3732" ca="1" si="7646">VLOOKUP(INDIRECT(CHAR(39)&amp;$A3732&amp;CHAR(39)&amp;"!r2c"&amp;$C3732,0),variables,2,0)</f>
        <v>9648</v>
      </c>
      <c r="H3732" s="68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65" t="s">
        <v>1220</v>
      </c>
      <c r="B3733">
        <f t="shared" si="7621"/>
        <v>9</v>
      </c>
      <c r="C3733">
        <f t="shared" si="7624"/>
        <v>23</v>
      </c>
      <c r="E3733">
        <f t="shared" ref="E3733" si="7647">plan_id</f>
        <v>1330</v>
      </c>
      <c r="F3733">
        <f t="shared" ca="1" si="7549"/>
        <v>2007</v>
      </c>
      <c r="G3733">
        <f t="shared" ref="G3733" ca="1" si="7648">VLOOKUP(INDIRECT(CHAR(39)&amp;$A3733&amp;CHAR(39)&amp;"!r2c"&amp;$C3733,0),variables,2,0)</f>
        <v>9713</v>
      </c>
      <c r="H3733" s="68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65" t="s">
        <v>1220</v>
      </c>
      <c r="B3734">
        <f t="shared" si="7621"/>
        <v>9</v>
      </c>
      <c r="C3734">
        <f t="shared" si="7624"/>
        <v>24</v>
      </c>
      <c r="E3734">
        <f t="shared" ref="E3734" si="7649">plan_id</f>
        <v>1330</v>
      </c>
      <c r="F3734">
        <f t="shared" ca="1" si="7549"/>
        <v>2007</v>
      </c>
      <c r="G3734">
        <f t="shared" ref="G3734" ca="1" si="7650">VLOOKUP(INDIRECT(CHAR(39)&amp;$A3734&amp;CHAR(39)&amp;"!r2c"&amp;$C3734,0),variables,2,0)</f>
        <v>9719</v>
      </c>
      <c r="H3734" s="68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65" t="s">
        <v>1220</v>
      </c>
      <c r="B3735">
        <f t="shared" si="7621"/>
        <v>9</v>
      </c>
      <c r="C3735">
        <f t="shared" si="7624"/>
        <v>25</v>
      </c>
      <c r="E3735">
        <f t="shared" ref="E3735" si="7651">plan_id</f>
        <v>1330</v>
      </c>
      <c r="F3735">
        <f t="shared" ca="1" si="7549"/>
        <v>2007</v>
      </c>
      <c r="G3735">
        <f t="shared" ref="G3735" ca="1" si="7652">VLOOKUP(INDIRECT(CHAR(39)&amp;$A3735&amp;CHAR(39)&amp;"!r2c"&amp;$C3735,0),variables,2,0)</f>
        <v>9725</v>
      </c>
      <c r="H3735" s="68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65" t="s">
        <v>1220</v>
      </c>
      <c r="B3736">
        <f t="shared" si="7621"/>
        <v>9</v>
      </c>
      <c r="C3736">
        <f t="shared" si="7624"/>
        <v>26</v>
      </c>
      <c r="E3736">
        <f t="shared" ref="E3736" si="7653">plan_id</f>
        <v>1330</v>
      </c>
      <c r="F3736">
        <f t="shared" ca="1" si="7549"/>
        <v>2007</v>
      </c>
      <c r="G3736">
        <f t="shared" ref="G3736" ca="1" si="7654">VLOOKUP(INDIRECT(CHAR(39)&amp;$A3736&amp;CHAR(39)&amp;"!r2c"&amp;$C3736,0),variables,2,0)</f>
        <v>9743</v>
      </c>
      <c r="H3736" s="68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65" t="s">
        <v>1220</v>
      </c>
      <c r="B3737">
        <f t="shared" si="7621"/>
        <v>9</v>
      </c>
      <c r="C3737">
        <f t="shared" si="7624"/>
        <v>27</v>
      </c>
      <c r="E3737">
        <f t="shared" ref="E3737" si="7655">plan_id</f>
        <v>1330</v>
      </c>
      <c r="F3737">
        <f t="shared" ca="1" si="7549"/>
        <v>2007</v>
      </c>
      <c r="G3737">
        <f t="shared" ref="G3737" ca="1" si="7656">VLOOKUP(INDIRECT(CHAR(39)&amp;$A3737&amp;CHAR(39)&amp;"!r2c"&amp;$C3737,0),variables,2,0)</f>
        <v>9746</v>
      </c>
      <c r="H3737" s="68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65" t="s">
        <v>1220</v>
      </c>
      <c r="B3738">
        <f t="shared" si="7621"/>
        <v>9</v>
      </c>
      <c r="C3738">
        <f t="shared" si="7624"/>
        <v>28</v>
      </c>
      <c r="E3738">
        <f t="shared" ref="E3738" si="7657">plan_id</f>
        <v>1330</v>
      </c>
      <c r="F3738">
        <f t="shared" ca="1" si="7549"/>
        <v>2007</v>
      </c>
      <c r="G3738">
        <f t="shared" ref="G3738" ca="1" si="7658">VLOOKUP(INDIRECT(CHAR(39)&amp;$A3738&amp;CHAR(39)&amp;"!r2c"&amp;$C3738,0),variables,2,0)</f>
        <v>9761</v>
      </c>
      <c r="H3738" s="68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65" t="s">
        <v>1220</v>
      </c>
      <c r="B3739">
        <f t="shared" si="7621"/>
        <v>9</v>
      </c>
      <c r="C3739">
        <f t="shared" si="7624"/>
        <v>29</v>
      </c>
      <c r="E3739">
        <f t="shared" ref="E3739" si="7659">plan_id</f>
        <v>1330</v>
      </c>
      <c r="F3739">
        <f t="shared" ca="1" si="7549"/>
        <v>2007</v>
      </c>
      <c r="G3739">
        <f t="shared" ref="G3739" ca="1" si="7660">VLOOKUP(INDIRECT(CHAR(39)&amp;$A3739&amp;CHAR(39)&amp;"!r2c"&amp;$C3739,0),variables,2,0)</f>
        <v>9764</v>
      </c>
      <c r="H3739" s="68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65" t="s">
        <v>1220</v>
      </c>
      <c r="B3740">
        <f t="shared" si="7621"/>
        <v>9</v>
      </c>
      <c r="C3740">
        <f t="shared" si="7624"/>
        <v>30</v>
      </c>
      <c r="E3740">
        <f t="shared" ref="E3740" si="7661">plan_id</f>
        <v>1330</v>
      </c>
      <c r="F3740">
        <f t="shared" ca="1" si="7549"/>
        <v>2007</v>
      </c>
      <c r="G3740">
        <f t="shared" ref="G3740" ca="1" si="7662">VLOOKUP(INDIRECT(CHAR(39)&amp;$A3740&amp;CHAR(39)&amp;"!r2c"&amp;$C3740,0),variables,2,0)</f>
        <v>9767</v>
      </c>
      <c r="H3740" s="68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65" t="s">
        <v>1220</v>
      </c>
      <c r="B3741">
        <f t="shared" si="7621"/>
        <v>9</v>
      </c>
      <c r="C3741">
        <f t="shared" si="7624"/>
        <v>31</v>
      </c>
      <c r="E3741">
        <f t="shared" ref="E3741" si="7663">plan_id</f>
        <v>1330</v>
      </c>
      <c r="F3741">
        <f t="shared" ca="1" si="7549"/>
        <v>2007</v>
      </c>
      <c r="G3741">
        <f t="shared" ref="G3741" ca="1" si="7664">VLOOKUP(INDIRECT(CHAR(39)&amp;$A3741&amp;CHAR(39)&amp;"!r2c"&amp;$C3741,0),variables,2,0)</f>
        <v>9770</v>
      </c>
      <c r="H3741" s="68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65" t="s">
        <v>1220</v>
      </c>
      <c r="B3742">
        <f t="shared" si="7621"/>
        <v>9</v>
      </c>
      <c r="C3742">
        <f t="shared" si="7624"/>
        <v>32</v>
      </c>
      <c r="E3742">
        <f t="shared" ref="E3742" si="7665">plan_id</f>
        <v>1330</v>
      </c>
      <c r="F3742">
        <f t="shared" ca="1" si="7549"/>
        <v>2007</v>
      </c>
      <c r="G3742">
        <f t="shared" ref="G3742" ca="1" si="7666">VLOOKUP(INDIRECT(CHAR(39)&amp;$A3742&amp;CHAR(39)&amp;"!r2c"&amp;$C3742,0),variables,2,0)</f>
        <v>9773</v>
      </c>
      <c r="H3742" s="68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65" t="s">
        <v>1220</v>
      </c>
      <c r="B3743">
        <f t="shared" si="7621"/>
        <v>9</v>
      </c>
      <c r="C3743">
        <f t="shared" si="7624"/>
        <v>33</v>
      </c>
      <c r="E3743">
        <f t="shared" ref="E3743" si="7667">plan_id</f>
        <v>1330</v>
      </c>
      <c r="F3743">
        <f t="shared" ca="1" si="7549"/>
        <v>2007</v>
      </c>
      <c r="G3743">
        <f t="shared" ref="G3743" ca="1" si="7668">VLOOKUP(INDIRECT(CHAR(39)&amp;$A3743&amp;CHAR(39)&amp;"!r2c"&amp;$C3743,0),variables,2,0)</f>
        <v>9776</v>
      </c>
      <c r="H3743" s="68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65" t="s">
        <v>1220</v>
      </c>
      <c r="B3744">
        <f t="shared" si="7621"/>
        <v>9</v>
      </c>
      <c r="C3744">
        <f t="shared" si="7624"/>
        <v>34</v>
      </c>
      <c r="E3744">
        <f t="shared" ref="E3744" si="7669">plan_id</f>
        <v>1330</v>
      </c>
      <c r="F3744">
        <f t="shared" ca="1" si="7549"/>
        <v>2007</v>
      </c>
      <c r="G3744">
        <f t="shared" ref="G3744" ca="1" si="7670">VLOOKUP(INDIRECT(CHAR(39)&amp;$A3744&amp;CHAR(39)&amp;"!r2c"&amp;$C3744,0),variables,2,0)</f>
        <v>9779</v>
      </c>
      <c r="H3744" s="68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65" t="s">
        <v>1220</v>
      </c>
      <c r="B3745">
        <f t="shared" si="7621"/>
        <v>9</v>
      </c>
      <c r="C3745">
        <f t="shared" si="7624"/>
        <v>35</v>
      </c>
      <c r="E3745">
        <f t="shared" ref="E3745" si="7671">plan_id</f>
        <v>1330</v>
      </c>
      <c r="F3745">
        <f t="shared" ca="1" si="7549"/>
        <v>2007</v>
      </c>
      <c r="G3745">
        <f t="shared" ref="G3745" ca="1" si="7672">VLOOKUP(INDIRECT(CHAR(39)&amp;$A3745&amp;CHAR(39)&amp;"!r2c"&amp;$C3745,0),variables,2,0)</f>
        <v>9785</v>
      </c>
      <c r="H3745" s="68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65" t="s">
        <v>1220</v>
      </c>
      <c r="B3746">
        <f t="shared" si="7621"/>
        <v>9</v>
      </c>
      <c r="C3746">
        <f t="shared" si="7624"/>
        <v>36</v>
      </c>
      <c r="E3746">
        <f t="shared" ref="E3746" si="7673">plan_id</f>
        <v>1330</v>
      </c>
      <c r="F3746">
        <f t="shared" ca="1" si="7549"/>
        <v>2007</v>
      </c>
      <c r="G3746">
        <f t="shared" ref="G3746" ca="1" si="7674">VLOOKUP(INDIRECT(CHAR(39)&amp;$A3746&amp;CHAR(39)&amp;"!r2c"&amp;$C3746,0),variables,2,0)</f>
        <v>9794</v>
      </c>
      <c r="H3746" s="68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65" t="s">
        <v>1220</v>
      </c>
      <c r="B3747">
        <f t="shared" si="7621"/>
        <v>9</v>
      </c>
      <c r="C3747">
        <f t="shared" si="7624"/>
        <v>37</v>
      </c>
      <c r="E3747">
        <f t="shared" ref="E3747" si="7675">plan_id</f>
        <v>1330</v>
      </c>
      <c r="F3747">
        <f t="shared" ca="1" si="7549"/>
        <v>2007</v>
      </c>
      <c r="G3747">
        <f t="shared" ref="G3747" ca="1" si="7676">VLOOKUP(INDIRECT(CHAR(39)&amp;$A3747&amp;CHAR(39)&amp;"!r2c"&amp;$C3747,0),variables,2,0)</f>
        <v>9797</v>
      </c>
      <c r="H3747" s="68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65" t="s">
        <v>1220</v>
      </c>
      <c r="B3748">
        <f t="shared" si="7621"/>
        <v>9</v>
      </c>
      <c r="C3748">
        <f t="shared" si="7624"/>
        <v>38</v>
      </c>
      <c r="E3748">
        <f t="shared" ref="E3748" si="7677">plan_id</f>
        <v>1330</v>
      </c>
      <c r="F3748">
        <f t="shared" ca="1" si="7549"/>
        <v>2007</v>
      </c>
      <c r="G3748">
        <f t="shared" ref="G3748" ca="1" si="7678">VLOOKUP(INDIRECT(CHAR(39)&amp;$A3748&amp;CHAR(39)&amp;"!r2c"&amp;$C3748,0),variables,2,0)</f>
        <v>9806</v>
      </c>
      <c r="H3748" s="68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65" t="s">
        <v>1220</v>
      </c>
      <c r="B3749">
        <f t="shared" si="7621"/>
        <v>9</v>
      </c>
      <c r="C3749">
        <f t="shared" si="7624"/>
        <v>39</v>
      </c>
      <c r="E3749">
        <f t="shared" ref="E3749" si="7679">plan_id</f>
        <v>1330</v>
      </c>
      <c r="F3749">
        <f t="shared" ref="F3749:F3812" ca="1" si="7680">INDIRECT(CHAR(39)&amp;$A3749&amp;CHAR(39)&amp;"!r"&amp;$B3749&amp;"c2",0)</f>
        <v>2007</v>
      </c>
      <c r="G3749">
        <f t="shared" ref="G3749" ca="1" si="7681">VLOOKUP(INDIRECT(CHAR(39)&amp;$A3749&amp;CHAR(39)&amp;"!r2c"&amp;$C3749,0),variables,2,0)</f>
        <v>9809</v>
      </c>
      <c r="H3749" s="68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65" t="s">
        <v>1220</v>
      </c>
      <c r="B3750">
        <f t="shared" si="7621"/>
        <v>9</v>
      </c>
      <c r="C3750">
        <f t="shared" si="7624"/>
        <v>40</v>
      </c>
      <c r="E3750">
        <f t="shared" ref="E3750" si="7682">plan_id</f>
        <v>1330</v>
      </c>
      <c r="F3750">
        <f t="shared" ca="1" si="7680"/>
        <v>2007</v>
      </c>
      <c r="G3750">
        <f t="shared" ref="G3750" ca="1" si="7683">VLOOKUP(INDIRECT(CHAR(39)&amp;$A3750&amp;CHAR(39)&amp;"!r2c"&amp;$C3750,0),variables,2,0)</f>
        <v>9818</v>
      </c>
      <c r="H3750" s="68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65" t="s">
        <v>1220</v>
      </c>
      <c r="B3751">
        <f t="shared" si="7621"/>
        <v>9</v>
      </c>
      <c r="C3751">
        <f t="shared" si="7624"/>
        <v>41</v>
      </c>
      <c r="E3751">
        <f t="shared" ref="E3751" si="7684">plan_id</f>
        <v>1330</v>
      </c>
      <c r="F3751">
        <f t="shared" ca="1" si="7680"/>
        <v>2007</v>
      </c>
      <c r="G3751">
        <f t="shared" ref="G3751" ca="1" si="7685">VLOOKUP(INDIRECT(CHAR(39)&amp;$A3751&amp;CHAR(39)&amp;"!r2c"&amp;$C3751,0),variables,2,0)</f>
        <v>9839</v>
      </c>
      <c r="H3751" s="68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65" t="s">
        <v>1220</v>
      </c>
      <c r="B3752">
        <f t="shared" si="7621"/>
        <v>9</v>
      </c>
      <c r="C3752">
        <f t="shared" si="7624"/>
        <v>42</v>
      </c>
      <c r="E3752">
        <f t="shared" ref="E3752" si="7686">plan_id</f>
        <v>1330</v>
      </c>
      <c r="F3752">
        <f t="shared" ca="1" si="7680"/>
        <v>2007</v>
      </c>
      <c r="G3752">
        <f t="shared" ref="G3752" ca="1" si="7687">VLOOKUP(INDIRECT(CHAR(39)&amp;$A3752&amp;CHAR(39)&amp;"!r2c"&amp;$C3752,0),variables,2,0)</f>
        <v>9860</v>
      </c>
      <c r="H3752" s="68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65" t="s">
        <v>1220</v>
      </c>
      <c r="B3753">
        <f t="shared" si="7621"/>
        <v>9</v>
      </c>
      <c r="C3753">
        <f t="shared" si="7624"/>
        <v>43</v>
      </c>
      <c r="E3753">
        <f t="shared" ref="E3753" si="7688">plan_id</f>
        <v>1330</v>
      </c>
      <c r="F3753">
        <f t="shared" ca="1" si="7680"/>
        <v>2007</v>
      </c>
      <c r="G3753">
        <f t="shared" ref="G3753" ca="1" si="7689">VLOOKUP(INDIRECT(CHAR(39)&amp;$A3753&amp;CHAR(39)&amp;"!r2c"&amp;$C3753,0),variables,2,0)</f>
        <v>9863</v>
      </c>
      <c r="H3753" s="68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65" t="s">
        <v>1220</v>
      </c>
      <c r="B3754">
        <f t="shared" si="7621"/>
        <v>9</v>
      </c>
      <c r="C3754">
        <f t="shared" si="7624"/>
        <v>44</v>
      </c>
      <c r="E3754">
        <f t="shared" ref="E3754" si="7690">plan_id</f>
        <v>1330</v>
      </c>
      <c r="F3754">
        <f t="shared" ca="1" si="7680"/>
        <v>2007</v>
      </c>
      <c r="G3754">
        <f t="shared" ref="G3754" ca="1" si="7691">VLOOKUP(INDIRECT(CHAR(39)&amp;$A3754&amp;CHAR(39)&amp;"!r2c"&amp;$C3754,0),variables,2,0)</f>
        <v>9878</v>
      </c>
      <c r="H3754" s="68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65" t="s">
        <v>1220</v>
      </c>
      <c r="B3755">
        <f t="shared" si="7621"/>
        <v>9</v>
      </c>
      <c r="C3755">
        <f t="shared" si="7624"/>
        <v>45</v>
      </c>
      <c r="E3755">
        <f t="shared" ref="E3755" si="7692">plan_id</f>
        <v>1330</v>
      </c>
      <c r="F3755">
        <f t="shared" ca="1" si="7680"/>
        <v>2007</v>
      </c>
      <c r="G3755">
        <f t="shared" ref="G3755" ca="1" si="7693">VLOOKUP(INDIRECT(CHAR(39)&amp;$A3755&amp;CHAR(39)&amp;"!r2c"&amp;$C3755,0),variables,2,0)</f>
        <v>9923</v>
      </c>
      <c r="H3755" s="68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65" t="s">
        <v>1220</v>
      </c>
      <c r="B3756">
        <f t="shared" si="7621"/>
        <v>9</v>
      </c>
      <c r="C3756">
        <f t="shared" si="7624"/>
        <v>46</v>
      </c>
      <c r="E3756">
        <f t="shared" ref="E3756" si="7694">plan_id</f>
        <v>1330</v>
      </c>
      <c r="F3756">
        <f t="shared" ca="1" si="7680"/>
        <v>2007</v>
      </c>
      <c r="G3756">
        <f t="shared" ref="G3756" ca="1" si="7695">VLOOKUP(INDIRECT(CHAR(39)&amp;$A3756&amp;CHAR(39)&amp;"!r2c"&amp;$C3756,0),variables,2,0)</f>
        <v>9932</v>
      </c>
      <c r="H3756" s="68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65" t="s">
        <v>1220</v>
      </c>
      <c r="B3757">
        <f t="shared" si="7621"/>
        <v>9</v>
      </c>
      <c r="C3757">
        <f t="shared" si="7624"/>
        <v>47</v>
      </c>
      <c r="E3757">
        <f t="shared" ref="E3757" si="7696">plan_id</f>
        <v>1330</v>
      </c>
      <c r="F3757">
        <f t="shared" ca="1" si="7680"/>
        <v>2007</v>
      </c>
      <c r="G3757">
        <f t="shared" ref="G3757" ca="1" si="7697">VLOOKUP(INDIRECT(CHAR(39)&amp;$A3757&amp;CHAR(39)&amp;"!r2c"&amp;$C3757,0),variables,2,0)</f>
        <v>9935</v>
      </c>
      <c r="H3757" s="68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65" t="s">
        <v>1220</v>
      </c>
      <c r="B3758">
        <f t="shared" si="7621"/>
        <v>9</v>
      </c>
      <c r="C3758">
        <f t="shared" si="7624"/>
        <v>48</v>
      </c>
      <c r="E3758">
        <f t="shared" ref="E3758" si="7698">plan_id</f>
        <v>1330</v>
      </c>
      <c r="F3758">
        <f t="shared" ca="1" si="7680"/>
        <v>2007</v>
      </c>
      <c r="G3758">
        <f t="shared" ref="G3758" ca="1" si="7699">VLOOKUP(INDIRECT(CHAR(39)&amp;$A3758&amp;CHAR(39)&amp;"!r2c"&amp;$C3758,0),variables,2,0)</f>
        <v>9651</v>
      </c>
      <c r="H3758" s="68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65" t="s">
        <v>1220</v>
      </c>
      <c r="B3759">
        <f t="shared" si="7621"/>
        <v>9</v>
      </c>
      <c r="C3759">
        <f t="shared" si="7624"/>
        <v>49</v>
      </c>
      <c r="E3759">
        <f t="shared" ref="E3759" si="7700">plan_id</f>
        <v>1330</v>
      </c>
      <c r="F3759">
        <f t="shared" ca="1" si="7680"/>
        <v>2007</v>
      </c>
      <c r="G3759">
        <f t="shared" ref="G3759" ca="1" si="7701">VLOOKUP(INDIRECT(CHAR(39)&amp;$A3759&amp;CHAR(39)&amp;"!r2c"&amp;$C3759,0),variables,2,0)</f>
        <v>9722</v>
      </c>
      <c r="H3759" s="68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65" t="s">
        <v>1220</v>
      </c>
      <c r="B3760">
        <f t="shared" si="7621"/>
        <v>9</v>
      </c>
      <c r="C3760">
        <f t="shared" si="7624"/>
        <v>50</v>
      </c>
      <c r="E3760">
        <f t="shared" ref="E3760" si="7702">plan_id</f>
        <v>1330</v>
      </c>
      <c r="F3760">
        <f t="shared" ca="1" si="7680"/>
        <v>2007</v>
      </c>
      <c r="G3760">
        <f t="shared" ref="G3760" ca="1" si="7703">VLOOKUP(INDIRECT(CHAR(39)&amp;$A3760&amp;CHAR(39)&amp;"!r2c"&amp;$C3760,0),variables,2,0)</f>
        <v>9848</v>
      </c>
      <c r="H3760" s="68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65" t="s">
        <v>1220</v>
      </c>
      <c r="B3761">
        <f t="shared" si="7621"/>
        <v>9</v>
      </c>
      <c r="C3761">
        <f t="shared" si="7624"/>
        <v>51</v>
      </c>
      <c r="E3761">
        <f t="shared" ref="E3761" si="7704">plan_id</f>
        <v>1330</v>
      </c>
      <c r="F3761">
        <f t="shared" ca="1" si="7680"/>
        <v>2007</v>
      </c>
      <c r="G3761">
        <f t="shared" ref="G3761" ca="1" si="7705">VLOOKUP(INDIRECT(CHAR(39)&amp;$A3761&amp;CHAR(39)&amp;"!r2c"&amp;$C3761,0),variables,2,0)</f>
        <v>9866</v>
      </c>
      <c r="H3761" s="68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65" t="s">
        <v>1220</v>
      </c>
      <c r="B3762">
        <f t="shared" si="7621"/>
        <v>9</v>
      </c>
      <c r="C3762">
        <f t="shared" si="7624"/>
        <v>52</v>
      </c>
      <c r="E3762">
        <f t="shared" ref="E3762" si="7706">plan_id</f>
        <v>1330</v>
      </c>
      <c r="F3762">
        <f t="shared" ca="1" si="7680"/>
        <v>2007</v>
      </c>
      <c r="G3762">
        <f t="shared" ref="G3762" ca="1" si="7707">VLOOKUP(INDIRECT(CHAR(39)&amp;$A3762&amp;CHAR(39)&amp;"!r2c"&amp;$C3762,0),variables,2,0)</f>
        <v>9899</v>
      </c>
      <c r="H3762" s="68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65" t="s">
        <v>1220</v>
      </c>
      <c r="B3763">
        <f t="shared" si="7621"/>
        <v>9</v>
      </c>
      <c r="C3763">
        <f t="shared" si="7624"/>
        <v>53</v>
      </c>
      <c r="E3763">
        <f t="shared" ref="E3763" si="7708">plan_id</f>
        <v>1330</v>
      </c>
      <c r="F3763">
        <f t="shared" ca="1" si="7680"/>
        <v>2007</v>
      </c>
      <c r="G3763">
        <f t="shared" ref="G3763" ca="1" si="7709">VLOOKUP(INDIRECT(CHAR(39)&amp;$A3763&amp;CHAR(39)&amp;"!r2c"&amp;$C3763,0),variables,2,0)</f>
        <v>9905</v>
      </c>
      <c r="H3763" s="68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65" t="s">
        <v>1220</v>
      </c>
      <c r="B3764">
        <f t="shared" si="7621"/>
        <v>9</v>
      </c>
      <c r="C3764">
        <f t="shared" si="7624"/>
        <v>54</v>
      </c>
      <c r="E3764">
        <f t="shared" ref="E3764" si="7710">plan_id</f>
        <v>1330</v>
      </c>
      <c r="F3764">
        <f t="shared" ca="1" si="7680"/>
        <v>2007</v>
      </c>
      <c r="G3764">
        <f t="shared" ref="G3764" ca="1" si="7711">VLOOKUP(INDIRECT(CHAR(39)&amp;$A3764&amp;CHAR(39)&amp;"!r2c"&amp;$C3764,0),variables,2,0)</f>
        <v>9929</v>
      </c>
      <c r="H3764" s="68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65" t="s">
        <v>1220</v>
      </c>
      <c r="B3765">
        <f t="shared" si="7621"/>
        <v>9</v>
      </c>
      <c r="C3765">
        <f t="shared" si="7624"/>
        <v>55</v>
      </c>
      <c r="E3765">
        <f t="shared" ref="E3765" si="7712">plan_id</f>
        <v>1330</v>
      </c>
      <c r="F3765">
        <f t="shared" ca="1" si="7680"/>
        <v>2007</v>
      </c>
      <c r="G3765">
        <f t="shared" ref="G3765" ca="1" si="7713">VLOOKUP(INDIRECT(CHAR(39)&amp;$A3765&amp;CHAR(39)&amp;"!r2c"&amp;$C3765,0),variables,2,0)</f>
        <v>9654</v>
      </c>
      <c r="H3765" s="68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65" t="s">
        <v>1220</v>
      </c>
      <c r="B3766">
        <f t="shared" si="7621"/>
        <v>9</v>
      </c>
      <c r="C3766">
        <f t="shared" si="7624"/>
        <v>56</v>
      </c>
      <c r="E3766">
        <f t="shared" ref="E3766" si="7714">plan_id</f>
        <v>1330</v>
      </c>
      <c r="F3766">
        <f t="shared" ca="1" si="7680"/>
        <v>2007</v>
      </c>
      <c r="G3766">
        <f t="shared" ref="G3766" ca="1" si="7715">VLOOKUP(INDIRECT(CHAR(39)&amp;$A3766&amp;CHAR(39)&amp;"!r2c"&amp;$C3766,0),variables,2,0)</f>
        <v>9707</v>
      </c>
      <c r="H3766" s="68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65" t="s">
        <v>1220</v>
      </c>
      <c r="B3767">
        <f t="shared" si="7621"/>
        <v>9</v>
      </c>
      <c r="C3767">
        <f t="shared" si="7624"/>
        <v>57</v>
      </c>
      <c r="E3767">
        <f t="shared" ref="E3767" si="7716">plan_id</f>
        <v>1330</v>
      </c>
      <c r="F3767">
        <f t="shared" ca="1" si="7680"/>
        <v>2007</v>
      </c>
      <c r="G3767">
        <f t="shared" ref="G3767" ca="1" si="7717">VLOOKUP(INDIRECT(CHAR(39)&amp;$A3767&amp;CHAR(39)&amp;"!r2c"&amp;$C3767,0),variables,2,0)</f>
        <v>9669</v>
      </c>
      <c r="H3767" s="68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65" t="s">
        <v>1220</v>
      </c>
      <c r="B3768">
        <f t="shared" si="7621"/>
        <v>9</v>
      </c>
      <c r="C3768">
        <f t="shared" si="7624"/>
        <v>58</v>
      </c>
      <c r="E3768">
        <f t="shared" ref="E3768" si="7718">plan_id</f>
        <v>1330</v>
      </c>
      <c r="F3768">
        <f t="shared" ca="1" si="7680"/>
        <v>2007</v>
      </c>
      <c r="G3768">
        <f t="shared" ref="G3768" ca="1" si="7719">VLOOKUP(INDIRECT(CHAR(39)&amp;$A3768&amp;CHAR(39)&amp;"!r2c"&amp;$C3768,0),variables,2,0)</f>
        <v>9851</v>
      </c>
      <c r="H3768" s="68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65" t="s">
        <v>1220</v>
      </c>
      <c r="B3769">
        <f t="shared" si="7621"/>
        <v>9</v>
      </c>
      <c r="C3769">
        <f t="shared" si="7624"/>
        <v>59</v>
      </c>
      <c r="E3769">
        <f t="shared" ref="E3769" si="7720">plan_id</f>
        <v>1330</v>
      </c>
      <c r="F3769">
        <f t="shared" ca="1" si="7680"/>
        <v>2007</v>
      </c>
      <c r="G3769">
        <f t="shared" ref="G3769" ca="1" si="7721">VLOOKUP(INDIRECT(CHAR(39)&amp;$A3769&amp;CHAR(39)&amp;"!r2c"&amp;$C3769,0),variables,2,0)</f>
        <v>9890</v>
      </c>
      <c r="H3769" s="68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65" t="s">
        <v>1220</v>
      </c>
      <c r="B3770">
        <f t="shared" si="7621"/>
        <v>9</v>
      </c>
      <c r="C3770">
        <f t="shared" si="7624"/>
        <v>60</v>
      </c>
      <c r="E3770">
        <f t="shared" ref="E3770" si="7722">plan_id</f>
        <v>1330</v>
      </c>
      <c r="F3770">
        <f t="shared" ca="1" si="7680"/>
        <v>2007</v>
      </c>
      <c r="G3770">
        <f t="shared" ref="G3770" ca="1" si="7723">VLOOKUP(INDIRECT(CHAR(39)&amp;$A3770&amp;CHAR(39)&amp;"!r2c"&amp;$C3770,0),variables,2,0)</f>
        <v>9893</v>
      </c>
      <c r="H3770" s="68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65" t="s">
        <v>1220</v>
      </c>
      <c r="B3771">
        <f t="shared" si="7621"/>
        <v>9</v>
      </c>
      <c r="C3771">
        <f t="shared" si="7624"/>
        <v>61</v>
      </c>
      <c r="E3771">
        <f t="shared" ref="E3771" si="7724">plan_id</f>
        <v>1330</v>
      </c>
      <c r="F3771">
        <f t="shared" ca="1" si="7680"/>
        <v>2007</v>
      </c>
      <c r="G3771">
        <f t="shared" ref="G3771" ca="1" si="7725">VLOOKUP(INDIRECT(CHAR(39)&amp;$A3771&amp;CHAR(39)&amp;"!r2c"&amp;$C3771,0),variables,2,0)</f>
        <v>9896</v>
      </c>
      <c r="H3771" s="68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65" t="s">
        <v>1220</v>
      </c>
      <c r="B3772">
        <f t="shared" si="7621"/>
        <v>9</v>
      </c>
      <c r="C3772">
        <f t="shared" si="7624"/>
        <v>62</v>
      </c>
      <c r="E3772">
        <f t="shared" ref="E3772" si="7726">plan_id</f>
        <v>1330</v>
      </c>
      <c r="F3772">
        <f t="shared" ca="1" si="7680"/>
        <v>2007</v>
      </c>
      <c r="G3772">
        <f t="shared" ref="G3772" ca="1" si="7727">VLOOKUP(INDIRECT(CHAR(39)&amp;$A3772&amp;CHAR(39)&amp;"!r2c"&amp;$C3772,0),variables,2,0)</f>
        <v>9660</v>
      </c>
      <c r="H3772" s="68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65" t="s">
        <v>1220</v>
      </c>
      <c r="B3773">
        <f t="shared" si="7621"/>
        <v>9</v>
      </c>
      <c r="C3773">
        <f t="shared" si="7624"/>
        <v>63</v>
      </c>
      <c r="E3773">
        <f t="shared" ref="E3773" si="7728">plan_id</f>
        <v>1330</v>
      </c>
      <c r="F3773">
        <f t="shared" ca="1" si="7680"/>
        <v>2007</v>
      </c>
      <c r="G3773">
        <f t="shared" ref="G3773" ca="1" si="7729">VLOOKUP(INDIRECT(CHAR(39)&amp;$A3773&amp;CHAR(39)&amp;"!r2c"&amp;$C3773,0),variables,2,0)</f>
        <v>9701</v>
      </c>
      <c r="H3773" s="68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65" t="s">
        <v>1220</v>
      </c>
      <c r="B3774">
        <f t="shared" si="7621"/>
        <v>9</v>
      </c>
      <c r="C3774">
        <f t="shared" si="7624"/>
        <v>64</v>
      </c>
      <c r="E3774">
        <f t="shared" ref="E3774" si="7730">plan_id</f>
        <v>1330</v>
      </c>
      <c r="F3774">
        <f t="shared" ca="1" si="7680"/>
        <v>2007</v>
      </c>
      <c r="G3774">
        <f t="shared" ref="G3774" ca="1" si="7731">VLOOKUP(INDIRECT(CHAR(39)&amp;$A3774&amp;CHAR(39)&amp;"!r2c"&amp;$C3774,0),variables,2,0)</f>
        <v>9728</v>
      </c>
      <c r="H3774" s="68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65" t="s">
        <v>1220</v>
      </c>
      <c r="B3775">
        <f t="shared" si="7621"/>
        <v>9</v>
      </c>
      <c r="C3775">
        <f t="shared" si="7624"/>
        <v>65</v>
      </c>
      <c r="E3775">
        <f t="shared" ref="E3775" si="7732">plan_id</f>
        <v>1330</v>
      </c>
      <c r="F3775">
        <f t="shared" ca="1" si="7680"/>
        <v>2007</v>
      </c>
      <c r="G3775">
        <f t="shared" ref="G3775" ca="1" si="7733">VLOOKUP(INDIRECT(CHAR(39)&amp;$A3775&amp;CHAR(39)&amp;"!r2c"&amp;$C3775,0),variables,2,0)</f>
        <v>9731</v>
      </c>
      <c r="H3775" s="68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65" t="s">
        <v>1220</v>
      </c>
      <c r="B3776">
        <f t="shared" si="7621"/>
        <v>9</v>
      </c>
      <c r="C3776">
        <f t="shared" si="7624"/>
        <v>66</v>
      </c>
      <c r="E3776">
        <f t="shared" ref="E3776" si="7734">plan_id</f>
        <v>1330</v>
      </c>
      <c r="F3776">
        <f t="shared" ca="1" si="7680"/>
        <v>2007</v>
      </c>
      <c r="G3776">
        <f t="shared" ref="G3776" ca="1" si="7735">VLOOKUP(INDIRECT(CHAR(39)&amp;$A3776&amp;CHAR(39)&amp;"!r2c"&amp;$C3776,0),variables,2,0)</f>
        <v>9737</v>
      </c>
      <c r="H3776" s="68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65" t="s">
        <v>1220</v>
      </c>
      <c r="B3777">
        <f t="shared" si="7621"/>
        <v>9</v>
      </c>
      <c r="C3777">
        <f t="shared" si="7624"/>
        <v>67</v>
      </c>
      <c r="E3777">
        <f t="shared" ref="E3777" si="7736">plan_id</f>
        <v>1330</v>
      </c>
      <c r="F3777">
        <f t="shared" ca="1" si="7680"/>
        <v>2007</v>
      </c>
      <c r="G3777">
        <f t="shared" ref="G3777" ca="1" si="7737">VLOOKUP(INDIRECT(CHAR(39)&amp;$A3777&amp;CHAR(39)&amp;"!r2c"&amp;$C3777,0),variables,2,0)</f>
        <v>9740</v>
      </c>
      <c r="H3777" s="68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65" t="s">
        <v>1220</v>
      </c>
      <c r="B3778">
        <f t="shared" si="7621"/>
        <v>9</v>
      </c>
      <c r="C3778">
        <f t="shared" si="7624"/>
        <v>68</v>
      </c>
      <c r="E3778">
        <f t="shared" ref="E3778" si="7738">plan_id</f>
        <v>1330</v>
      </c>
      <c r="F3778">
        <f t="shared" ca="1" si="7680"/>
        <v>2007</v>
      </c>
      <c r="G3778">
        <f t="shared" ref="G3778" ca="1" si="7739">VLOOKUP(INDIRECT(CHAR(39)&amp;$A3778&amp;CHAR(39)&amp;"!r2c"&amp;$C3778,0),variables,2,0)</f>
        <v>9752</v>
      </c>
      <c r="H3778" s="68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65" t="s">
        <v>1220</v>
      </c>
      <c r="B3779">
        <f t="shared" si="7621"/>
        <v>9</v>
      </c>
      <c r="C3779">
        <f t="shared" si="7624"/>
        <v>69</v>
      </c>
      <c r="E3779">
        <f t="shared" ref="E3779" si="7740">plan_id</f>
        <v>1330</v>
      </c>
      <c r="F3779">
        <f t="shared" ca="1" si="7680"/>
        <v>2007</v>
      </c>
      <c r="G3779">
        <f t="shared" ref="G3779" ca="1" si="7741">VLOOKUP(INDIRECT(CHAR(39)&amp;$A3779&amp;CHAR(39)&amp;"!r2c"&amp;$C3779,0),variables,2,0)</f>
        <v>9791</v>
      </c>
      <c r="H3779" s="68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65" t="s">
        <v>1220</v>
      </c>
      <c r="B3780">
        <f t="shared" si="7621"/>
        <v>9</v>
      </c>
      <c r="C3780">
        <f t="shared" si="7624"/>
        <v>70</v>
      </c>
      <c r="E3780">
        <f t="shared" ref="E3780" si="7742">plan_id</f>
        <v>1330</v>
      </c>
      <c r="F3780">
        <f t="shared" ca="1" si="7680"/>
        <v>2007</v>
      </c>
      <c r="G3780">
        <f t="shared" ref="G3780" ca="1" si="7743">VLOOKUP(INDIRECT(CHAR(39)&amp;$A3780&amp;CHAR(39)&amp;"!r2c"&amp;$C3780,0),variables,2,0)</f>
        <v>9800</v>
      </c>
      <c r="H3780" s="68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65" t="s">
        <v>1220</v>
      </c>
      <c r="B3781">
        <f t="shared" si="7621"/>
        <v>9</v>
      </c>
      <c r="C3781">
        <f t="shared" si="7624"/>
        <v>71</v>
      </c>
      <c r="E3781">
        <f t="shared" ref="E3781" si="7744">plan_id</f>
        <v>1330</v>
      </c>
      <c r="F3781">
        <f t="shared" ca="1" si="7680"/>
        <v>2007</v>
      </c>
      <c r="G3781">
        <f t="shared" ref="G3781" ca="1" si="7745">VLOOKUP(INDIRECT(CHAR(39)&amp;$A3781&amp;CHAR(39)&amp;"!r2c"&amp;$C3781,0),variables,2,0)</f>
        <v>9842</v>
      </c>
      <c r="H3781" s="68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65" t="s">
        <v>1220</v>
      </c>
      <c r="B3782">
        <f t="shared" si="7621"/>
        <v>9</v>
      </c>
      <c r="C3782">
        <f t="shared" si="7624"/>
        <v>72</v>
      </c>
      <c r="E3782">
        <f t="shared" ref="E3782" si="7746">plan_id</f>
        <v>1330</v>
      </c>
      <c r="F3782">
        <f t="shared" ca="1" si="7680"/>
        <v>2007</v>
      </c>
      <c r="G3782">
        <f t="shared" ref="G3782" ca="1" si="7747">VLOOKUP(INDIRECT(CHAR(39)&amp;$A3782&amp;CHAR(39)&amp;"!r2c"&amp;$C3782,0),variables,2,0)</f>
        <v>9854</v>
      </c>
      <c r="H3782" s="68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65" t="s">
        <v>1220</v>
      </c>
      <c r="B3783">
        <f t="shared" si="7621"/>
        <v>9</v>
      </c>
      <c r="C3783">
        <f t="shared" si="7624"/>
        <v>73</v>
      </c>
      <c r="E3783">
        <f t="shared" ref="E3783" si="7748">plan_id</f>
        <v>1330</v>
      </c>
      <c r="F3783">
        <f t="shared" ca="1" si="7680"/>
        <v>2007</v>
      </c>
      <c r="G3783">
        <f t="shared" ref="G3783" ca="1" si="7749">VLOOKUP(INDIRECT(CHAR(39)&amp;$A3783&amp;CHAR(39)&amp;"!r2c"&amp;$C3783,0),variables,2,0)</f>
        <v>9869</v>
      </c>
      <c r="H3783" s="68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65" t="s">
        <v>1220</v>
      </c>
      <c r="B3784">
        <f t="shared" si="7621"/>
        <v>9</v>
      </c>
      <c r="C3784">
        <f t="shared" si="7624"/>
        <v>74</v>
      </c>
      <c r="E3784">
        <f t="shared" ref="E3784" si="7750">plan_id</f>
        <v>1330</v>
      </c>
      <c r="F3784">
        <f t="shared" ca="1" si="7680"/>
        <v>2007</v>
      </c>
      <c r="G3784">
        <f t="shared" ref="G3784" ca="1" si="7751">VLOOKUP(INDIRECT(CHAR(39)&amp;$A3784&amp;CHAR(39)&amp;"!r2c"&amp;$C3784,0),variables,2,0)</f>
        <v>9873</v>
      </c>
      <c r="H3784" s="68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65" t="s">
        <v>1220</v>
      </c>
      <c r="B3785">
        <f t="shared" ref="B3785:B3848" si="7752">B3697+1</f>
        <v>9</v>
      </c>
      <c r="C3785">
        <f t="shared" si="7624"/>
        <v>75</v>
      </c>
      <c r="E3785">
        <f t="shared" ref="E3785" si="7753">plan_id</f>
        <v>1330</v>
      </c>
      <c r="F3785">
        <f t="shared" ca="1" si="7680"/>
        <v>2007</v>
      </c>
      <c r="G3785">
        <f t="shared" ref="G3785" ca="1" si="7754">VLOOKUP(INDIRECT(CHAR(39)&amp;$A3785&amp;CHAR(39)&amp;"!r2c"&amp;$C3785,0),variables,2,0)</f>
        <v>9881</v>
      </c>
      <c r="H3785" s="68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65" t="s">
        <v>1220</v>
      </c>
      <c r="B3786">
        <f t="shared" si="7752"/>
        <v>9</v>
      </c>
      <c r="C3786">
        <f t="shared" ref="C3786:C3849" si="7755">C3698</f>
        <v>76</v>
      </c>
      <c r="E3786">
        <f t="shared" ref="E3786" si="7756">plan_id</f>
        <v>1330</v>
      </c>
      <c r="F3786">
        <f t="shared" ca="1" si="7680"/>
        <v>2007</v>
      </c>
      <c r="G3786">
        <f t="shared" ref="G3786" ca="1" si="7757">VLOOKUP(INDIRECT(CHAR(39)&amp;$A3786&amp;CHAR(39)&amp;"!r2c"&amp;$C3786,0),variables,2,0)</f>
        <v>9908</v>
      </c>
      <c r="H3786" s="68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65" t="s">
        <v>1220</v>
      </c>
      <c r="B3787">
        <f t="shared" si="7752"/>
        <v>9</v>
      </c>
      <c r="C3787">
        <f t="shared" si="7755"/>
        <v>77</v>
      </c>
      <c r="E3787">
        <f t="shared" ref="E3787" si="7758">plan_id</f>
        <v>1330</v>
      </c>
      <c r="F3787">
        <f t="shared" ca="1" si="7680"/>
        <v>2007</v>
      </c>
      <c r="G3787">
        <f t="shared" ref="G3787" ca="1" si="7759">VLOOKUP(INDIRECT(CHAR(39)&amp;$A3787&amp;CHAR(39)&amp;"!r2c"&amp;$C3787,0),variables,2,0)</f>
        <v>9911</v>
      </c>
      <c r="H3787" s="68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65" t="s">
        <v>1220</v>
      </c>
      <c r="B3788">
        <f t="shared" si="7752"/>
        <v>9</v>
      </c>
      <c r="C3788">
        <f t="shared" si="7755"/>
        <v>78</v>
      </c>
      <c r="E3788">
        <f t="shared" ref="E3788" si="7760">plan_id</f>
        <v>1330</v>
      </c>
      <c r="F3788">
        <f t="shared" ca="1" si="7680"/>
        <v>2007</v>
      </c>
      <c r="G3788">
        <f t="shared" ref="G3788" ca="1" si="7761">VLOOKUP(INDIRECT(CHAR(39)&amp;$A3788&amp;CHAR(39)&amp;"!r2c"&amp;$C3788,0),variables,2,0)</f>
        <v>9663</v>
      </c>
      <c r="H3788" s="68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65" t="s">
        <v>1220</v>
      </c>
      <c r="B3789">
        <f t="shared" si="7752"/>
        <v>9</v>
      </c>
      <c r="C3789">
        <f t="shared" si="7755"/>
        <v>79</v>
      </c>
      <c r="E3789">
        <f t="shared" ref="E3789" si="7762">plan_id</f>
        <v>1330</v>
      </c>
      <c r="F3789">
        <f t="shared" ca="1" si="7680"/>
        <v>2007</v>
      </c>
      <c r="G3789">
        <f t="shared" ref="G3789" ca="1" si="7763">VLOOKUP(INDIRECT(CHAR(39)&amp;$A3789&amp;CHAR(39)&amp;"!r2c"&amp;$C3789,0),variables,2,0)</f>
        <v>9710</v>
      </c>
      <c r="H3789" s="68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65" t="s">
        <v>1220</v>
      </c>
      <c r="B3790">
        <f t="shared" si="7752"/>
        <v>9</v>
      </c>
      <c r="C3790">
        <f t="shared" si="7755"/>
        <v>80</v>
      </c>
      <c r="E3790">
        <f t="shared" ref="E3790" si="7764">plan_id</f>
        <v>1330</v>
      </c>
      <c r="F3790">
        <f t="shared" ca="1" si="7680"/>
        <v>2007</v>
      </c>
      <c r="G3790">
        <f t="shared" ref="G3790" ca="1" si="7765">VLOOKUP(INDIRECT(CHAR(39)&amp;$A3790&amp;CHAR(39)&amp;"!r2c"&amp;$C3790,0),variables,2,0)</f>
        <v>9758</v>
      </c>
      <c r="H3790" s="68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65" t="s">
        <v>1220</v>
      </c>
      <c r="B3791">
        <f t="shared" si="7752"/>
        <v>9</v>
      </c>
      <c r="C3791">
        <f t="shared" si="7755"/>
        <v>81</v>
      </c>
      <c r="E3791">
        <f t="shared" ref="E3791" si="7766">plan_id</f>
        <v>1330</v>
      </c>
      <c r="F3791">
        <f t="shared" ca="1" si="7680"/>
        <v>2007</v>
      </c>
      <c r="G3791">
        <f t="shared" ref="G3791" ca="1" si="7767">VLOOKUP(INDIRECT(CHAR(39)&amp;$A3791&amp;CHAR(39)&amp;"!r2c"&amp;$C3791,0),variables,2,0)</f>
        <v>9803</v>
      </c>
      <c r="H3791" s="68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65" t="s">
        <v>1220</v>
      </c>
      <c r="B3792">
        <f t="shared" si="7752"/>
        <v>9</v>
      </c>
      <c r="C3792">
        <f t="shared" si="7755"/>
        <v>82</v>
      </c>
      <c r="E3792">
        <f t="shared" ref="E3792" si="7768">plan_id</f>
        <v>1330</v>
      </c>
      <c r="F3792">
        <f t="shared" ca="1" si="7680"/>
        <v>2007</v>
      </c>
      <c r="G3792">
        <f t="shared" ref="G3792" ca="1" si="7769">VLOOKUP(INDIRECT(CHAR(39)&amp;$A3792&amp;CHAR(39)&amp;"!r2c"&amp;$C3792,0),variables,2,0)</f>
        <v>9857</v>
      </c>
      <c r="H3792" s="68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65" t="s">
        <v>1220</v>
      </c>
      <c r="B3793">
        <f t="shared" si="7752"/>
        <v>9</v>
      </c>
      <c r="C3793">
        <f t="shared" si="7755"/>
        <v>83</v>
      </c>
      <c r="E3793">
        <f t="shared" ref="E3793" si="7770">plan_id</f>
        <v>1330</v>
      </c>
      <c r="F3793">
        <f t="shared" ca="1" si="7680"/>
        <v>2007</v>
      </c>
      <c r="G3793">
        <f t="shared" ref="G3793" ca="1" si="7771">VLOOKUP(INDIRECT(CHAR(39)&amp;$A3793&amp;CHAR(39)&amp;"!r2c"&amp;$C3793,0),variables,2,0)</f>
        <v>9902</v>
      </c>
      <c r="H3793" s="68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65" t="s">
        <v>1220</v>
      </c>
      <c r="B3794">
        <f t="shared" si="7752"/>
        <v>9</v>
      </c>
      <c r="C3794">
        <f t="shared" si="7755"/>
        <v>84</v>
      </c>
      <c r="E3794">
        <f t="shared" ref="E3794" si="7772">plan_id</f>
        <v>1330</v>
      </c>
      <c r="F3794">
        <f t="shared" ca="1" si="7680"/>
        <v>2007</v>
      </c>
      <c r="G3794">
        <f t="shared" ref="G3794" ca="1" si="7773">VLOOKUP(INDIRECT(CHAR(39)&amp;$A3794&amp;CHAR(39)&amp;"!r2c"&amp;$C3794,0),variables,2,0)</f>
        <v>9926</v>
      </c>
      <c r="H3794" s="68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65" t="s">
        <v>1220</v>
      </c>
      <c r="B3795">
        <f t="shared" si="7752"/>
        <v>9</v>
      </c>
      <c r="C3795">
        <f t="shared" si="7755"/>
        <v>85</v>
      </c>
      <c r="E3795">
        <f t="shared" ref="E3795" si="7774">plan_id</f>
        <v>1330</v>
      </c>
      <c r="F3795">
        <f t="shared" ca="1" si="7680"/>
        <v>2007</v>
      </c>
      <c r="G3795">
        <f t="shared" ref="G3795" ca="1" si="7775">VLOOKUP(INDIRECT(CHAR(39)&amp;$A3795&amp;CHAR(39)&amp;"!r2c"&amp;$C3795,0),variables,2,0)</f>
        <v>9666</v>
      </c>
      <c r="H3795" s="68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65" t="s">
        <v>1220</v>
      </c>
      <c r="B3796">
        <f t="shared" si="7752"/>
        <v>9</v>
      </c>
      <c r="C3796">
        <f t="shared" si="7755"/>
        <v>86</v>
      </c>
      <c r="E3796">
        <f t="shared" ref="E3796" si="7776">plan_id</f>
        <v>1330</v>
      </c>
      <c r="F3796">
        <f t="shared" ca="1" si="7680"/>
        <v>2007</v>
      </c>
      <c r="G3796">
        <f t="shared" ref="G3796" ca="1" si="7777">VLOOKUP(INDIRECT(CHAR(39)&amp;$A3796&amp;CHAR(39)&amp;"!r2c"&amp;$C3796,0),variables,2,0)</f>
        <v>9827</v>
      </c>
      <c r="H3796" s="68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65" t="s">
        <v>1220</v>
      </c>
      <c r="B3797">
        <f t="shared" si="7752"/>
        <v>9</v>
      </c>
      <c r="C3797">
        <f t="shared" si="7755"/>
        <v>87</v>
      </c>
      <c r="E3797">
        <f t="shared" ref="E3797" si="7778">plan_id</f>
        <v>1330</v>
      </c>
      <c r="F3797">
        <f t="shared" ca="1" si="7680"/>
        <v>2007</v>
      </c>
      <c r="G3797">
        <f t="shared" ref="G3797" ca="1" si="7779">VLOOKUP(INDIRECT(CHAR(39)&amp;$A3797&amp;CHAR(39)&amp;"!r2c"&amp;$C3797,0),variables,2,0)</f>
        <v>9657</v>
      </c>
      <c r="H3797" s="68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65" t="s">
        <v>1220</v>
      </c>
      <c r="B3798">
        <f t="shared" si="7752"/>
        <v>9</v>
      </c>
      <c r="C3798">
        <f t="shared" si="7755"/>
        <v>88</v>
      </c>
      <c r="E3798">
        <f t="shared" ref="E3798" si="7780">plan_id</f>
        <v>1330</v>
      </c>
      <c r="F3798">
        <f t="shared" ca="1" si="7680"/>
        <v>2007</v>
      </c>
      <c r="G3798">
        <f t="shared" ref="G3798" ca="1" si="7781">VLOOKUP(INDIRECT(CHAR(39)&amp;$A3798&amp;CHAR(39)&amp;"!r2c"&amp;$C3798,0),variables,2,0)</f>
        <v>9834</v>
      </c>
      <c r="H3798" s="68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65" t="s">
        <v>1220</v>
      </c>
      <c r="B3799">
        <f t="shared" si="7752"/>
        <v>9</v>
      </c>
      <c r="C3799">
        <f t="shared" si="7755"/>
        <v>89</v>
      </c>
      <c r="E3799">
        <f t="shared" ref="E3799" si="7782">plan_id</f>
        <v>1330</v>
      </c>
      <c r="F3799">
        <f t="shared" ca="1" si="7680"/>
        <v>2007</v>
      </c>
      <c r="G3799">
        <f t="shared" ref="G3799" ca="1" si="7783">VLOOKUP(INDIRECT(CHAR(39)&amp;$A3799&amp;CHAR(39)&amp;"!r2c"&amp;$C3799,0),variables,2,0)</f>
        <v>9884</v>
      </c>
      <c r="H3799" s="68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65" t="s">
        <v>1220</v>
      </c>
      <c r="B3800">
        <f t="shared" si="7752"/>
        <v>9</v>
      </c>
      <c r="C3800">
        <f t="shared" si="7755"/>
        <v>90</v>
      </c>
      <c r="E3800">
        <f t="shared" ref="E3800" si="7784">plan_id</f>
        <v>1330</v>
      </c>
      <c r="F3800">
        <f t="shared" ca="1" si="7680"/>
        <v>2007</v>
      </c>
      <c r="G3800">
        <f t="shared" ref="G3800" ca="1" si="7785">VLOOKUP(INDIRECT(CHAR(39)&amp;$A3800&amp;CHAR(39)&amp;"!r2c"&amp;$C3800,0),variables,2,0)</f>
        <v>9672</v>
      </c>
      <c r="H3800" s="68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65" t="s">
        <v>1220</v>
      </c>
      <c r="B3801">
        <f t="shared" si="7752"/>
        <v>10</v>
      </c>
      <c r="C3801">
        <f t="shared" si="7755"/>
        <v>3</v>
      </c>
      <c r="E3801">
        <f t="shared" ref="E3801" si="7786">plan_id</f>
        <v>1330</v>
      </c>
      <c r="F3801">
        <f t="shared" ca="1" si="7680"/>
        <v>2008</v>
      </c>
      <c r="G3801">
        <f t="shared" ref="G3801" ca="1" si="7787">VLOOKUP(INDIRECT(CHAR(39)&amp;$A3801&amp;CHAR(39)&amp;"!r2c"&amp;$C3801,0),variables,2,0)</f>
        <v>9704</v>
      </c>
      <c r="H3801" s="68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65" t="s">
        <v>1220</v>
      </c>
      <c r="B3802">
        <f t="shared" si="7752"/>
        <v>10</v>
      </c>
      <c r="C3802">
        <f t="shared" si="7755"/>
        <v>4</v>
      </c>
      <c r="E3802">
        <f t="shared" ref="E3802" si="7788">plan_id</f>
        <v>1330</v>
      </c>
      <c r="F3802">
        <f t="shared" ca="1" si="7680"/>
        <v>2008</v>
      </c>
      <c r="G3802">
        <f t="shared" ref="G3802" ca="1" si="7789">VLOOKUP(INDIRECT(CHAR(39)&amp;$A3802&amp;CHAR(39)&amp;"!r2c"&amp;$C3802,0),variables,2,0)</f>
        <v>9716</v>
      </c>
      <c r="H3802" s="68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65" t="s">
        <v>1220</v>
      </c>
      <c r="B3803">
        <f t="shared" si="7752"/>
        <v>10</v>
      </c>
      <c r="C3803">
        <f t="shared" si="7755"/>
        <v>5</v>
      </c>
      <c r="E3803">
        <f t="shared" ref="E3803" si="7790">plan_id</f>
        <v>1330</v>
      </c>
      <c r="F3803">
        <f t="shared" ca="1" si="7680"/>
        <v>2008</v>
      </c>
      <c r="G3803">
        <f t="shared" ref="G3803" ca="1" si="7791">VLOOKUP(INDIRECT(CHAR(39)&amp;$A3803&amp;CHAR(39)&amp;"!r2c"&amp;$C3803,0),variables,2,0)</f>
        <v>9734</v>
      </c>
      <c r="H3803" s="68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65" t="s">
        <v>1220</v>
      </c>
      <c r="B3804">
        <f t="shared" si="7752"/>
        <v>10</v>
      </c>
      <c r="C3804">
        <f t="shared" si="7755"/>
        <v>6</v>
      </c>
      <c r="E3804">
        <f t="shared" ref="E3804" si="7792">plan_id</f>
        <v>1330</v>
      </c>
      <c r="F3804">
        <f t="shared" ca="1" si="7680"/>
        <v>2008</v>
      </c>
      <c r="G3804">
        <f t="shared" ref="G3804" ca="1" si="7793">VLOOKUP(INDIRECT(CHAR(39)&amp;$A3804&amp;CHAR(39)&amp;"!r2c"&amp;$C3804,0),variables,2,0)</f>
        <v>9749</v>
      </c>
      <c r="H3804" s="68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65" t="s">
        <v>1220</v>
      </c>
      <c r="B3805">
        <f t="shared" si="7752"/>
        <v>10</v>
      </c>
      <c r="C3805">
        <f t="shared" si="7755"/>
        <v>7</v>
      </c>
      <c r="E3805">
        <f t="shared" ref="E3805" si="7794">plan_id</f>
        <v>1330</v>
      </c>
      <c r="F3805">
        <f t="shared" ca="1" si="7680"/>
        <v>2008</v>
      </c>
      <c r="G3805">
        <f t="shared" ref="G3805" ca="1" si="7795">VLOOKUP(INDIRECT(CHAR(39)&amp;$A3805&amp;CHAR(39)&amp;"!r2c"&amp;$C3805,0),variables,2,0)</f>
        <v>9755</v>
      </c>
      <c r="H3805" s="68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65" t="s">
        <v>1220</v>
      </c>
      <c r="B3806">
        <f t="shared" si="7752"/>
        <v>10</v>
      </c>
      <c r="C3806">
        <f t="shared" si="7755"/>
        <v>8</v>
      </c>
      <c r="E3806">
        <f t="shared" ref="E3806" si="7796">plan_id</f>
        <v>1330</v>
      </c>
      <c r="F3806">
        <f t="shared" ca="1" si="7680"/>
        <v>2008</v>
      </c>
      <c r="G3806">
        <f t="shared" ref="G3806" ca="1" si="7797">VLOOKUP(INDIRECT(CHAR(39)&amp;$A3806&amp;CHAR(39)&amp;"!r2c"&amp;$C3806,0),variables,2,0)</f>
        <v>9782</v>
      </c>
      <c r="H3806" s="68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65" t="s">
        <v>1220</v>
      </c>
      <c r="B3807">
        <f t="shared" si="7752"/>
        <v>10</v>
      </c>
      <c r="C3807">
        <f t="shared" si="7755"/>
        <v>9</v>
      </c>
      <c r="E3807">
        <f t="shared" ref="E3807" si="7798">plan_id</f>
        <v>1330</v>
      </c>
      <c r="F3807">
        <f t="shared" ca="1" si="7680"/>
        <v>2008</v>
      </c>
      <c r="G3807">
        <f t="shared" ref="G3807" ca="1" si="7799">VLOOKUP(INDIRECT(CHAR(39)&amp;$A3807&amp;CHAR(39)&amp;"!r2c"&amp;$C3807,0),variables,2,0)</f>
        <v>9788</v>
      </c>
      <c r="H3807" s="68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65" t="s">
        <v>1220</v>
      </c>
      <c r="B3808">
        <f t="shared" si="7752"/>
        <v>10</v>
      </c>
      <c r="C3808">
        <f t="shared" si="7755"/>
        <v>10</v>
      </c>
      <c r="E3808">
        <f t="shared" ref="E3808" si="7800">plan_id</f>
        <v>1330</v>
      </c>
      <c r="F3808">
        <f t="shared" ca="1" si="7680"/>
        <v>2008</v>
      </c>
      <c r="G3808">
        <f t="shared" ref="G3808" ca="1" si="7801">VLOOKUP(INDIRECT(CHAR(39)&amp;$A3808&amp;CHAR(39)&amp;"!r2c"&amp;$C3808,0),variables,2,0)</f>
        <v>9812</v>
      </c>
      <c r="H3808" s="68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65" t="s">
        <v>1220</v>
      </c>
      <c r="B3809">
        <f t="shared" si="7752"/>
        <v>10</v>
      </c>
      <c r="C3809">
        <f t="shared" si="7755"/>
        <v>11</v>
      </c>
      <c r="E3809">
        <f t="shared" ref="E3809" si="7802">plan_id</f>
        <v>1330</v>
      </c>
      <c r="F3809">
        <f t="shared" ca="1" si="7680"/>
        <v>2008</v>
      </c>
      <c r="G3809">
        <f t="shared" ref="G3809" ca="1" si="7803">VLOOKUP(INDIRECT(CHAR(39)&amp;$A3809&amp;CHAR(39)&amp;"!r2c"&amp;$C3809,0),variables,2,0)</f>
        <v>9815</v>
      </c>
      <c r="H3809" s="68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65" t="s">
        <v>1220</v>
      </c>
      <c r="B3810">
        <f t="shared" si="7752"/>
        <v>10</v>
      </c>
      <c r="C3810">
        <f t="shared" si="7755"/>
        <v>12</v>
      </c>
      <c r="E3810">
        <f t="shared" ref="E3810" si="7804">plan_id</f>
        <v>1330</v>
      </c>
      <c r="F3810">
        <f t="shared" ca="1" si="7680"/>
        <v>2008</v>
      </c>
      <c r="G3810">
        <f t="shared" ref="G3810" ca="1" si="7805">VLOOKUP(INDIRECT(CHAR(39)&amp;$A3810&amp;CHAR(39)&amp;"!r2c"&amp;$C3810,0),variables,2,0)</f>
        <v>9821</v>
      </c>
      <c r="H3810" s="68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65" t="s">
        <v>1220</v>
      </c>
      <c r="B3811">
        <f t="shared" si="7752"/>
        <v>10</v>
      </c>
      <c r="C3811">
        <f t="shared" si="7755"/>
        <v>13</v>
      </c>
      <c r="E3811">
        <f t="shared" ref="E3811" si="7806">plan_id</f>
        <v>1330</v>
      </c>
      <c r="F3811">
        <f t="shared" ca="1" si="7680"/>
        <v>2008</v>
      </c>
      <c r="G3811">
        <f t="shared" ref="G3811" ca="1" si="7807">VLOOKUP(INDIRECT(CHAR(39)&amp;$A3811&amp;CHAR(39)&amp;"!r2c"&amp;$C3811,0),variables,2,0)</f>
        <v>9824</v>
      </c>
      <c r="H3811" s="68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65" t="s">
        <v>1220</v>
      </c>
      <c r="B3812">
        <f t="shared" si="7752"/>
        <v>10</v>
      </c>
      <c r="C3812">
        <f t="shared" si="7755"/>
        <v>14</v>
      </c>
      <c r="E3812">
        <f t="shared" ref="E3812" si="7808">plan_id</f>
        <v>1330</v>
      </c>
      <c r="F3812">
        <f t="shared" ca="1" si="7680"/>
        <v>2008</v>
      </c>
      <c r="G3812">
        <f t="shared" ref="G3812" ca="1" si="7809">VLOOKUP(INDIRECT(CHAR(39)&amp;$A3812&amp;CHAR(39)&amp;"!r2c"&amp;$C3812,0),variables,2,0)</f>
        <v>9830</v>
      </c>
      <c r="H3812" s="68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65" t="s">
        <v>1220</v>
      </c>
      <c r="B3813">
        <f t="shared" si="7752"/>
        <v>10</v>
      </c>
      <c r="C3813">
        <f t="shared" si="7755"/>
        <v>15</v>
      </c>
      <c r="E3813">
        <f t="shared" ref="E3813" si="7810">plan_id</f>
        <v>1330</v>
      </c>
      <c r="F3813">
        <f t="shared" ref="F3813:F3876" ca="1" si="7811">INDIRECT(CHAR(39)&amp;$A3813&amp;CHAR(39)&amp;"!r"&amp;$B3813&amp;"c2",0)</f>
        <v>2008</v>
      </c>
      <c r="G3813">
        <f t="shared" ref="G3813" ca="1" si="7812">VLOOKUP(INDIRECT(CHAR(39)&amp;$A3813&amp;CHAR(39)&amp;"!r2c"&amp;$C3813,0),variables,2,0)</f>
        <v>9833</v>
      </c>
      <c r="H3813" s="68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65" t="s">
        <v>1220</v>
      </c>
      <c r="B3814">
        <f t="shared" si="7752"/>
        <v>10</v>
      </c>
      <c r="C3814">
        <f t="shared" si="7755"/>
        <v>16</v>
      </c>
      <c r="E3814">
        <f t="shared" ref="E3814" si="7813">plan_id</f>
        <v>1330</v>
      </c>
      <c r="F3814">
        <f t="shared" ca="1" si="7811"/>
        <v>2008</v>
      </c>
      <c r="G3814">
        <f t="shared" ref="G3814" ca="1" si="7814">VLOOKUP(INDIRECT(CHAR(39)&amp;$A3814&amp;CHAR(39)&amp;"!r2c"&amp;$C3814,0),variables,2,0)</f>
        <v>9845</v>
      </c>
      <c r="H3814" s="68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65" t="s">
        <v>1220</v>
      </c>
      <c r="B3815">
        <f t="shared" si="7752"/>
        <v>10</v>
      </c>
      <c r="C3815">
        <f t="shared" si="7755"/>
        <v>17</v>
      </c>
      <c r="E3815">
        <f t="shared" ref="E3815" si="7815">plan_id</f>
        <v>1330</v>
      </c>
      <c r="F3815">
        <f t="shared" ca="1" si="7811"/>
        <v>2008</v>
      </c>
      <c r="G3815">
        <f t="shared" ref="G3815" ca="1" si="7816">VLOOKUP(INDIRECT(CHAR(39)&amp;$A3815&amp;CHAR(39)&amp;"!r2c"&amp;$C3815,0),variables,2,0)</f>
        <v>9872</v>
      </c>
      <c r="H3815" s="68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65" t="s">
        <v>1220</v>
      </c>
      <c r="B3816">
        <f t="shared" si="7752"/>
        <v>10</v>
      </c>
      <c r="C3816">
        <f t="shared" si="7755"/>
        <v>18</v>
      </c>
      <c r="E3816">
        <f t="shared" ref="E3816" si="7817">plan_id</f>
        <v>1330</v>
      </c>
      <c r="F3816">
        <f t="shared" ca="1" si="7811"/>
        <v>2008</v>
      </c>
      <c r="G3816">
        <f t="shared" ref="G3816" ca="1" si="7818">VLOOKUP(INDIRECT(CHAR(39)&amp;$A3816&amp;CHAR(39)&amp;"!r2c"&amp;$C3816,0),variables,2,0)</f>
        <v>9887</v>
      </c>
      <c r="H3816" s="68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65" t="s">
        <v>1220</v>
      </c>
      <c r="B3817">
        <f t="shared" si="7752"/>
        <v>10</v>
      </c>
      <c r="C3817">
        <f t="shared" si="7755"/>
        <v>19</v>
      </c>
      <c r="E3817">
        <f t="shared" ref="E3817" si="7819">plan_id</f>
        <v>1330</v>
      </c>
      <c r="F3817">
        <f t="shared" ca="1" si="7811"/>
        <v>2008</v>
      </c>
      <c r="G3817">
        <f t="shared" ref="G3817" ca="1" si="7820">VLOOKUP(INDIRECT(CHAR(39)&amp;$A3817&amp;CHAR(39)&amp;"!r2c"&amp;$C3817,0),variables,2,0)</f>
        <v>9914</v>
      </c>
      <c r="H3817" s="68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65" t="s">
        <v>1220</v>
      </c>
      <c r="B3818">
        <f t="shared" si="7752"/>
        <v>10</v>
      </c>
      <c r="C3818">
        <f t="shared" si="7755"/>
        <v>20</v>
      </c>
      <c r="E3818">
        <f t="shared" ref="E3818" si="7821">plan_id</f>
        <v>1330</v>
      </c>
      <c r="F3818">
        <f t="shared" ca="1" si="7811"/>
        <v>2008</v>
      </c>
      <c r="G3818">
        <f t="shared" ref="G3818" ca="1" si="7822">VLOOKUP(INDIRECT(CHAR(39)&amp;$A3818&amp;CHAR(39)&amp;"!r2c"&amp;$C3818,0),variables,2,0)</f>
        <v>9917</v>
      </c>
      <c r="H3818" s="68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65" t="s">
        <v>1220</v>
      </c>
      <c r="B3819">
        <f t="shared" si="7752"/>
        <v>10</v>
      </c>
      <c r="C3819">
        <f t="shared" si="7755"/>
        <v>21</v>
      </c>
      <c r="E3819">
        <f t="shared" ref="E3819" si="7823">plan_id</f>
        <v>1330</v>
      </c>
      <c r="F3819">
        <f t="shared" ca="1" si="7811"/>
        <v>2008</v>
      </c>
      <c r="G3819">
        <f t="shared" ref="G3819" ca="1" si="7824">VLOOKUP(INDIRECT(CHAR(39)&amp;$A3819&amp;CHAR(39)&amp;"!r2c"&amp;$C3819,0),variables,2,0)</f>
        <v>9920</v>
      </c>
      <c r="H3819" s="68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65" t="s">
        <v>1220</v>
      </c>
      <c r="B3820">
        <f t="shared" si="7752"/>
        <v>10</v>
      </c>
      <c r="C3820">
        <f t="shared" si="7755"/>
        <v>22</v>
      </c>
      <c r="E3820">
        <f t="shared" ref="E3820" si="7825">plan_id</f>
        <v>1330</v>
      </c>
      <c r="F3820">
        <f t="shared" ca="1" si="7811"/>
        <v>2008</v>
      </c>
      <c r="G3820">
        <f t="shared" ref="G3820" ca="1" si="7826">VLOOKUP(INDIRECT(CHAR(39)&amp;$A3820&amp;CHAR(39)&amp;"!r2c"&amp;$C3820,0),variables,2,0)</f>
        <v>9648</v>
      </c>
      <c r="H3820" s="68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65" t="s">
        <v>1220</v>
      </c>
      <c r="B3821">
        <f t="shared" si="7752"/>
        <v>10</v>
      </c>
      <c r="C3821">
        <f t="shared" si="7755"/>
        <v>23</v>
      </c>
      <c r="E3821">
        <f t="shared" ref="E3821" si="7827">plan_id</f>
        <v>1330</v>
      </c>
      <c r="F3821">
        <f t="shared" ca="1" si="7811"/>
        <v>2008</v>
      </c>
      <c r="G3821">
        <f t="shared" ref="G3821" ca="1" si="7828">VLOOKUP(INDIRECT(CHAR(39)&amp;$A3821&amp;CHAR(39)&amp;"!r2c"&amp;$C3821,0),variables,2,0)</f>
        <v>9713</v>
      </c>
      <c r="H3821" s="68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65" t="s">
        <v>1220</v>
      </c>
      <c r="B3822">
        <f t="shared" si="7752"/>
        <v>10</v>
      </c>
      <c r="C3822">
        <f t="shared" si="7755"/>
        <v>24</v>
      </c>
      <c r="E3822">
        <f t="shared" ref="E3822" si="7829">plan_id</f>
        <v>1330</v>
      </c>
      <c r="F3822">
        <f t="shared" ca="1" si="7811"/>
        <v>2008</v>
      </c>
      <c r="G3822">
        <f t="shared" ref="G3822" ca="1" si="7830">VLOOKUP(INDIRECT(CHAR(39)&amp;$A3822&amp;CHAR(39)&amp;"!r2c"&amp;$C3822,0),variables,2,0)</f>
        <v>9719</v>
      </c>
      <c r="H3822" s="68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65" t="s">
        <v>1220</v>
      </c>
      <c r="B3823">
        <f t="shared" si="7752"/>
        <v>10</v>
      </c>
      <c r="C3823">
        <f t="shared" si="7755"/>
        <v>25</v>
      </c>
      <c r="E3823">
        <f t="shared" ref="E3823" si="7831">plan_id</f>
        <v>1330</v>
      </c>
      <c r="F3823">
        <f t="shared" ca="1" si="7811"/>
        <v>2008</v>
      </c>
      <c r="G3823">
        <f t="shared" ref="G3823" ca="1" si="7832">VLOOKUP(INDIRECT(CHAR(39)&amp;$A3823&amp;CHAR(39)&amp;"!r2c"&amp;$C3823,0),variables,2,0)</f>
        <v>9725</v>
      </c>
      <c r="H3823" s="68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65" t="s">
        <v>1220</v>
      </c>
      <c r="B3824">
        <f t="shared" si="7752"/>
        <v>10</v>
      </c>
      <c r="C3824">
        <f t="shared" si="7755"/>
        <v>26</v>
      </c>
      <c r="E3824">
        <f t="shared" ref="E3824" si="7833">plan_id</f>
        <v>1330</v>
      </c>
      <c r="F3824">
        <f t="shared" ca="1" si="7811"/>
        <v>2008</v>
      </c>
      <c r="G3824">
        <f t="shared" ref="G3824" ca="1" si="7834">VLOOKUP(INDIRECT(CHAR(39)&amp;$A3824&amp;CHAR(39)&amp;"!r2c"&amp;$C3824,0),variables,2,0)</f>
        <v>9743</v>
      </c>
      <c r="H3824" s="68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65" t="s">
        <v>1220</v>
      </c>
      <c r="B3825">
        <f t="shared" si="7752"/>
        <v>10</v>
      </c>
      <c r="C3825">
        <f t="shared" si="7755"/>
        <v>27</v>
      </c>
      <c r="E3825">
        <f t="shared" ref="E3825" si="7835">plan_id</f>
        <v>1330</v>
      </c>
      <c r="F3825">
        <f t="shared" ca="1" si="7811"/>
        <v>2008</v>
      </c>
      <c r="G3825">
        <f t="shared" ref="G3825" ca="1" si="7836">VLOOKUP(INDIRECT(CHAR(39)&amp;$A3825&amp;CHAR(39)&amp;"!r2c"&amp;$C3825,0),variables,2,0)</f>
        <v>9746</v>
      </c>
      <c r="H3825" s="68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65" t="s">
        <v>1220</v>
      </c>
      <c r="B3826">
        <f t="shared" si="7752"/>
        <v>10</v>
      </c>
      <c r="C3826">
        <f t="shared" si="7755"/>
        <v>28</v>
      </c>
      <c r="E3826">
        <f t="shared" ref="E3826" si="7837">plan_id</f>
        <v>1330</v>
      </c>
      <c r="F3826">
        <f t="shared" ca="1" si="7811"/>
        <v>2008</v>
      </c>
      <c r="G3826">
        <f t="shared" ref="G3826" ca="1" si="7838">VLOOKUP(INDIRECT(CHAR(39)&amp;$A3826&amp;CHAR(39)&amp;"!r2c"&amp;$C3826,0),variables,2,0)</f>
        <v>9761</v>
      </c>
      <c r="H3826" s="68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65" t="s">
        <v>1220</v>
      </c>
      <c r="B3827">
        <f t="shared" si="7752"/>
        <v>10</v>
      </c>
      <c r="C3827">
        <f t="shared" si="7755"/>
        <v>29</v>
      </c>
      <c r="E3827">
        <f t="shared" ref="E3827" si="7839">plan_id</f>
        <v>1330</v>
      </c>
      <c r="F3827">
        <f t="shared" ca="1" si="7811"/>
        <v>2008</v>
      </c>
      <c r="G3827">
        <f t="shared" ref="G3827" ca="1" si="7840">VLOOKUP(INDIRECT(CHAR(39)&amp;$A3827&amp;CHAR(39)&amp;"!r2c"&amp;$C3827,0),variables,2,0)</f>
        <v>9764</v>
      </c>
      <c r="H3827" s="68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65" t="s">
        <v>1220</v>
      </c>
      <c r="B3828">
        <f t="shared" si="7752"/>
        <v>10</v>
      </c>
      <c r="C3828">
        <f t="shared" si="7755"/>
        <v>30</v>
      </c>
      <c r="E3828">
        <f t="shared" ref="E3828" si="7841">plan_id</f>
        <v>1330</v>
      </c>
      <c r="F3828">
        <f t="shared" ca="1" si="7811"/>
        <v>2008</v>
      </c>
      <c r="G3828">
        <f t="shared" ref="G3828" ca="1" si="7842">VLOOKUP(INDIRECT(CHAR(39)&amp;$A3828&amp;CHAR(39)&amp;"!r2c"&amp;$C3828,0),variables,2,0)</f>
        <v>9767</v>
      </c>
      <c r="H3828" s="68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65" t="s">
        <v>1220</v>
      </c>
      <c r="B3829">
        <f t="shared" si="7752"/>
        <v>10</v>
      </c>
      <c r="C3829">
        <f t="shared" si="7755"/>
        <v>31</v>
      </c>
      <c r="E3829">
        <f t="shared" ref="E3829" si="7843">plan_id</f>
        <v>1330</v>
      </c>
      <c r="F3829">
        <f t="shared" ca="1" si="7811"/>
        <v>2008</v>
      </c>
      <c r="G3829">
        <f t="shared" ref="G3829" ca="1" si="7844">VLOOKUP(INDIRECT(CHAR(39)&amp;$A3829&amp;CHAR(39)&amp;"!r2c"&amp;$C3829,0),variables,2,0)</f>
        <v>9770</v>
      </c>
      <c r="H3829" s="68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65" t="s">
        <v>1220</v>
      </c>
      <c r="B3830">
        <f t="shared" si="7752"/>
        <v>10</v>
      </c>
      <c r="C3830">
        <f t="shared" si="7755"/>
        <v>32</v>
      </c>
      <c r="E3830">
        <f t="shared" ref="E3830" si="7845">plan_id</f>
        <v>1330</v>
      </c>
      <c r="F3830">
        <f t="shared" ca="1" si="7811"/>
        <v>2008</v>
      </c>
      <c r="G3830">
        <f t="shared" ref="G3830" ca="1" si="7846">VLOOKUP(INDIRECT(CHAR(39)&amp;$A3830&amp;CHAR(39)&amp;"!r2c"&amp;$C3830,0),variables,2,0)</f>
        <v>9773</v>
      </c>
      <c r="H3830" s="68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65" t="s">
        <v>1220</v>
      </c>
      <c r="B3831">
        <f t="shared" si="7752"/>
        <v>10</v>
      </c>
      <c r="C3831">
        <f t="shared" si="7755"/>
        <v>33</v>
      </c>
      <c r="E3831">
        <f t="shared" ref="E3831" si="7847">plan_id</f>
        <v>1330</v>
      </c>
      <c r="F3831">
        <f t="shared" ca="1" si="7811"/>
        <v>2008</v>
      </c>
      <c r="G3831">
        <f t="shared" ref="G3831" ca="1" si="7848">VLOOKUP(INDIRECT(CHAR(39)&amp;$A3831&amp;CHAR(39)&amp;"!r2c"&amp;$C3831,0),variables,2,0)</f>
        <v>9776</v>
      </c>
      <c r="H3831" s="68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65" t="s">
        <v>1220</v>
      </c>
      <c r="B3832">
        <f t="shared" si="7752"/>
        <v>10</v>
      </c>
      <c r="C3832">
        <f t="shared" si="7755"/>
        <v>34</v>
      </c>
      <c r="E3832">
        <f t="shared" ref="E3832" si="7849">plan_id</f>
        <v>1330</v>
      </c>
      <c r="F3832">
        <f t="shared" ca="1" si="7811"/>
        <v>2008</v>
      </c>
      <c r="G3832">
        <f t="shared" ref="G3832" ca="1" si="7850">VLOOKUP(INDIRECT(CHAR(39)&amp;$A3832&amp;CHAR(39)&amp;"!r2c"&amp;$C3832,0),variables,2,0)</f>
        <v>9779</v>
      </c>
      <c r="H3832" s="68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65" t="s">
        <v>1220</v>
      </c>
      <c r="B3833">
        <f t="shared" si="7752"/>
        <v>10</v>
      </c>
      <c r="C3833">
        <f t="shared" si="7755"/>
        <v>35</v>
      </c>
      <c r="E3833">
        <f t="shared" ref="E3833" si="7851">plan_id</f>
        <v>1330</v>
      </c>
      <c r="F3833">
        <f t="shared" ca="1" si="7811"/>
        <v>2008</v>
      </c>
      <c r="G3833">
        <f t="shared" ref="G3833" ca="1" si="7852">VLOOKUP(INDIRECT(CHAR(39)&amp;$A3833&amp;CHAR(39)&amp;"!r2c"&amp;$C3833,0),variables,2,0)</f>
        <v>9785</v>
      </c>
      <c r="H3833" s="68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65" t="s">
        <v>1220</v>
      </c>
      <c r="B3834">
        <f t="shared" si="7752"/>
        <v>10</v>
      </c>
      <c r="C3834">
        <f t="shared" si="7755"/>
        <v>36</v>
      </c>
      <c r="E3834">
        <f t="shared" ref="E3834" si="7853">plan_id</f>
        <v>1330</v>
      </c>
      <c r="F3834">
        <f t="shared" ca="1" si="7811"/>
        <v>2008</v>
      </c>
      <c r="G3834">
        <f t="shared" ref="G3834" ca="1" si="7854">VLOOKUP(INDIRECT(CHAR(39)&amp;$A3834&amp;CHAR(39)&amp;"!r2c"&amp;$C3834,0),variables,2,0)</f>
        <v>9794</v>
      </c>
      <c r="H3834" s="68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65" t="s">
        <v>1220</v>
      </c>
      <c r="B3835">
        <f t="shared" si="7752"/>
        <v>10</v>
      </c>
      <c r="C3835">
        <f t="shared" si="7755"/>
        <v>37</v>
      </c>
      <c r="E3835">
        <f t="shared" ref="E3835" si="7855">plan_id</f>
        <v>1330</v>
      </c>
      <c r="F3835">
        <f t="shared" ca="1" si="7811"/>
        <v>2008</v>
      </c>
      <c r="G3835">
        <f t="shared" ref="G3835" ca="1" si="7856">VLOOKUP(INDIRECT(CHAR(39)&amp;$A3835&amp;CHAR(39)&amp;"!r2c"&amp;$C3835,0),variables,2,0)</f>
        <v>9797</v>
      </c>
      <c r="H3835" s="68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65" t="s">
        <v>1220</v>
      </c>
      <c r="B3836">
        <f t="shared" si="7752"/>
        <v>10</v>
      </c>
      <c r="C3836">
        <f t="shared" si="7755"/>
        <v>38</v>
      </c>
      <c r="E3836">
        <f t="shared" ref="E3836" si="7857">plan_id</f>
        <v>1330</v>
      </c>
      <c r="F3836">
        <f t="shared" ca="1" si="7811"/>
        <v>2008</v>
      </c>
      <c r="G3836">
        <f t="shared" ref="G3836" ca="1" si="7858">VLOOKUP(INDIRECT(CHAR(39)&amp;$A3836&amp;CHAR(39)&amp;"!r2c"&amp;$C3836,0),variables,2,0)</f>
        <v>9806</v>
      </c>
      <c r="H3836" s="68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65" t="s">
        <v>1220</v>
      </c>
      <c r="B3837">
        <f t="shared" si="7752"/>
        <v>10</v>
      </c>
      <c r="C3837">
        <f t="shared" si="7755"/>
        <v>39</v>
      </c>
      <c r="E3837">
        <f t="shared" ref="E3837" si="7859">plan_id</f>
        <v>1330</v>
      </c>
      <c r="F3837">
        <f t="shared" ca="1" si="7811"/>
        <v>2008</v>
      </c>
      <c r="G3837">
        <f t="shared" ref="G3837" ca="1" si="7860">VLOOKUP(INDIRECT(CHAR(39)&amp;$A3837&amp;CHAR(39)&amp;"!r2c"&amp;$C3837,0),variables,2,0)</f>
        <v>9809</v>
      </c>
      <c r="H3837" s="68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65" t="s">
        <v>1220</v>
      </c>
      <c r="B3838">
        <f t="shared" si="7752"/>
        <v>10</v>
      </c>
      <c r="C3838">
        <f t="shared" si="7755"/>
        <v>40</v>
      </c>
      <c r="E3838">
        <f t="shared" ref="E3838" si="7861">plan_id</f>
        <v>1330</v>
      </c>
      <c r="F3838">
        <f t="shared" ca="1" si="7811"/>
        <v>2008</v>
      </c>
      <c r="G3838">
        <f t="shared" ref="G3838" ca="1" si="7862">VLOOKUP(INDIRECT(CHAR(39)&amp;$A3838&amp;CHAR(39)&amp;"!r2c"&amp;$C3838,0),variables,2,0)</f>
        <v>9818</v>
      </c>
      <c r="H3838" s="68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65" t="s">
        <v>1220</v>
      </c>
      <c r="B3839">
        <f t="shared" si="7752"/>
        <v>10</v>
      </c>
      <c r="C3839">
        <f t="shared" si="7755"/>
        <v>41</v>
      </c>
      <c r="E3839">
        <f t="shared" ref="E3839" si="7863">plan_id</f>
        <v>1330</v>
      </c>
      <c r="F3839">
        <f t="shared" ca="1" si="7811"/>
        <v>2008</v>
      </c>
      <c r="G3839">
        <f t="shared" ref="G3839" ca="1" si="7864">VLOOKUP(INDIRECT(CHAR(39)&amp;$A3839&amp;CHAR(39)&amp;"!r2c"&amp;$C3839,0),variables,2,0)</f>
        <v>9839</v>
      </c>
      <c r="H3839" s="68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65" t="s">
        <v>1220</v>
      </c>
      <c r="B3840">
        <f t="shared" si="7752"/>
        <v>10</v>
      </c>
      <c r="C3840">
        <f t="shared" si="7755"/>
        <v>42</v>
      </c>
      <c r="E3840">
        <f t="shared" ref="E3840" si="7865">plan_id</f>
        <v>1330</v>
      </c>
      <c r="F3840">
        <f t="shared" ca="1" si="7811"/>
        <v>2008</v>
      </c>
      <c r="G3840">
        <f t="shared" ref="G3840" ca="1" si="7866">VLOOKUP(INDIRECT(CHAR(39)&amp;$A3840&amp;CHAR(39)&amp;"!r2c"&amp;$C3840,0),variables,2,0)</f>
        <v>9860</v>
      </c>
      <c r="H3840" s="68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65" t="s">
        <v>1220</v>
      </c>
      <c r="B3841">
        <f t="shared" si="7752"/>
        <v>10</v>
      </c>
      <c r="C3841">
        <f t="shared" si="7755"/>
        <v>43</v>
      </c>
      <c r="E3841">
        <f t="shared" ref="E3841" si="7867">plan_id</f>
        <v>1330</v>
      </c>
      <c r="F3841">
        <f t="shared" ca="1" si="7811"/>
        <v>2008</v>
      </c>
      <c r="G3841">
        <f t="shared" ref="G3841" ca="1" si="7868">VLOOKUP(INDIRECT(CHAR(39)&amp;$A3841&amp;CHAR(39)&amp;"!r2c"&amp;$C3841,0),variables,2,0)</f>
        <v>9863</v>
      </c>
      <c r="H3841" s="68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65" t="s">
        <v>1220</v>
      </c>
      <c r="B3842">
        <f t="shared" si="7752"/>
        <v>10</v>
      </c>
      <c r="C3842">
        <f t="shared" si="7755"/>
        <v>44</v>
      </c>
      <c r="E3842">
        <f t="shared" ref="E3842" si="7869">plan_id</f>
        <v>1330</v>
      </c>
      <c r="F3842">
        <f t="shared" ca="1" si="7811"/>
        <v>2008</v>
      </c>
      <c r="G3842">
        <f t="shared" ref="G3842" ca="1" si="7870">VLOOKUP(INDIRECT(CHAR(39)&amp;$A3842&amp;CHAR(39)&amp;"!r2c"&amp;$C3842,0),variables,2,0)</f>
        <v>9878</v>
      </c>
      <c r="H3842" s="68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65" t="s">
        <v>1220</v>
      </c>
      <c r="B3843">
        <f t="shared" si="7752"/>
        <v>10</v>
      </c>
      <c r="C3843">
        <f t="shared" si="7755"/>
        <v>45</v>
      </c>
      <c r="E3843">
        <f t="shared" ref="E3843" si="7871">plan_id</f>
        <v>1330</v>
      </c>
      <c r="F3843">
        <f t="shared" ca="1" si="7811"/>
        <v>2008</v>
      </c>
      <c r="G3843">
        <f t="shared" ref="G3843" ca="1" si="7872">VLOOKUP(INDIRECT(CHAR(39)&amp;$A3843&amp;CHAR(39)&amp;"!r2c"&amp;$C3843,0),variables,2,0)</f>
        <v>9923</v>
      </c>
      <c r="H3843" s="68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65" t="s">
        <v>1220</v>
      </c>
      <c r="B3844">
        <f t="shared" si="7752"/>
        <v>10</v>
      </c>
      <c r="C3844">
        <f t="shared" si="7755"/>
        <v>46</v>
      </c>
      <c r="E3844">
        <f t="shared" ref="E3844" si="7873">plan_id</f>
        <v>1330</v>
      </c>
      <c r="F3844">
        <f t="shared" ca="1" si="7811"/>
        <v>2008</v>
      </c>
      <c r="G3844">
        <f t="shared" ref="G3844" ca="1" si="7874">VLOOKUP(INDIRECT(CHAR(39)&amp;$A3844&amp;CHAR(39)&amp;"!r2c"&amp;$C3844,0),variables,2,0)</f>
        <v>9932</v>
      </c>
      <c r="H3844" s="68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65" t="s">
        <v>1220</v>
      </c>
      <c r="B3845">
        <f t="shared" si="7752"/>
        <v>10</v>
      </c>
      <c r="C3845">
        <f t="shared" si="7755"/>
        <v>47</v>
      </c>
      <c r="E3845">
        <f t="shared" ref="E3845" si="7875">plan_id</f>
        <v>1330</v>
      </c>
      <c r="F3845">
        <f t="shared" ca="1" si="7811"/>
        <v>2008</v>
      </c>
      <c r="G3845">
        <f t="shared" ref="G3845" ca="1" si="7876">VLOOKUP(INDIRECT(CHAR(39)&amp;$A3845&amp;CHAR(39)&amp;"!r2c"&amp;$C3845,0),variables,2,0)</f>
        <v>9935</v>
      </c>
      <c r="H3845" s="68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65" t="s">
        <v>1220</v>
      </c>
      <c r="B3846">
        <f t="shared" si="7752"/>
        <v>10</v>
      </c>
      <c r="C3846">
        <f t="shared" si="7755"/>
        <v>48</v>
      </c>
      <c r="E3846">
        <f t="shared" ref="E3846" si="7877">plan_id</f>
        <v>1330</v>
      </c>
      <c r="F3846">
        <f t="shared" ca="1" si="7811"/>
        <v>2008</v>
      </c>
      <c r="G3846">
        <f t="shared" ref="G3846" ca="1" si="7878">VLOOKUP(INDIRECT(CHAR(39)&amp;$A3846&amp;CHAR(39)&amp;"!r2c"&amp;$C3846,0),variables,2,0)</f>
        <v>9651</v>
      </c>
      <c r="H3846" s="68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65" t="s">
        <v>1220</v>
      </c>
      <c r="B3847">
        <f t="shared" si="7752"/>
        <v>10</v>
      </c>
      <c r="C3847">
        <f t="shared" si="7755"/>
        <v>49</v>
      </c>
      <c r="E3847">
        <f t="shared" ref="E3847" si="7879">plan_id</f>
        <v>1330</v>
      </c>
      <c r="F3847">
        <f t="shared" ca="1" si="7811"/>
        <v>2008</v>
      </c>
      <c r="G3847">
        <f t="shared" ref="G3847" ca="1" si="7880">VLOOKUP(INDIRECT(CHAR(39)&amp;$A3847&amp;CHAR(39)&amp;"!r2c"&amp;$C3847,0),variables,2,0)</f>
        <v>9722</v>
      </c>
      <c r="H3847" s="68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65" t="s">
        <v>1220</v>
      </c>
      <c r="B3848">
        <f t="shared" si="7752"/>
        <v>10</v>
      </c>
      <c r="C3848">
        <f t="shared" si="7755"/>
        <v>50</v>
      </c>
      <c r="E3848">
        <f t="shared" ref="E3848" si="7881">plan_id</f>
        <v>1330</v>
      </c>
      <c r="F3848">
        <f t="shared" ca="1" si="7811"/>
        <v>2008</v>
      </c>
      <c r="G3848">
        <f t="shared" ref="G3848" ca="1" si="7882">VLOOKUP(INDIRECT(CHAR(39)&amp;$A3848&amp;CHAR(39)&amp;"!r2c"&amp;$C3848,0),variables,2,0)</f>
        <v>9848</v>
      </c>
      <c r="H3848" s="68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65" t="s">
        <v>1220</v>
      </c>
      <c r="B3849">
        <f t="shared" ref="B3849:B3912" si="7883">B3761+1</f>
        <v>10</v>
      </c>
      <c r="C3849">
        <f t="shared" si="7755"/>
        <v>51</v>
      </c>
      <c r="E3849">
        <f t="shared" ref="E3849" si="7884">plan_id</f>
        <v>1330</v>
      </c>
      <c r="F3849">
        <f t="shared" ca="1" si="7811"/>
        <v>2008</v>
      </c>
      <c r="G3849">
        <f t="shared" ref="G3849" ca="1" si="7885">VLOOKUP(INDIRECT(CHAR(39)&amp;$A3849&amp;CHAR(39)&amp;"!r2c"&amp;$C3849,0),variables,2,0)</f>
        <v>9866</v>
      </c>
      <c r="H3849" s="68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65" t="s">
        <v>1220</v>
      </c>
      <c r="B3850">
        <f t="shared" si="7883"/>
        <v>10</v>
      </c>
      <c r="C3850">
        <f t="shared" ref="C3850:C3913" si="7886">C3762</f>
        <v>52</v>
      </c>
      <c r="E3850">
        <f t="shared" ref="E3850" si="7887">plan_id</f>
        <v>1330</v>
      </c>
      <c r="F3850">
        <f t="shared" ca="1" si="7811"/>
        <v>2008</v>
      </c>
      <c r="G3850">
        <f t="shared" ref="G3850" ca="1" si="7888">VLOOKUP(INDIRECT(CHAR(39)&amp;$A3850&amp;CHAR(39)&amp;"!r2c"&amp;$C3850,0),variables,2,0)</f>
        <v>9899</v>
      </c>
      <c r="H3850" s="68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65" t="s">
        <v>1220</v>
      </c>
      <c r="B3851">
        <f t="shared" si="7883"/>
        <v>10</v>
      </c>
      <c r="C3851">
        <f t="shared" si="7886"/>
        <v>53</v>
      </c>
      <c r="E3851">
        <f t="shared" ref="E3851" si="7889">plan_id</f>
        <v>1330</v>
      </c>
      <c r="F3851">
        <f t="shared" ca="1" si="7811"/>
        <v>2008</v>
      </c>
      <c r="G3851">
        <f t="shared" ref="G3851" ca="1" si="7890">VLOOKUP(INDIRECT(CHAR(39)&amp;$A3851&amp;CHAR(39)&amp;"!r2c"&amp;$C3851,0),variables,2,0)</f>
        <v>9905</v>
      </c>
      <c r="H3851" s="68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65" t="s">
        <v>1220</v>
      </c>
      <c r="B3852">
        <f t="shared" si="7883"/>
        <v>10</v>
      </c>
      <c r="C3852">
        <f t="shared" si="7886"/>
        <v>54</v>
      </c>
      <c r="E3852">
        <f t="shared" ref="E3852" si="7891">plan_id</f>
        <v>1330</v>
      </c>
      <c r="F3852">
        <f t="shared" ca="1" si="7811"/>
        <v>2008</v>
      </c>
      <c r="G3852">
        <f t="shared" ref="G3852" ca="1" si="7892">VLOOKUP(INDIRECT(CHAR(39)&amp;$A3852&amp;CHAR(39)&amp;"!r2c"&amp;$C3852,0),variables,2,0)</f>
        <v>9929</v>
      </c>
      <c r="H3852" s="68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65" t="s">
        <v>1220</v>
      </c>
      <c r="B3853">
        <f t="shared" si="7883"/>
        <v>10</v>
      </c>
      <c r="C3853">
        <f t="shared" si="7886"/>
        <v>55</v>
      </c>
      <c r="E3853">
        <f t="shared" ref="E3853" si="7893">plan_id</f>
        <v>1330</v>
      </c>
      <c r="F3853">
        <f t="shared" ca="1" si="7811"/>
        <v>2008</v>
      </c>
      <c r="G3853">
        <f t="shared" ref="G3853" ca="1" si="7894">VLOOKUP(INDIRECT(CHAR(39)&amp;$A3853&amp;CHAR(39)&amp;"!r2c"&amp;$C3853,0),variables,2,0)</f>
        <v>9654</v>
      </c>
      <c r="H3853" s="68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65" t="s">
        <v>1220</v>
      </c>
      <c r="B3854">
        <f t="shared" si="7883"/>
        <v>10</v>
      </c>
      <c r="C3854">
        <f t="shared" si="7886"/>
        <v>56</v>
      </c>
      <c r="E3854">
        <f t="shared" ref="E3854" si="7895">plan_id</f>
        <v>1330</v>
      </c>
      <c r="F3854">
        <f t="shared" ca="1" si="7811"/>
        <v>2008</v>
      </c>
      <c r="G3854">
        <f t="shared" ref="G3854" ca="1" si="7896">VLOOKUP(INDIRECT(CHAR(39)&amp;$A3854&amp;CHAR(39)&amp;"!r2c"&amp;$C3854,0),variables,2,0)</f>
        <v>9707</v>
      </c>
      <c r="H3854" s="68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65" t="s">
        <v>1220</v>
      </c>
      <c r="B3855">
        <f t="shared" si="7883"/>
        <v>10</v>
      </c>
      <c r="C3855">
        <f t="shared" si="7886"/>
        <v>57</v>
      </c>
      <c r="E3855">
        <f t="shared" ref="E3855" si="7897">plan_id</f>
        <v>1330</v>
      </c>
      <c r="F3855">
        <f t="shared" ca="1" si="7811"/>
        <v>2008</v>
      </c>
      <c r="G3855">
        <f t="shared" ref="G3855" ca="1" si="7898">VLOOKUP(INDIRECT(CHAR(39)&amp;$A3855&amp;CHAR(39)&amp;"!r2c"&amp;$C3855,0),variables,2,0)</f>
        <v>9669</v>
      </c>
      <c r="H3855" s="68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65" t="s">
        <v>1220</v>
      </c>
      <c r="B3856">
        <f t="shared" si="7883"/>
        <v>10</v>
      </c>
      <c r="C3856">
        <f t="shared" si="7886"/>
        <v>58</v>
      </c>
      <c r="E3856">
        <f t="shared" ref="E3856" si="7899">plan_id</f>
        <v>1330</v>
      </c>
      <c r="F3856">
        <f t="shared" ca="1" si="7811"/>
        <v>2008</v>
      </c>
      <c r="G3856">
        <f t="shared" ref="G3856" ca="1" si="7900">VLOOKUP(INDIRECT(CHAR(39)&amp;$A3856&amp;CHAR(39)&amp;"!r2c"&amp;$C3856,0),variables,2,0)</f>
        <v>9851</v>
      </c>
      <c r="H3856" s="68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65" t="s">
        <v>1220</v>
      </c>
      <c r="B3857">
        <f t="shared" si="7883"/>
        <v>10</v>
      </c>
      <c r="C3857">
        <f t="shared" si="7886"/>
        <v>59</v>
      </c>
      <c r="E3857">
        <f t="shared" ref="E3857" si="7901">plan_id</f>
        <v>1330</v>
      </c>
      <c r="F3857">
        <f t="shared" ca="1" si="7811"/>
        <v>2008</v>
      </c>
      <c r="G3857">
        <f t="shared" ref="G3857" ca="1" si="7902">VLOOKUP(INDIRECT(CHAR(39)&amp;$A3857&amp;CHAR(39)&amp;"!r2c"&amp;$C3857,0),variables,2,0)</f>
        <v>9890</v>
      </c>
      <c r="H3857" s="68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65" t="s">
        <v>1220</v>
      </c>
      <c r="B3858">
        <f t="shared" si="7883"/>
        <v>10</v>
      </c>
      <c r="C3858">
        <f t="shared" si="7886"/>
        <v>60</v>
      </c>
      <c r="E3858">
        <f t="shared" ref="E3858" si="7903">plan_id</f>
        <v>1330</v>
      </c>
      <c r="F3858">
        <f t="shared" ca="1" si="7811"/>
        <v>2008</v>
      </c>
      <c r="G3858">
        <f t="shared" ref="G3858" ca="1" si="7904">VLOOKUP(INDIRECT(CHAR(39)&amp;$A3858&amp;CHAR(39)&amp;"!r2c"&amp;$C3858,0),variables,2,0)</f>
        <v>9893</v>
      </c>
      <c r="H3858" s="68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65" t="s">
        <v>1220</v>
      </c>
      <c r="B3859">
        <f t="shared" si="7883"/>
        <v>10</v>
      </c>
      <c r="C3859">
        <f t="shared" si="7886"/>
        <v>61</v>
      </c>
      <c r="E3859">
        <f t="shared" ref="E3859" si="7905">plan_id</f>
        <v>1330</v>
      </c>
      <c r="F3859">
        <f t="shared" ca="1" si="7811"/>
        <v>2008</v>
      </c>
      <c r="G3859">
        <f t="shared" ref="G3859" ca="1" si="7906">VLOOKUP(INDIRECT(CHAR(39)&amp;$A3859&amp;CHAR(39)&amp;"!r2c"&amp;$C3859,0),variables,2,0)</f>
        <v>9896</v>
      </c>
      <c r="H3859" s="68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65" t="s">
        <v>1220</v>
      </c>
      <c r="B3860">
        <f t="shared" si="7883"/>
        <v>10</v>
      </c>
      <c r="C3860">
        <f t="shared" si="7886"/>
        <v>62</v>
      </c>
      <c r="E3860">
        <f t="shared" ref="E3860" si="7907">plan_id</f>
        <v>1330</v>
      </c>
      <c r="F3860">
        <f t="shared" ca="1" si="7811"/>
        <v>2008</v>
      </c>
      <c r="G3860">
        <f t="shared" ref="G3860" ca="1" si="7908">VLOOKUP(INDIRECT(CHAR(39)&amp;$A3860&amp;CHAR(39)&amp;"!r2c"&amp;$C3860,0),variables,2,0)</f>
        <v>9660</v>
      </c>
      <c r="H3860" s="68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65" t="s">
        <v>1220</v>
      </c>
      <c r="B3861">
        <f t="shared" si="7883"/>
        <v>10</v>
      </c>
      <c r="C3861">
        <f t="shared" si="7886"/>
        <v>63</v>
      </c>
      <c r="E3861">
        <f t="shared" ref="E3861" si="7909">plan_id</f>
        <v>1330</v>
      </c>
      <c r="F3861">
        <f t="shared" ca="1" si="7811"/>
        <v>2008</v>
      </c>
      <c r="G3861">
        <f t="shared" ref="G3861" ca="1" si="7910">VLOOKUP(INDIRECT(CHAR(39)&amp;$A3861&amp;CHAR(39)&amp;"!r2c"&amp;$C3861,0),variables,2,0)</f>
        <v>9701</v>
      </c>
      <c r="H3861" s="68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65" t="s">
        <v>1220</v>
      </c>
      <c r="B3862">
        <f t="shared" si="7883"/>
        <v>10</v>
      </c>
      <c r="C3862">
        <f t="shared" si="7886"/>
        <v>64</v>
      </c>
      <c r="E3862">
        <f t="shared" ref="E3862" si="7911">plan_id</f>
        <v>1330</v>
      </c>
      <c r="F3862">
        <f t="shared" ca="1" si="7811"/>
        <v>2008</v>
      </c>
      <c r="G3862">
        <f t="shared" ref="G3862" ca="1" si="7912">VLOOKUP(INDIRECT(CHAR(39)&amp;$A3862&amp;CHAR(39)&amp;"!r2c"&amp;$C3862,0),variables,2,0)</f>
        <v>9728</v>
      </c>
      <c r="H3862" s="68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65" t="s">
        <v>1220</v>
      </c>
      <c r="B3863">
        <f t="shared" si="7883"/>
        <v>10</v>
      </c>
      <c r="C3863">
        <f t="shared" si="7886"/>
        <v>65</v>
      </c>
      <c r="E3863">
        <f t="shared" ref="E3863" si="7913">plan_id</f>
        <v>1330</v>
      </c>
      <c r="F3863">
        <f t="shared" ca="1" si="7811"/>
        <v>2008</v>
      </c>
      <c r="G3863">
        <f t="shared" ref="G3863" ca="1" si="7914">VLOOKUP(INDIRECT(CHAR(39)&amp;$A3863&amp;CHAR(39)&amp;"!r2c"&amp;$C3863,0),variables,2,0)</f>
        <v>9731</v>
      </c>
      <c r="H3863" s="68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65" t="s">
        <v>1220</v>
      </c>
      <c r="B3864">
        <f t="shared" si="7883"/>
        <v>10</v>
      </c>
      <c r="C3864">
        <f t="shared" si="7886"/>
        <v>66</v>
      </c>
      <c r="E3864">
        <f t="shared" ref="E3864" si="7915">plan_id</f>
        <v>1330</v>
      </c>
      <c r="F3864">
        <f t="shared" ca="1" si="7811"/>
        <v>2008</v>
      </c>
      <c r="G3864">
        <f t="shared" ref="G3864" ca="1" si="7916">VLOOKUP(INDIRECT(CHAR(39)&amp;$A3864&amp;CHAR(39)&amp;"!r2c"&amp;$C3864,0),variables,2,0)</f>
        <v>9737</v>
      </c>
      <c r="H3864" s="68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65" t="s">
        <v>1220</v>
      </c>
      <c r="B3865">
        <f t="shared" si="7883"/>
        <v>10</v>
      </c>
      <c r="C3865">
        <f t="shared" si="7886"/>
        <v>67</v>
      </c>
      <c r="E3865">
        <f t="shared" ref="E3865" si="7917">plan_id</f>
        <v>1330</v>
      </c>
      <c r="F3865">
        <f t="shared" ca="1" si="7811"/>
        <v>2008</v>
      </c>
      <c r="G3865">
        <f t="shared" ref="G3865" ca="1" si="7918">VLOOKUP(INDIRECT(CHAR(39)&amp;$A3865&amp;CHAR(39)&amp;"!r2c"&amp;$C3865,0),variables,2,0)</f>
        <v>9740</v>
      </c>
      <c r="H3865" s="68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65" t="s">
        <v>1220</v>
      </c>
      <c r="B3866">
        <f t="shared" si="7883"/>
        <v>10</v>
      </c>
      <c r="C3866">
        <f t="shared" si="7886"/>
        <v>68</v>
      </c>
      <c r="E3866">
        <f t="shared" ref="E3866" si="7919">plan_id</f>
        <v>1330</v>
      </c>
      <c r="F3866">
        <f t="shared" ca="1" si="7811"/>
        <v>2008</v>
      </c>
      <c r="G3866">
        <f t="shared" ref="G3866" ca="1" si="7920">VLOOKUP(INDIRECT(CHAR(39)&amp;$A3866&amp;CHAR(39)&amp;"!r2c"&amp;$C3866,0),variables,2,0)</f>
        <v>9752</v>
      </c>
      <c r="H3866" s="68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65" t="s">
        <v>1220</v>
      </c>
      <c r="B3867">
        <f t="shared" si="7883"/>
        <v>10</v>
      </c>
      <c r="C3867">
        <f t="shared" si="7886"/>
        <v>69</v>
      </c>
      <c r="E3867">
        <f t="shared" ref="E3867" si="7921">plan_id</f>
        <v>1330</v>
      </c>
      <c r="F3867">
        <f t="shared" ca="1" si="7811"/>
        <v>2008</v>
      </c>
      <c r="G3867">
        <f t="shared" ref="G3867" ca="1" si="7922">VLOOKUP(INDIRECT(CHAR(39)&amp;$A3867&amp;CHAR(39)&amp;"!r2c"&amp;$C3867,0),variables,2,0)</f>
        <v>9791</v>
      </c>
      <c r="H3867" s="68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65" t="s">
        <v>1220</v>
      </c>
      <c r="B3868">
        <f t="shared" si="7883"/>
        <v>10</v>
      </c>
      <c r="C3868">
        <f t="shared" si="7886"/>
        <v>70</v>
      </c>
      <c r="E3868">
        <f t="shared" ref="E3868" si="7923">plan_id</f>
        <v>1330</v>
      </c>
      <c r="F3868">
        <f t="shared" ca="1" si="7811"/>
        <v>2008</v>
      </c>
      <c r="G3868">
        <f t="shared" ref="G3868" ca="1" si="7924">VLOOKUP(INDIRECT(CHAR(39)&amp;$A3868&amp;CHAR(39)&amp;"!r2c"&amp;$C3868,0),variables,2,0)</f>
        <v>9800</v>
      </c>
      <c r="H3868" s="68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65" t="s">
        <v>1220</v>
      </c>
      <c r="B3869">
        <f t="shared" si="7883"/>
        <v>10</v>
      </c>
      <c r="C3869">
        <f t="shared" si="7886"/>
        <v>71</v>
      </c>
      <c r="E3869">
        <f t="shared" ref="E3869" si="7925">plan_id</f>
        <v>1330</v>
      </c>
      <c r="F3869">
        <f t="shared" ca="1" si="7811"/>
        <v>2008</v>
      </c>
      <c r="G3869">
        <f t="shared" ref="G3869" ca="1" si="7926">VLOOKUP(INDIRECT(CHAR(39)&amp;$A3869&amp;CHAR(39)&amp;"!r2c"&amp;$C3869,0),variables,2,0)</f>
        <v>9842</v>
      </c>
      <c r="H3869" s="68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65" t="s">
        <v>1220</v>
      </c>
      <c r="B3870">
        <f t="shared" si="7883"/>
        <v>10</v>
      </c>
      <c r="C3870">
        <f t="shared" si="7886"/>
        <v>72</v>
      </c>
      <c r="E3870">
        <f t="shared" ref="E3870" si="7927">plan_id</f>
        <v>1330</v>
      </c>
      <c r="F3870">
        <f t="shared" ca="1" si="7811"/>
        <v>2008</v>
      </c>
      <c r="G3870">
        <f t="shared" ref="G3870" ca="1" si="7928">VLOOKUP(INDIRECT(CHAR(39)&amp;$A3870&amp;CHAR(39)&amp;"!r2c"&amp;$C3870,0),variables,2,0)</f>
        <v>9854</v>
      </c>
      <c r="H3870" s="68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65" t="s">
        <v>1220</v>
      </c>
      <c r="B3871">
        <f t="shared" si="7883"/>
        <v>10</v>
      </c>
      <c r="C3871">
        <f t="shared" si="7886"/>
        <v>73</v>
      </c>
      <c r="E3871">
        <f t="shared" ref="E3871" si="7929">plan_id</f>
        <v>1330</v>
      </c>
      <c r="F3871">
        <f t="shared" ca="1" si="7811"/>
        <v>2008</v>
      </c>
      <c r="G3871">
        <f t="shared" ref="G3871" ca="1" si="7930">VLOOKUP(INDIRECT(CHAR(39)&amp;$A3871&amp;CHAR(39)&amp;"!r2c"&amp;$C3871,0),variables,2,0)</f>
        <v>9869</v>
      </c>
      <c r="H3871" s="68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65" t="s">
        <v>1220</v>
      </c>
      <c r="B3872">
        <f t="shared" si="7883"/>
        <v>10</v>
      </c>
      <c r="C3872">
        <f t="shared" si="7886"/>
        <v>74</v>
      </c>
      <c r="E3872">
        <f t="shared" ref="E3872" si="7931">plan_id</f>
        <v>1330</v>
      </c>
      <c r="F3872">
        <f t="shared" ca="1" si="7811"/>
        <v>2008</v>
      </c>
      <c r="G3872">
        <f t="shared" ref="G3872" ca="1" si="7932">VLOOKUP(INDIRECT(CHAR(39)&amp;$A3872&amp;CHAR(39)&amp;"!r2c"&amp;$C3872,0),variables,2,0)</f>
        <v>9873</v>
      </c>
      <c r="H3872" s="68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65" t="s">
        <v>1220</v>
      </c>
      <c r="B3873">
        <f t="shared" si="7883"/>
        <v>10</v>
      </c>
      <c r="C3873">
        <f t="shared" si="7886"/>
        <v>75</v>
      </c>
      <c r="E3873">
        <f t="shared" ref="E3873" si="7933">plan_id</f>
        <v>1330</v>
      </c>
      <c r="F3873">
        <f t="shared" ca="1" si="7811"/>
        <v>2008</v>
      </c>
      <c r="G3873">
        <f t="shared" ref="G3873" ca="1" si="7934">VLOOKUP(INDIRECT(CHAR(39)&amp;$A3873&amp;CHAR(39)&amp;"!r2c"&amp;$C3873,0),variables,2,0)</f>
        <v>9881</v>
      </c>
      <c r="H3873" s="68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65" t="s">
        <v>1220</v>
      </c>
      <c r="B3874">
        <f t="shared" si="7883"/>
        <v>10</v>
      </c>
      <c r="C3874">
        <f t="shared" si="7886"/>
        <v>76</v>
      </c>
      <c r="E3874">
        <f t="shared" ref="E3874" si="7935">plan_id</f>
        <v>1330</v>
      </c>
      <c r="F3874">
        <f t="shared" ca="1" si="7811"/>
        <v>2008</v>
      </c>
      <c r="G3874">
        <f t="shared" ref="G3874" ca="1" si="7936">VLOOKUP(INDIRECT(CHAR(39)&amp;$A3874&amp;CHAR(39)&amp;"!r2c"&amp;$C3874,0),variables,2,0)</f>
        <v>9908</v>
      </c>
      <c r="H3874" s="68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65" t="s">
        <v>1220</v>
      </c>
      <c r="B3875">
        <f t="shared" si="7883"/>
        <v>10</v>
      </c>
      <c r="C3875">
        <f t="shared" si="7886"/>
        <v>77</v>
      </c>
      <c r="E3875">
        <f t="shared" ref="E3875" si="7937">plan_id</f>
        <v>1330</v>
      </c>
      <c r="F3875">
        <f t="shared" ca="1" si="7811"/>
        <v>2008</v>
      </c>
      <c r="G3875">
        <f t="shared" ref="G3875" ca="1" si="7938">VLOOKUP(INDIRECT(CHAR(39)&amp;$A3875&amp;CHAR(39)&amp;"!r2c"&amp;$C3875,0),variables,2,0)</f>
        <v>9911</v>
      </c>
      <c r="H3875" s="68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65" t="s">
        <v>1220</v>
      </c>
      <c r="B3876">
        <f t="shared" si="7883"/>
        <v>10</v>
      </c>
      <c r="C3876">
        <f t="shared" si="7886"/>
        <v>78</v>
      </c>
      <c r="E3876">
        <f t="shared" ref="E3876" si="7939">plan_id</f>
        <v>1330</v>
      </c>
      <c r="F3876">
        <f t="shared" ca="1" si="7811"/>
        <v>2008</v>
      </c>
      <c r="G3876">
        <f t="shared" ref="G3876" ca="1" si="7940">VLOOKUP(INDIRECT(CHAR(39)&amp;$A3876&amp;CHAR(39)&amp;"!r2c"&amp;$C3876,0),variables,2,0)</f>
        <v>9663</v>
      </c>
      <c r="H3876" s="68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65" t="s">
        <v>1220</v>
      </c>
      <c r="B3877">
        <f t="shared" si="7883"/>
        <v>10</v>
      </c>
      <c r="C3877">
        <f t="shared" si="7886"/>
        <v>79</v>
      </c>
      <c r="E3877">
        <f t="shared" ref="E3877" si="7941">plan_id</f>
        <v>1330</v>
      </c>
      <c r="F3877">
        <f t="shared" ref="F3877:F3940" ca="1" si="7942">INDIRECT(CHAR(39)&amp;$A3877&amp;CHAR(39)&amp;"!r"&amp;$B3877&amp;"c2",0)</f>
        <v>2008</v>
      </c>
      <c r="G3877">
        <f t="shared" ref="G3877" ca="1" si="7943">VLOOKUP(INDIRECT(CHAR(39)&amp;$A3877&amp;CHAR(39)&amp;"!r2c"&amp;$C3877,0),variables,2,0)</f>
        <v>9710</v>
      </c>
      <c r="H3877" s="68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65" t="s">
        <v>1220</v>
      </c>
      <c r="B3878">
        <f t="shared" si="7883"/>
        <v>10</v>
      </c>
      <c r="C3878">
        <f t="shared" si="7886"/>
        <v>80</v>
      </c>
      <c r="E3878">
        <f t="shared" ref="E3878" si="7944">plan_id</f>
        <v>1330</v>
      </c>
      <c r="F3878">
        <f t="shared" ca="1" si="7942"/>
        <v>2008</v>
      </c>
      <c r="G3878">
        <f t="shared" ref="G3878" ca="1" si="7945">VLOOKUP(INDIRECT(CHAR(39)&amp;$A3878&amp;CHAR(39)&amp;"!r2c"&amp;$C3878,0),variables,2,0)</f>
        <v>9758</v>
      </c>
      <c r="H3878" s="68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65" t="s">
        <v>1220</v>
      </c>
      <c r="B3879">
        <f t="shared" si="7883"/>
        <v>10</v>
      </c>
      <c r="C3879">
        <f t="shared" si="7886"/>
        <v>81</v>
      </c>
      <c r="E3879">
        <f t="shared" ref="E3879" si="7946">plan_id</f>
        <v>1330</v>
      </c>
      <c r="F3879">
        <f t="shared" ca="1" si="7942"/>
        <v>2008</v>
      </c>
      <c r="G3879">
        <f t="shared" ref="G3879" ca="1" si="7947">VLOOKUP(INDIRECT(CHAR(39)&amp;$A3879&amp;CHAR(39)&amp;"!r2c"&amp;$C3879,0),variables,2,0)</f>
        <v>9803</v>
      </c>
      <c r="H3879" s="68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65" t="s">
        <v>1220</v>
      </c>
      <c r="B3880">
        <f t="shared" si="7883"/>
        <v>10</v>
      </c>
      <c r="C3880">
        <f t="shared" si="7886"/>
        <v>82</v>
      </c>
      <c r="E3880">
        <f t="shared" ref="E3880" si="7948">plan_id</f>
        <v>1330</v>
      </c>
      <c r="F3880">
        <f t="shared" ca="1" si="7942"/>
        <v>2008</v>
      </c>
      <c r="G3880">
        <f t="shared" ref="G3880" ca="1" si="7949">VLOOKUP(INDIRECT(CHAR(39)&amp;$A3880&amp;CHAR(39)&amp;"!r2c"&amp;$C3880,0),variables,2,0)</f>
        <v>9857</v>
      </c>
      <c r="H3880" s="68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65" t="s">
        <v>1220</v>
      </c>
      <c r="B3881">
        <f t="shared" si="7883"/>
        <v>10</v>
      </c>
      <c r="C3881">
        <f t="shared" si="7886"/>
        <v>83</v>
      </c>
      <c r="E3881">
        <f t="shared" ref="E3881" si="7950">plan_id</f>
        <v>1330</v>
      </c>
      <c r="F3881">
        <f t="shared" ca="1" si="7942"/>
        <v>2008</v>
      </c>
      <c r="G3881">
        <f t="shared" ref="G3881" ca="1" si="7951">VLOOKUP(INDIRECT(CHAR(39)&amp;$A3881&amp;CHAR(39)&amp;"!r2c"&amp;$C3881,0),variables,2,0)</f>
        <v>9902</v>
      </c>
      <c r="H3881" s="68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65" t="s">
        <v>1220</v>
      </c>
      <c r="B3882">
        <f t="shared" si="7883"/>
        <v>10</v>
      </c>
      <c r="C3882">
        <f t="shared" si="7886"/>
        <v>84</v>
      </c>
      <c r="E3882">
        <f t="shared" ref="E3882" si="7952">plan_id</f>
        <v>1330</v>
      </c>
      <c r="F3882">
        <f t="shared" ca="1" si="7942"/>
        <v>2008</v>
      </c>
      <c r="G3882">
        <f t="shared" ref="G3882" ca="1" si="7953">VLOOKUP(INDIRECT(CHAR(39)&amp;$A3882&amp;CHAR(39)&amp;"!r2c"&amp;$C3882,0),variables,2,0)</f>
        <v>9926</v>
      </c>
      <c r="H3882" s="68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65" t="s">
        <v>1220</v>
      </c>
      <c r="B3883">
        <f t="shared" si="7883"/>
        <v>10</v>
      </c>
      <c r="C3883">
        <f t="shared" si="7886"/>
        <v>85</v>
      </c>
      <c r="E3883">
        <f t="shared" ref="E3883" si="7954">plan_id</f>
        <v>1330</v>
      </c>
      <c r="F3883">
        <f t="shared" ca="1" si="7942"/>
        <v>2008</v>
      </c>
      <c r="G3883">
        <f t="shared" ref="G3883" ca="1" si="7955">VLOOKUP(INDIRECT(CHAR(39)&amp;$A3883&amp;CHAR(39)&amp;"!r2c"&amp;$C3883,0),variables,2,0)</f>
        <v>9666</v>
      </c>
      <c r="H3883" s="68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65" t="s">
        <v>1220</v>
      </c>
      <c r="B3884">
        <f t="shared" si="7883"/>
        <v>10</v>
      </c>
      <c r="C3884">
        <f t="shared" si="7886"/>
        <v>86</v>
      </c>
      <c r="E3884">
        <f t="shared" ref="E3884" si="7956">plan_id</f>
        <v>1330</v>
      </c>
      <c r="F3884">
        <f t="shared" ca="1" si="7942"/>
        <v>2008</v>
      </c>
      <c r="G3884">
        <f t="shared" ref="G3884" ca="1" si="7957">VLOOKUP(INDIRECT(CHAR(39)&amp;$A3884&amp;CHAR(39)&amp;"!r2c"&amp;$C3884,0),variables,2,0)</f>
        <v>9827</v>
      </c>
      <c r="H3884" s="68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65" t="s">
        <v>1220</v>
      </c>
      <c r="B3885">
        <f t="shared" si="7883"/>
        <v>10</v>
      </c>
      <c r="C3885">
        <f t="shared" si="7886"/>
        <v>87</v>
      </c>
      <c r="E3885">
        <f t="shared" ref="E3885" si="7958">plan_id</f>
        <v>1330</v>
      </c>
      <c r="F3885">
        <f t="shared" ca="1" si="7942"/>
        <v>2008</v>
      </c>
      <c r="G3885">
        <f t="shared" ref="G3885" ca="1" si="7959">VLOOKUP(INDIRECT(CHAR(39)&amp;$A3885&amp;CHAR(39)&amp;"!r2c"&amp;$C3885,0),variables,2,0)</f>
        <v>9657</v>
      </c>
      <c r="H3885" s="68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65" t="s">
        <v>1220</v>
      </c>
      <c r="B3886">
        <f t="shared" si="7883"/>
        <v>10</v>
      </c>
      <c r="C3886">
        <f t="shared" si="7886"/>
        <v>88</v>
      </c>
      <c r="E3886">
        <f t="shared" ref="E3886" si="7960">plan_id</f>
        <v>1330</v>
      </c>
      <c r="F3886">
        <f t="shared" ca="1" si="7942"/>
        <v>2008</v>
      </c>
      <c r="G3886">
        <f t="shared" ref="G3886" ca="1" si="7961">VLOOKUP(INDIRECT(CHAR(39)&amp;$A3886&amp;CHAR(39)&amp;"!r2c"&amp;$C3886,0),variables,2,0)</f>
        <v>9834</v>
      </c>
      <c r="H3886" s="68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65" t="s">
        <v>1220</v>
      </c>
      <c r="B3887">
        <f t="shared" si="7883"/>
        <v>10</v>
      </c>
      <c r="C3887">
        <f t="shared" si="7886"/>
        <v>89</v>
      </c>
      <c r="E3887">
        <f t="shared" ref="E3887" si="7962">plan_id</f>
        <v>1330</v>
      </c>
      <c r="F3887">
        <f t="shared" ca="1" si="7942"/>
        <v>2008</v>
      </c>
      <c r="G3887">
        <f t="shared" ref="G3887" ca="1" si="7963">VLOOKUP(INDIRECT(CHAR(39)&amp;$A3887&amp;CHAR(39)&amp;"!r2c"&amp;$C3887,0),variables,2,0)</f>
        <v>9884</v>
      </c>
      <c r="H3887" s="68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65" t="s">
        <v>1220</v>
      </c>
      <c r="B3888">
        <f t="shared" si="7883"/>
        <v>10</v>
      </c>
      <c r="C3888">
        <f t="shared" si="7886"/>
        <v>90</v>
      </c>
      <c r="E3888">
        <f t="shared" ref="E3888" si="7964">plan_id</f>
        <v>1330</v>
      </c>
      <c r="F3888">
        <f t="shared" ca="1" si="7942"/>
        <v>2008</v>
      </c>
      <c r="G3888">
        <f t="shared" ref="G3888" ca="1" si="7965">VLOOKUP(INDIRECT(CHAR(39)&amp;$A3888&amp;CHAR(39)&amp;"!r2c"&amp;$C3888,0),variables,2,0)</f>
        <v>9672</v>
      </c>
      <c r="H3888" s="68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65" t="s">
        <v>1220</v>
      </c>
      <c r="B3889">
        <f t="shared" si="7883"/>
        <v>11</v>
      </c>
      <c r="C3889">
        <f t="shared" si="7886"/>
        <v>3</v>
      </c>
      <c r="E3889">
        <f t="shared" ref="E3889" si="7966">plan_id</f>
        <v>1330</v>
      </c>
      <c r="F3889">
        <f t="shared" ca="1" si="7942"/>
        <v>2009</v>
      </c>
      <c r="G3889">
        <f t="shared" ref="G3889" ca="1" si="7967">VLOOKUP(INDIRECT(CHAR(39)&amp;$A3889&amp;CHAR(39)&amp;"!r2c"&amp;$C3889,0),variables,2,0)</f>
        <v>9704</v>
      </c>
      <c r="H3889" s="68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65" t="s">
        <v>1220</v>
      </c>
      <c r="B3890">
        <f t="shared" si="7883"/>
        <v>11</v>
      </c>
      <c r="C3890">
        <f t="shared" si="7886"/>
        <v>4</v>
      </c>
      <c r="E3890">
        <f t="shared" ref="E3890" si="7968">plan_id</f>
        <v>1330</v>
      </c>
      <c r="F3890">
        <f t="shared" ca="1" si="7942"/>
        <v>2009</v>
      </c>
      <c r="G3890">
        <f t="shared" ref="G3890" ca="1" si="7969">VLOOKUP(INDIRECT(CHAR(39)&amp;$A3890&amp;CHAR(39)&amp;"!r2c"&amp;$C3890,0),variables,2,0)</f>
        <v>9716</v>
      </c>
      <c r="H3890" s="68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65" t="s">
        <v>1220</v>
      </c>
      <c r="B3891">
        <f t="shared" si="7883"/>
        <v>11</v>
      </c>
      <c r="C3891">
        <f t="shared" si="7886"/>
        <v>5</v>
      </c>
      <c r="E3891">
        <f t="shared" ref="E3891" si="7970">plan_id</f>
        <v>1330</v>
      </c>
      <c r="F3891">
        <f t="shared" ca="1" si="7942"/>
        <v>2009</v>
      </c>
      <c r="G3891">
        <f t="shared" ref="G3891" ca="1" si="7971">VLOOKUP(INDIRECT(CHAR(39)&amp;$A3891&amp;CHAR(39)&amp;"!r2c"&amp;$C3891,0),variables,2,0)</f>
        <v>9734</v>
      </c>
      <c r="H3891" s="68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65" t="s">
        <v>1220</v>
      </c>
      <c r="B3892">
        <f t="shared" si="7883"/>
        <v>11</v>
      </c>
      <c r="C3892">
        <f t="shared" si="7886"/>
        <v>6</v>
      </c>
      <c r="E3892">
        <f t="shared" ref="E3892" si="7972">plan_id</f>
        <v>1330</v>
      </c>
      <c r="F3892">
        <f t="shared" ca="1" si="7942"/>
        <v>2009</v>
      </c>
      <c r="G3892">
        <f t="shared" ref="G3892" ca="1" si="7973">VLOOKUP(INDIRECT(CHAR(39)&amp;$A3892&amp;CHAR(39)&amp;"!r2c"&amp;$C3892,0),variables,2,0)</f>
        <v>9749</v>
      </c>
      <c r="H3892" s="68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65" t="s">
        <v>1220</v>
      </c>
      <c r="B3893">
        <f t="shared" si="7883"/>
        <v>11</v>
      </c>
      <c r="C3893">
        <f t="shared" si="7886"/>
        <v>7</v>
      </c>
      <c r="E3893">
        <f t="shared" ref="E3893" si="7974">plan_id</f>
        <v>1330</v>
      </c>
      <c r="F3893">
        <f t="shared" ca="1" si="7942"/>
        <v>2009</v>
      </c>
      <c r="G3893">
        <f t="shared" ref="G3893" ca="1" si="7975">VLOOKUP(INDIRECT(CHAR(39)&amp;$A3893&amp;CHAR(39)&amp;"!r2c"&amp;$C3893,0),variables,2,0)</f>
        <v>9755</v>
      </c>
      <c r="H3893" s="68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65" t="s">
        <v>1220</v>
      </c>
      <c r="B3894">
        <f t="shared" si="7883"/>
        <v>11</v>
      </c>
      <c r="C3894">
        <f t="shared" si="7886"/>
        <v>8</v>
      </c>
      <c r="E3894">
        <f t="shared" ref="E3894" si="7976">plan_id</f>
        <v>1330</v>
      </c>
      <c r="F3894">
        <f t="shared" ca="1" si="7942"/>
        <v>2009</v>
      </c>
      <c r="G3894">
        <f t="shared" ref="G3894" ca="1" si="7977">VLOOKUP(INDIRECT(CHAR(39)&amp;$A3894&amp;CHAR(39)&amp;"!r2c"&amp;$C3894,0),variables,2,0)</f>
        <v>9782</v>
      </c>
      <c r="H3894" s="68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65" t="s">
        <v>1220</v>
      </c>
      <c r="B3895">
        <f t="shared" si="7883"/>
        <v>11</v>
      </c>
      <c r="C3895">
        <f t="shared" si="7886"/>
        <v>9</v>
      </c>
      <c r="E3895">
        <f t="shared" ref="E3895" si="7978">plan_id</f>
        <v>1330</v>
      </c>
      <c r="F3895">
        <f t="shared" ca="1" si="7942"/>
        <v>2009</v>
      </c>
      <c r="G3895">
        <f t="shared" ref="G3895" ca="1" si="7979">VLOOKUP(INDIRECT(CHAR(39)&amp;$A3895&amp;CHAR(39)&amp;"!r2c"&amp;$C3895,0),variables,2,0)</f>
        <v>9788</v>
      </c>
      <c r="H3895" s="68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65" t="s">
        <v>1220</v>
      </c>
      <c r="B3896">
        <f t="shared" si="7883"/>
        <v>11</v>
      </c>
      <c r="C3896">
        <f t="shared" si="7886"/>
        <v>10</v>
      </c>
      <c r="E3896">
        <f t="shared" ref="E3896" si="7980">plan_id</f>
        <v>1330</v>
      </c>
      <c r="F3896">
        <f t="shared" ca="1" si="7942"/>
        <v>2009</v>
      </c>
      <c r="G3896">
        <f t="shared" ref="G3896" ca="1" si="7981">VLOOKUP(INDIRECT(CHAR(39)&amp;$A3896&amp;CHAR(39)&amp;"!r2c"&amp;$C3896,0),variables,2,0)</f>
        <v>9812</v>
      </c>
      <c r="H3896" s="68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65" t="s">
        <v>1220</v>
      </c>
      <c r="B3897">
        <f t="shared" si="7883"/>
        <v>11</v>
      </c>
      <c r="C3897">
        <f t="shared" si="7886"/>
        <v>11</v>
      </c>
      <c r="E3897">
        <f t="shared" ref="E3897" si="7982">plan_id</f>
        <v>1330</v>
      </c>
      <c r="F3897">
        <f t="shared" ca="1" si="7942"/>
        <v>2009</v>
      </c>
      <c r="G3897">
        <f t="shared" ref="G3897" ca="1" si="7983">VLOOKUP(INDIRECT(CHAR(39)&amp;$A3897&amp;CHAR(39)&amp;"!r2c"&amp;$C3897,0),variables,2,0)</f>
        <v>9815</v>
      </c>
      <c r="H3897" s="68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65" t="s">
        <v>1220</v>
      </c>
      <c r="B3898">
        <f t="shared" si="7883"/>
        <v>11</v>
      </c>
      <c r="C3898">
        <f t="shared" si="7886"/>
        <v>12</v>
      </c>
      <c r="E3898">
        <f t="shared" ref="E3898" si="7984">plan_id</f>
        <v>1330</v>
      </c>
      <c r="F3898">
        <f t="shared" ca="1" si="7942"/>
        <v>2009</v>
      </c>
      <c r="G3898">
        <f t="shared" ref="G3898" ca="1" si="7985">VLOOKUP(INDIRECT(CHAR(39)&amp;$A3898&amp;CHAR(39)&amp;"!r2c"&amp;$C3898,0),variables,2,0)</f>
        <v>9821</v>
      </c>
      <c r="H3898" s="68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65" t="s">
        <v>1220</v>
      </c>
      <c r="B3899">
        <f t="shared" si="7883"/>
        <v>11</v>
      </c>
      <c r="C3899">
        <f t="shared" si="7886"/>
        <v>13</v>
      </c>
      <c r="E3899">
        <f t="shared" ref="E3899" si="7986">plan_id</f>
        <v>1330</v>
      </c>
      <c r="F3899">
        <f t="shared" ca="1" si="7942"/>
        <v>2009</v>
      </c>
      <c r="G3899">
        <f t="shared" ref="G3899" ca="1" si="7987">VLOOKUP(INDIRECT(CHAR(39)&amp;$A3899&amp;CHAR(39)&amp;"!r2c"&amp;$C3899,0),variables,2,0)</f>
        <v>9824</v>
      </c>
      <c r="H3899" s="68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65" t="s">
        <v>1220</v>
      </c>
      <c r="B3900">
        <f t="shared" si="7883"/>
        <v>11</v>
      </c>
      <c r="C3900">
        <f t="shared" si="7886"/>
        <v>14</v>
      </c>
      <c r="E3900">
        <f t="shared" ref="E3900" si="7988">plan_id</f>
        <v>1330</v>
      </c>
      <c r="F3900">
        <f t="shared" ca="1" si="7942"/>
        <v>2009</v>
      </c>
      <c r="G3900">
        <f t="shared" ref="G3900" ca="1" si="7989">VLOOKUP(INDIRECT(CHAR(39)&amp;$A3900&amp;CHAR(39)&amp;"!r2c"&amp;$C3900,0),variables,2,0)</f>
        <v>9830</v>
      </c>
      <c r="H3900" s="68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65" t="s">
        <v>1220</v>
      </c>
      <c r="B3901">
        <f t="shared" si="7883"/>
        <v>11</v>
      </c>
      <c r="C3901">
        <f t="shared" si="7886"/>
        <v>15</v>
      </c>
      <c r="E3901">
        <f t="shared" ref="E3901" si="7990">plan_id</f>
        <v>1330</v>
      </c>
      <c r="F3901">
        <f t="shared" ca="1" si="7942"/>
        <v>2009</v>
      </c>
      <c r="G3901">
        <f t="shared" ref="G3901" ca="1" si="7991">VLOOKUP(INDIRECT(CHAR(39)&amp;$A3901&amp;CHAR(39)&amp;"!r2c"&amp;$C3901,0),variables,2,0)</f>
        <v>9833</v>
      </c>
      <c r="H3901" s="68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65" t="s">
        <v>1220</v>
      </c>
      <c r="B3902">
        <f t="shared" si="7883"/>
        <v>11</v>
      </c>
      <c r="C3902">
        <f t="shared" si="7886"/>
        <v>16</v>
      </c>
      <c r="E3902">
        <f t="shared" ref="E3902" si="7992">plan_id</f>
        <v>1330</v>
      </c>
      <c r="F3902">
        <f t="shared" ca="1" si="7942"/>
        <v>2009</v>
      </c>
      <c r="G3902">
        <f t="shared" ref="G3902" ca="1" si="7993">VLOOKUP(INDIRECT(CHAR(39)&amp;$A3902&amp;CHAR(39)&amp;"!r2c"&amp;$C3902,0),variables,2,0)</f>
        <v>9845</v>
      </c>
      <c r="H3902" s="68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65" t="s">
        <v>1220</v>
      </c>
      <c r="B3903">
        <f t="shared" si="7883"/>
        <v>11</v>
      </c>
      <c r="C3903">
        <f t="shared" si="7886"/>
        <v>17</v>
      </c>
      <c r="E3903">
        <f t="shared" ref="E3903" si="7994">plan_id</f>
        <v>1330</v>
      </c>
      <c r="F3903">
        <f t="shared" ca="1" si="7942"/>
        <v>2009</v>
      </c>
      <c r="G3903">
        <f t="shared" ref="G3903" ca="1" si="7995">VLOOKUP(INDIRECT(CHAR(39)&amp;$A3903&amp;CHAR(39)&amp;"!r2c"&amp;$C3903,0),variables,2,0)</f>
        <v>9872</v>
      </c>
      <c r="H3903" s="68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65" t="s">
        <v>1220</v>
      </c>
      <c r="B3904">
        <f t="shared" si="7883"/>
        <v>11</v>
      </c>
      <c r="C3904">
        <f t="shared" si="7886"/>
        <v>18</v>
      </c>
      <c r="E3904">
        <f t="shared" ref="E3904" si="7996">plan_id</f>
        <v>1330</v>
      </c>
      <c r="F3904">
        <f t="shared" ca="1" si="7942"/>
        <v>2009</v>
      </c>
      <c r="G3904">
        <f t="shared" ref="G3904" ca="1" si="7997">VLOOKUP(INDIRECT(CHAR(39)&amp;$A3904&amp;CHAR(39)&amp;"!r2c"&amp;$C3904,0),variables,2,0)</f>
        <v>9887</v>
      </c>
      <c r="H3904" s="68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65" t="s">
        <v>1220</v>
      </c>
      <c r="B3905">
        <f t="shared" si="7883"/>
        <v>11</v>
      </c>
      <c r="C3905">
        <f t="shared" si="7886"/>
        <v>19</v>
      </c>
      <c r="E3905">
        <f t="shared" ref="E3905" si="7998">plan_id</f>
        <v>1330</v>
      </c>
      <c r="F3905">
        <f t="shared" ca="1" si="7942"/>
        <v>2009</v>
      </c>
      <c r="G3905">
        <f t="shared" ref="G3905" ca="1" si="7999">VLOOKUP(INDIRECT(CHAR(39)&amp;$A3905&amp;CHAR(39)&amp;"!r2c"&amp;$C3905,0),variables,2,0)</f>
        <v>9914</v>
      </c>
      <c r="H3905" s="68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65" t="s">
        <v>1220</v>
      </c>
      <c r="B3906">
        <f t="shared" si="7883"/>
        <v>11</v>
      </c>
      <c r="C3906">
        <f t="shared" si="7886"/>
        <v>20</v>
      </c>
      <c r="E3906">
        <f t="shared" ref="E3906" si="8000">plan_id</f>
        <v>1330</v>
      </c>
      <c r="F3906">
        <f t="shared" ca="1" si="7942"/>
        <v>2009</v>
      </c>
      <c r="G3906">
        <f t="shared" ref="G3906" ca="1" si="8001">VLOOKUP(INDIRECT(CHAR(39)&amp;$A3906&amp;CHAR(39)&amp;"!r2c"&amp;$C3906,0),variables,2,0)</f>
        <v>9917</v>
      </c>
      <c r="H3906" s="68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65" t="s">
        <v>1220</v>
      </c>
      <c r="B3907">
        <f t="shared" si="7883"/>
        <v>11</v>
      </c>
      <c r="C3907">
        <f t="shared" si="7886"/>
        <v>21</v>
      </c>
      <c r="E3907">
        <f t="shared" ref="E3907" si="8002">plan_id</f>
        <v>1330</v>
      </c>
      <c r="F3907">
        <f t="shared" ca="1" si="7942"/>
        <v>2009</v>
      </c>
      <c r="G3907">
        <f t="shared" ref="G3907" ca="1" si="8003">VLOOKUP(INDIRECT(CHAR(39)&amp;$A3907&amp;CHAR(39)&amp;"!r2c"&amp;$C3907,0),variables,2,0)</f>
        <v>9920</v>
      </c>
      <c r="H3907" s="68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65" t="s">
        <v>1220</v>
      </c>
      <c r="B3908">
        <f t="shared" si="7883"/>
        <v>11</v>
      </c>
      <c r="C3908">
        <f t="shared" si="7886"/>
        <v>22</v>
      </c>
      <c r="E3908">
        <f t="shared" ref="E3908" si="8004">plan_id</f>
        <v>1330</v>
      </c>
      <c r="F3908">
        <f t="shared" ca="1" si="7942"/>
        <v>2009</v>
      </c>
      <c r="G3908">
        <f t="shared" ref="G3908" ca="1" si="8005">VLOOKUP(INDIRECT(CHAR(39)&amp;$A3908&amp;CHAR(39)&amp;"!r2c"&amp;$C3908,0),variables,2,0)</f>
        <v>9648</v>
      </c>
      <c r="H3908" s="68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65" t="s">
        <v>1220</v>
      </c>
      <c r="B3909">
        <f t="shared" si="7883"/>
        <v>11</v>
      </c>
      <c r="C3909">
        <f t="shared" si="7886"/>
        <v>23</v>
      </c>
      <c r="E3909">
        <f t="shared" ref="E3909" si="8006">plan_id</f>
        <v>1330</v>
      </c>
      <c r="F3909">
        <f t="shared" ca="1" si="7942"/>
        <v>2009</v>
      </c>
      <c r="G3909">
        <f t="shared" ref="G3909" ca="1" si="8007">VLOOKUP(INDIRECT(CHAR(39)&amp;$A3909&amp;CHAR(39)&amp;"!r2c"&amp;$C3909,0),variables,2,0)</f>
        <v>9713</v>
      </c>
      <c r="H3909" s="68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65" t="s">
        <v>1220</v>
      </c>
      <c r="B3910">
        <f t="shared" si="7883"/>
        <v>11</v>
      </c>
      <c r="C3910">
        <f t="shared" si="7886"/>
        <v>24</v>
      </c>
      <c r="E3910">
        <f t="shared" ref="E3910" si="8008">plan_id</f>
        <v>1330</v>
      </c>
      <c r="F3910">
        <f t="shared" ca="1" si="7942"/>
        <v>2009</v>
      </c>
      <c r="G3910">
        <f t="shared" ref="G3910" ca="1" si="8009">VLOOKUP(INDIRECT(CHAR(39)&amp;$A3910&amp;CHAR(39)&amp;"!r2c"&amp;$C3910,0),variables,2,0)</f>
        <v>9719</v>
      </c>
      <c r="H3910" s="68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65" t="s">
        <v>1220</v>
      </c>
      <c r="B3911">
        <f t="shared" si="7883"/>
        <v>11</v>
      </c>
      <c r="C3911">
        <f t="shared" si="7886"/>
        <v>25</v>
      </c>
      <c r="E3911">
        <f t="shared" ref="E3911" si="8010">plan_id</f>
        <v>1330</v>
      </c>
      <c r="F3911">
        <f t="shared" ca="1" si="7942"/>
        <v>2009</v>
      </c>
      <c r="G3911">
        <f t="shared" ref="G3911" ca="1" si="8011">VLOOKUP(INDIRECT(CHAR(39)&amp;$A3911&amp;CHAR(39)&amp;"!r2c"&amp;$C3911,0),variables,2,0)</f>
        <v>9725</v>
      </c>
      <c r="H3911" s="68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65" t="s">
        <v>1220</v>
      </c>
      <c r="B3912">
        <f t="shared" si="7883"/>
        <v>11</v>
      </c>
      <c r="C3912">
        <f t="shared" si="7886"/>
        <v>26</v>
      </c>
      <c r="E3912">
        <f t="shared" ref="E3912" si="8012">plan_id</f>
        <v>1330</v>
      </c>
      <c r="F3912">
        <f t="shared" ca="1" si="7942"/>
        <v>2009</v>
      </c>
      <c r="G3912">
        <f t="shared" ref="G3912" ca="1" si="8013">VLOOKUP(INDIRECT(CHAR(39)&amp;$A3912&amp;CHAR(39)&amp;"!r2c"&amp;$C3912,0),variables,2,0)</f>
        <v>9743</v>
      </c>
      <c r="H3912" s="68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65" t="s">
        <v>1220</v>
      </c>
      <c r="B3913">
        <f t="shared" ref="B3913:B3976" si="8014">B3825+1</f>
        <v>11</v>
      </c>
      <c r="C3913">
        <f t="shared" si="7886"/>
        <v>27</v>
      </c>
      <c r="E3913">
        <f t="shared" ref="E3913" si="8015">plan_id</f>
        <v>1330</v>
      </c>
      <c r="F3913">
        <f t="shared" ca="1" si="7942"/>
        <v>2009</v>
      </c>
      <c r="G3913">
        <f t="shared" ref="G3913" ca="1" si="8016">VLOOKUP(INDIRECT(CHAR(39)&amp;$A3913&amp;CHAR(39)&amp;"!r2c"&amp;$C3913,0),variables,2,0)</f>
        <v>9746</v>
      </c>
      <c r="H3913" s="68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65" t="s">
        <v>1220</v>
      </c>
      <c r="B3914">
        <f t="shared" si="8014"/>
        <v>11</v>
      </c>
      <c r="C3914">
        <f t="shared" ref="C3914:C3977" si="8017">C3826</f>
        <v>28</v>
      </c>
      <c r="E3914">
        <f t="shared" ref="E3914" si="8018">plan_id</f>
        <v>1330</v>
      </c>
      <c r="F3914">
        <f t="shared" ca="1" si="7942"/>
        <v>2009</v>
      </c>
      <c r="G3914">
        <f t="shared" ref="G3914" ca="1" si="8019">VLOOKUP(INDIRECT(CHAR(39)&amp;$A3914&amp;CHAR(39)&amp;"!r2c"&amp;$C3914,0),variables,2,0)</f>
        <v>9761</v>
      </c>
      <c r="H3914" s="68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65" t="s">
        <v>1220</v>
      </c>
      <c r="B3915">
        <f t="shared" si="8014"/>
        <v>11</v>
      </c>
      <c r="C3915">
        <f t="shared" si="8017"/>
        <v>29</v>
      </c>
      <c r="E3915">
        <f t="shared" ref="E3915" si="8020">plan_id</f>
        <v>1330</v>
      </c>
      <c r="F3915">
        <f t="shared" ca="1" si="7942"/>
        <v>2009</v>
      </c>
      <c r="G3915">
        <f t="shared" ref="G3915" ca="1" si="8021">VLOOKUP(INDIRECT(CHAR(39)&amp;$A3915&amp;CHAR(39)&amp;"!r2c"&amp;$C3915,0),variables,2,0)</f>
        <v>9764</v>
      </c>
      <c r="H3915" s="68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65" t="s">
        <v>1220</v>
      </c>
      <c r="B3916">
        <f t="shared" si="8014"/>
        <v>11</v>
      </c>
      <c r="C3916">
        <f t="shared" si="8017"/>
        <v>30</v>
      </c>
      <c r="E3916">
        <f t="shared" ref="E3916" si="8022">plan_id</f>
        <v>1330</v>
      </c>
      <c r="F3916">
        <f t="shared" ca="1" si="7942"/>
        <v>2009</v>
      </c>
      <c r="G3916">
        <f t="shared" ref="G3916" ca="1" si="8023">VLOOKUP(INDIRECT(CHAR(39)&amp;$A3916&amp;CHAR(39)&amp;"!r2c"&amp;$C3916,0),variables,2,0)</f>
        <v>9767</v>
      </c>
      <c r="H3916" s="68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65" t="s">
        <v>1220</v>
      </c>
      <c r="B3917">
        <f t="shared" si="8014"/>
        <v>11</v>
      </c>
      <c r="C3917">
        <f t="shared" si="8017"/>
        <v>31</v>
      </c>
      <c r="E3917">
        <f t="shared" ref="E3917" si="8024">plan_id</f>
        <v>1330</v>
      </c>
      <c r="F3917">
        <f t="shared" ca="1" si="7942"/>
        <v>2009</v>
      </c>
      <c r="G3917">
        <f t="shared" ref="G3917" ca="1" si="8025">VLOOKUP(INDIRECT(CHAR(39)&amp;$A3917&amp;CHAR(39)&amp;"!r2c"&amp;$C3917,0),variables,2,0)</f>
        <v>9770</v>
      </c>
      <c r="H3917" s="68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65" t="s">
        <v>1220</v>
      </c>
      <c r="B3918">
        <f t="shared" si="8014"/>
        <v>11</v>
      </c>
      <c r="C3918">
        <f t="shared" si="8017"/>
        <v>32</v>
      </c>
      <c r="E3918">
        <f t="shared" ref="E3918" si="8026">plan_id</f>
        <v>1330</v>
      </c>
      <c r="F3918">
        <f t="shared" ca="1" si="7942"/>
        <v>2009</v>
      </c>
      <c r="G3918">
        <f t="shared" ref="G3918" ca="1" si="8027">VLOOKUP(INDIRECT(CHAR(39)&amp;$A3918&amp;CHAR(39)&amp;"!r2c"&amp;$C3918,0),variables,2,0)</f>
        <v>9773</v>
      </c>
      <c r="H3918" s="68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65" t="s">
        <v>1220</v>
      </c>
      <c r="B3919">
        <f t="shared" si="8014"/>
        <v>11</v>
      </c>
      <c r="C3919">
        <f t="shared" si="8017"/>
        <v>33</v>
      </c>
      <c r="E3919">
        <f t="shared" ref="E3919" si="8028">plan_id</f>
        <v>1330</v>
      </c>
      <c r="F3919">
        <f t="shared" ca="1" si="7942"/>
        <v>2009</v>
      </c>
      <c r="G3919">
        <f t="shared" ref="G3919" ca="1" si="8029">VLOOKUP(INDIRECT(CHAR(39)&amp;$A3919&amp;CHAR(39)&amp;"!r2c"&amp;$C3919,0),variables,2,0)</f>
        <v>9776</v>
      </c>
      <c r="H3919" s="68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65" t="s">
        <v>1220</v>
      </c>
      <c r="B3920">
        <f t="shared" si="8014"/>
        <v>11</v>
      </c>
      <c r="C3920">
        <f t="shared" si="8017"/>
        <v>34</v>
      </c>
      <c r="E3920">
        <f t="shared" ref="E3920" si="8030">plan_id</f>
        <v>1330</v>
      </c>
      <c r="F3920">
        <f t="shared" ca="1" si="7942"/>
        <v>2009</v>
      </c>
      <c r="G3920">
        <f t="shared" ref="G3920" ca="1" si="8031">VLOOKUP(INDIRECT(CHAR(39)&amp;$A3920&amp;CHAR(39)&amp;"!r2c"&amp;$C3920,0),variables,2,0)</f>
        <v>9779</v>
      </c>
      <c r="H3920" s="68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65" t="s">
        <v>1220</v>
      </c>
      <c r="B3921">
        <f t="shared" si="8014"/>
        <v>11</v>
      </c>
      <c r="C3921">
        <f t="shared" si="8017"/>
        <v>35</v>
      </c>
      <c r="E3921">
        <f t="shared" ref="E3921" si="8032">plan_id</f>
        <v>1330</v>
      </c>
      <c r="F3921">
        <f t="shared" ca="1" si="7942"/>
        <v>2009</v>
      </c>
      <c r="G3921">
        <f t="shared" ref="G3921" ca="1" si="8033">VLOOKUP(INDIRECT(CHAR(39)&amp;$A3921&amp;CHAR(39)&amp;"!r2c"&amp;$C3921,0),variables,2,0)</f>
        <v>9785</v>
      </c>
      <c r="H3921" s="68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65" t="s">
        <v>1220</v>
      </c>
      <c r="B3922">
        <f t="shared" si="8014"/>
        <v>11</v>
      </c>
      <c r="C3922">
        <f t="shared" si="8017"/>
        <v>36</v>
      </c>
      <c r="E3922">
        <f t="shared" ref="E3922" si="8034">plan_id</f>
        <v>1330</v>
      </c>
      <c r="F3922">
        <f t="shared" ca="1" si="7942"/>
        <v>2009</v>
      </c>
      <c r="G3922">
        <f t="shared" ref="G3922" ca="1" si="8035">VLOOKUP(INDIRECT(CHAR(39)&amp;$A3922&amp;CHAR(39)&amp;"!r2c"&amp;$C3922,0),variables,2,0)</f>
        <v>9794</v>
      </c>
      <c r="H3922" s="68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65" t="s">
        <v>1220</v>
      </c>
      <c r="B3923">
        <f t="shared" si="8014"/>
        <v>11</v>
      </c>
      <c r="C3923">
        <f t="shared" si="8017"/>
        <v>37</v>
      </c>
      <c r="E3923">
        <f t="shared" ref="E3923" si="8036">plan_id</f>
        <v>1330</v>
      </c>
      <c r="F3923">
        <f t="shared" ca="1" si="7942"/>
        <v>2009</v>
      </c>
      <c r="G3923">
        <f t="shared" ref="G3923" ca="1" si="8037">VLOOKUP(INDIRECT(CHAR(39)&amp;$A3923&amp;CHAR(39)&amp;"!r2c"&amp;$C3923,0),variables,2,0)</f>
        <v>9797</v>
      </c>
      <c r="H3923" s="68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65" t="s">
        <v>1220</v>
      </c>
      <c r="B3924">
        <f t="shared" si="8014"/>
        <v>11</v>
      </c>
      <c r="C3924">
        <f t="shared" si="8017"/>
        <v>38</v>
      </c>
      <c r="E3924">
        <f t="shared" ref="E3924" si="8038">plan_id</f>
        <v>1330</v>
      </c>
      <c r="F3924">
        <f t="shared" ca="1" si="7942"/>
        <v>2009</v>
      </c>
      <c r="G3924">
        <f t="shared" ref="G3924" ca="1" si="8039">VLOOKUP(INDIRECT(CHAR(39)&amp;$A3924&amp;CHAR(39)&amp;"!r2c"&amp;$C3924,0),variables,2,0)</f>
        <v>9806</v>
      </c>
      <c r="H3924" s="68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65" t="s">
        <v>1220</v>
      </c>
      <c r="B3925">
        <f t="shared" si="8014"/>
        <v>11</v>
      </c>
      <c r="C3925">
        <f t="shared" si="8017"/>
        <v>39</v>
      </c>
      <c r="E3925">
        <f t="shared" ref="E3925" si="8040">plan_id</f>
        <v>1330</v>
      </c>
      <c r="F3925">
        <f t="shared" ca="1" si="7942"/>
        <v>2009</v>
      </c>
      <c r="G3925">
        <f t="shared" ref="G3925" ca="1" si="8041">VLOOKUP(INDIRECT(CHAR(39)&amp;$A3925&amp;CHAR(39)&amp;"!r2c"&amp;$C3925,0),variables,2,0)</f>
        <v>9809</v>
      </c>
      <c r="H3925" s="68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65" t="s">
        <v>1220</v>
      </c>
      <c r="B3926">
        <f t="shared" si="8014"/>
        <v>11</v>
      </c>
      <c r="C3926">
        <f t="shared" si="8017"/>
        <v>40</v>
      </c>
      <c r="E3926">
        <f t="shared" ref="E3926" si="8042">plan_id</f>
        <v>1330</v>
      </c>
      <c r="F3926">
        <f t="shared" ca="1" si="7942"/>
        <v>2009</v>
      </c>
      <c r="G3926">
        <f t="shared" ref="G3926" ca="1" si="8043">VLOOKUP(INDIRECT(CHAR(39)&amp;$A3926&amp;CHAR(39)&amp;"!r2c"&amp;$C3926,0),variables,2,0)</f>
        <v>9818</v>
      </c>
      <c r="H3926" s="68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65" t="s">
        <v>1220</v>
      </c>
      <c r="B3927">
        <f t="shared" si="8014"/>
        <v>11</v>
      </c>
      <c r="C3927">
        <f t="shared" si="8017"/>
        <v>41</v>
      </c>
      <c r="E3927">
        <f t="shared" ref="E3927" si="8044">plan_id</f>
        <v>1330</v>
      </c>
      <c r="F3927">
        <f t="shared" ca="1" si="7942"/>
        <v>2009</v>
      </c>
      <c r="G3927">
        <f t="shared" ref="G3927" ca="1" si="8045">VLOOKUP(INDIRECT(CHAR(39)&amp;$A3927&amp;CHAR(39)&amp;"!r2c"&amp;$C3927,0),variables,2,0)</f>
        <v>9839</v>
      </c>
      <c r="H3927" s="68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65" t="s">
        <v>1220</v>
      </c>
      <c r="B3928">
        <f t="shared" si="8014"/>
        <v>11</v>
      </c>
      <c r="C3928">
        <f t="shared" si="8017"/>
        <v>42</v>
      </c>
      <c r="E3928">
        <f t="shared" ref="E3928" si="8046">plan_id</f>
        <v>1330</v>
      </c>
      <c r="F3928">
        <f t="shared" ca="1" si="7942"/>
        <v>2009</v>
      </c>
      <c r="G3928">
        <f t="shared" ref="G3928" ca="1" si="8047">VLOOKUP(INDIRECT(CHAR(39)&amp;$A3928&amp;CHAR(39)&amp;"!r2c"&amp;$C3928,0),variables,2,0)</f>
        <v>9860</v>
      </c>
      <c r="H3928" s="68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65" t="s">
        <v>1220</v>
      </c>
      <c r="B3929">
        <f t="shared" si="8014"/>
        <v>11</v>
      </c>
      <c r="C3929">
        <f t="shared" si="8017"/>
        <v>43</v>
      </c>
      <c r="E3929">
        <f t="shared" ref="E3929" si="8048">plan_id</f>
        <v>1330</v>
      </c>
      <c r="F3929">
        <f t="shared" ca="1" si="7942"/>
        <v>2009</v>
      </c>
      <c r="G3929">
        <f t="shared" ref="G3929" ca="1" si="8049">VLOOKUP(INDIRECT(CHAR(39)&amp;$A3929&amp;CHAR(39)&amp;"!r2c"&amp;$C3929,0),variables,2,0)</f>
        <v>9863</v>
      </c>
      <c r="H3929" s="68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65" t="s">
        <v>1220</v>
      </c>
      <c r="B3930">
        <f t="shared" si="8014"/>
        <v>11</v>
      </c>
      <c r="C3930">
        <f t="shared" si="8017"/>
        <v>44</v>
      </c>
      <c r="E3930">
        <f t="shared" ref="E3930" si="8050">plan_id</f>
        <v>1330</v>
      </c>
      <c r="F3930">
        <f t="shared" ca="1" si="7942"/>
        <v>2009</v>
      </c>
      <c r="G3930">
        <f t="shared" ref="G3930" ca="1" si="8051">VLOOKUP(INDIRECT(CHAR(39)&amp;$A3930&amp;CHAR(39)&amp;"!r2c"&amp;$C3930,0),variables,2,0)</f>
        <v>9878</v>
      </c>
      <c r="H3930" s="68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65" t="s">
        <v>1220</v>
      </c>
      <c r="B3931">
        <f t="shared" si="8014"/>
        <v>11</v>
      </c>
      <c r="C3931">
        <f t="shared" si="8017"/>
        <v>45</v>
      </c>
      <c r="E3931">
        <f t="shared" ref="E3931" si="8052">plan_id</f>
        <v>1330</v>
      </c>
      <c r="F3931">
        <f t="shared" ca="1" si="7942"/>
        <v>2009</v>
      </c>
      <c r="G3931">
        <f t="shared" ref="G3931" ca="1" si="8053">VLOOKUP(INDIRECT(CHAR(39)&amp;$A3931&amp;CHAR(39)&amp;"!r2c"&amp;$C3931,0),variables,2,0)</f>
        <v>9923</v>
      </c>
      <c r="H3931" s="68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65" t="s">
        <v>1220</v>
      </c>
      <c r="B3932">
        <f t="shared" si="8014"/>
        <v>11</v>
      </c>
      <c r="C3932">
        <f t="shared" si="8017"/>
        <v>46</v>
      </c>
      <c r="E3932">
        <f t="shared" ref="E3932" si="8054">plan_id</f>
        <v>1330</v>
      </c>
      <c r="F3932">
        <f t="shared" ca="1" si="7942"/>
        <v>2009</v>
      </c>
      <c r="G3932">
        <f t="shared" ref="G3932" ca="1" si="8055">VLOOKUP(INDIRECT(CHAR(39)&amp;$A3932&amp;CHAR(39)&amp;"!r2c"&amp;$C3932,0),variables,2,0)</f>
        <v>9932</v>
      </c>
      <c r="H3932" s="68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65" t="s">
        <v>1220</v>
      </c>
      <c r="B3933">
        <f t="shared" si="8014"/>
        <v>11</v>
      </c>
      <c r="C3933">
        <f t="shared" si="8017"/>
        <v>47</v>
      </c>
      <c r="E3933">
        <f t="shared" ref="E3933" si="8056">plan_id</f>
        <v>1330</v>
      </c>
      <c r="F3933">
        <f t="shared" ca="1" si="7942"/>
        <v>2009</v>
      </c>
      <c r="G3933">
        <f t="shared" ref="G3933" ca="1" si="8057">VLOOKUP(INDIRECT(CHAR(39)&amp;$A3933&amp;CHAR(39)&amp;"!r2c"&amp;$C3933,0),variables,2,0)</f>
        <v>9935</v>
      </c>
      <c r="H3933" s="68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65" t="s">
        <v>1220</v>
      </c>
      <c r="B3934">
        <f t="shared" si="8014"/>
        <v>11</v>
      </c>
      <c r="C3934">
        <f t="shared" si="8017"/>
        <v>48</v>
      </c>
      <c r="E3934">
        <f t="shared" ref="E3934" si="8058">plan_id</f>
        <v>1330</v>
      </c>
      <c r="F3934">
        <f t="shared" ca="1" si="7942"/>
        <v>2009</v>
      </c>
      <c r="G3934">
        <f t="shared" ref="G3934" ca="1" si="8059">VLOOKUP(INDIRECT(CHAR(39)&amp;$A3934&amp;CHAR(39)&amp;"!r2c"&amp;$C3934,0),variables,2,0)</f>
        <v>9651</v>
      </c>
      <c r="H3934" s="68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65" t="s">
        <v>1220</v>
      </c>
      <c r="B3935">
        <f t="shared" si="8014"/>
        <v>11</v>
      </c>
      <c r="C3935">
        <f t="shared" si="8017"/>
        <v>49</v>
      </c>
      <c r="E3935">
        <f t="shared" ref="E3935" si="8060">plan_id</f>
        <v>1330</v>
      </c>
      <c r="F3935">
        <f t="shared" ca="1" si="7942"/>
        <v>2009</v>
      </c>
      <c r="G3935">
        <f t="shared" ref="G3935" ca="1" si="8061">VLOOKUP(INDIRECT(CHAR(39)&amp;$A3935&amp;CHAR(39)&amp;"!r2c"&amp;$C3935,0),variables,2,0)</f>
        <v>9722</v>
      </c>
      <c r="H3935" s="68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65" t="s">
        <v>1220</v>
      </c>
      <c r="B3936">
        <f t="shared" si="8014"/>
        <v>11</v>
      </c>
      <c r="C3936">
        <f t="shared" si="8017"/>
        <v>50</v>
      </c>
      <c r="E3936">
        <f t="shared" ref="E3936" si="8062">plan_id</f>
        <v>1330</v>
      </c>
      <c r="F3936">
        <f t="shared" ca="1" si="7942"/>
        <v>2009</v>
      </c>
      <c r="G3936">
        <f t="shared" ref="G3936" ca="1" si="8063">VLOOKUP(INDIRECT(CHAR(39)&amp;$A3936&amp;CHAR(39)&amp;"!r2c"&amp;$C3936,0),variables,2,0)</f>
        <v>9848</v>
      </c>
      <c r="H3936" s="68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65" t="s">
        <v>1220</v>
      </c>
      <c r="B3937">
        <f t="shared" si="8014"/>
        <v>11</v>
      </c>
      <c r="C3937">
        <f t="shared" si="8017"/>
        <v>51</v>
      </c>
      <c r="E3937">
        <f t="shared" ref="E3937" si="8064">plan_id</f>
        <v>1330</v>
      </c>
      <c r="F3937">
        <f t="shared" ca="1" si="7942"/>
        <v>2009</v>
      </c>
      <c r="G3937">
        <f t="shared" ref="G3937" ca="1" si="8065">VLOOKUP(INDIRECT(CHAR(39)&amp;$A3937&amp;CHAR(39)&amp;"!r2c"&amp;$C3937,0),variables,2,0)</f>
        <v>9866</v>
      </c>
      <c r="H3937" s="68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65" t="s">
        <v>1220</v>
      </c>
      <c r="B3938">
        <f t="shared" si="8014"/>
        <v>11</v>
      </c>
      <c r="C3938">
        <f t="shared" si="8017"/>
        <v>52</v>
      </c>
      <c r="E3938">
        <f t="shared" ref="E3938" si="8066">plan_id</f>
        <v>1330</v>
      </c>
      <c r="F3938">
        <f t="shared" ca="1" si="7942"/>
        <v>2009</v>
      </c>
      <c r="G3938">
        <f t="shared" ref="G3938" ca="1" si="8067">VLOOKUP(INDIRECT(CHAR(39)&amp;$A3938&amp;CHAR(39)&amp;"!r2c"&amp;$C3938,0),variables,2,0)</f>
        <v>9899</v>
      </c>
      <c r="H3938" s="68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65" t="s">
        <v>1220</v>
      </c>
      <c r="B3939">
        <f t="shared" si="8014"/>
        <v>11</v>
      </c>
      <c r="C3939">
        <f t="shared" si="8017"/>
        <v>53</v>
      </c>
      <c r="E3939">
        <f t="shared" ref="E3939" si="8068">plan_id</f>
        <v>1330</v>
      </c>
      <c r="F3939">
        <f t="shared" ca="1" si="7942"/>
        <v>2009</v>
      </c>
      <c r="G3939">
        <f t="shared" ref="G3939" ca="1" si="8069">VLOOKUP(INDIRECT(CHAR(39)&amp;$A3939&amp;CHAR(39)&amp;"!r2c"&amp;$C3939,0),variables,2,0)</f>
        <v>9905</v>
      </c>
      <c r="H3939" s="68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65" t="s">
        <v>1220</v>
      </c>
      <c r="B3940">
        <f t="shared" si="8014"/>
        <v>11</v>
      </c>
      <c r="C3940">
        <f t="shared" si="8017"/>
        <v>54</v>
      </c>
      <c r="E3940">
        <f t="shared" ref="E3940" si="8070">plan_id</f>
        <v>1330</v>
      </c>
      <c r="F3940">
        <f t="shared" ca="1" si="7942"/>
        <v>2009</v>
      </c>
      <c r="G3940">
        <f t="shared" ref="G3940" ca="1" si="8071">VLOOKUP(INDIRECT(CHAR(39)&amp;$A3940&amp;CHAR(39)&amp;"!r2c"&amp;$C3940,0),variables,2,0)</f>
        <v>9929</v>
      </c>
      <c r="H3940" s="68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65" t="s">
        <v>1220</v>
      </c>
      <c r="B3941">
        <f t="shared" si="8014"/>
        <v>11</v>
      </c>
      <c r="C3941">
        <f t="shared" si="8017"/>
        <v>55</v>
      </c>
      <c r="E3941">
        <f t="shared" ref="E3941" si="8072">plan_id</f>
        <v>1330</v>
      </c>
      <c r="F3941">
        <f t="shared" ref="F3941:F4004" ca="1" si="8073">INDIRECT(CHAR(39)&amp;$A3941&amp;CHAR(39)&amp;"!r"&amp;$B3941&amp;"c2",0)</f>
        <v>2009</v>
      </c>
      <c r="G3941">
        <f t="shared" ref="G3941" ca="1" si="8074">VLOOKUP(INDIRECT(CHAR(39)&amp;$A3941&amp;CHAR(39)&amp;"!r2c"&amp;$C3941,0),variables,2,0)</f>
        <v>9654</v>
      </c>
      <c r="H3941" s="68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65" t="s">
        <v>1220</v>
      </c>
      <c r="B3942">
        <f t="shared" si="8014"/>
        <v>11</v>
      </c>
      <c r="C3942">
        <f t="shared" si="8017"/>
        <v>56</v>
      </c>
      <c r="E3942">
        <f t="shared" ref="E3942" si="8075">plan_id</f>
        <v>1330</v>
      </c>
      <c r="F3942">
        <f t="shared" ca="1" si="8073"/>
        <v>2009</v>
      </c>
      <c r="G3942">
        <f t="shared" ref="G3942" ca="1" si="8076">VLOOKUP(INDIRECT(CHAR(39)&amp;$A3942&amp;CHAR(39)&amp;"!r2c"&amp;$C3942,0),variables,2,0)</f>
        <v>9707</v>
      </c>
      <c r="H3942" s="68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65" t="s">
        <v>1220</v>
      </c>
      <c r="B3943">
        <f t="shared" si="8014"/>
        <v>11</v>
      </c>
      <c r="C3943">
        <f t="shared" si="8017"/>
        <v>57</v>
      </c>
      <c r="E3943">
        <f t="shared" ref="E3943" si="8077">plan_id</f>
        <v>1330</v>
      </c>
      <c r="F3943">
        <f t="shared" ca="1" si="8073"/>
        <v>2009</v>
      </c>
      <c r="G3943">
        <f t="shared" ref="G3943" ca="1" si="8078">VLOOKUP(INDIRECT(CHAR(39)&amp;$A3943&amp;CHAR(39)&amp;"!r2c"&amp;$C3943,0),variables,2,0)</f>
        <v>9669</v>
      </c>
      <c r="H3943" s="68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65" t="s">
        <v>1220</v>
      </c>
      <c r="B3944">
        <f t="shared" si="8014"/>
        <v>11</v>
      </c>
      <c r="C3944">
        <f t="shared" si="8017"/>
        <v>58</v>
      </c>
      <c r="E3944">
        <f t="shared" ref="E3944" si="8079">plan_id</f>
        <v>1330</v>
      </c>
      <c r="F3944">
        <f t="shared" ca="1" si="8073"/>
        <v>2009</v>
      </c>
      <c r="G3944">
        <f t="shared" ref="G3944" ca="1" si="8080">VLOOKUP(INDIRECT(CHAR(39)&amp;$A3944&amp;CHAR(39)&amp;"!r2c"&amp;$C3944,0),variables,2,0)</f>
        <v>9851</v>
      </c>
      <c r="H3944" s="68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65" t="s">
        <v>1220</v>
      </c>
      <c r="B3945">
        <f t="shared" si="8014"/>
        <v>11</v>
      </c>
      <c r="C3945">
        <f t="shared" si="8017"/>
        <v>59</v>
      </c>
      <c r="E3945">
        <f t="shared" ref="E3945" si="8081">plan_id</f>
        <v>1330</v>
      </c>
      <c r="F3945">
        <f t="shared" ca="1" si="8073"/>
        <v>2009</v>
      </c>
      <c r="G3945">
        <f t="shared" ref="G3945" ca="1" si="8082">VLOOKUP(INDIRECT(CHAR(39)&amp;$A3945&amp;CHAR(39)&amp;"!r2c"&amp;$C3945,0),variables,2,0)</f>
        <v>9890</v>
      </c>
      <c r="H3945" s="68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65" t="s">
        <v>1220</v>
      </c>
      <c r="B3946">
        <f t="shared" si="8014"/>
        <v>11</v>
      </c>
      <c r="C3946">
        <f t="shared" si="8017"/>
        <v>60</v>
      </c>
      <c r="E3946">
        <f t="shared" ref="E3946" si="8083">plan_id</f>
        <v>1330</v>
      </c>
      <c r="F3946">
        <f t="shared" ca="1" si="8073"/>
        <v>2009</v>
      </c>
      <c r="G3946">
        <f t="shared" ref="G3946" ca="1" si="8084">VLOOKUP(INDIRECT(CHAR(39)&amp;$A3946&amp;CHAR(39)&amp;"!r2c"&amp;$C3946,0),variables,2,0)</f>
        <v>9893</v>
      </c>
      <c r="H3946" s="68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65" t="s">
        <v>1220</v>
      </c>
      <c r="B3947">
        <f t="shared" si="8014"/>
        <v>11</v>
      </c>
      <c r="C3947">
        <f t="shared" si="8017"/>
        <v>61</v>
      </c>
      <c r="E3947">
        <f t="shared" ref="E3947" si="8085">plan_id</f>
        <v>1330</v>
      </c>
      <c r="F3947">
        <f t="shared" ca="1" si="8073"/>
        <v>2009</v>
      </c>
      <c r="G3947">
        <f t="shared" ref="G3947" ca="1" si="8086">VLOOKUP(INDIRECT(CHAR(39)&amp;$A3947&amp;CHAR(39)&amp;"!r2c"&amp;$C3947,0),variables,2,0)</f>
        <v>9896</v>
      </c>
      <c r="H3947" s="68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65" t="s">
        <v>1220</v>
      </c>
      <c r="B3948">
        <f t="shared" si="8014"/>
        <v>11</v>
      </c>
      <c r="C3948">
        <f t="shared" si="8017"/>
        <v>62</v>
      </c>
      <c r="E3948">
        <f t="shared" ref="E3948" si="8087">plan_id</f>
        <v>1330</v>
      </c>
      <c r="F3948">
        <f t="shared" ca="1" si="8073"/>
        <v>2009</v>
      </c>
      <c r="G3948">
        <f t="shared" ref="G3948" ca="1" si="8088">VLOOKUP(INDIRECT(CHAR(39)&amp;$A3948&amp;CHAR(39)&amp;"!r2c"&amp;$C3948,0),variables,2,0)</f>
        <v>9660</v>
      </c>
      <c r="H3948" s="68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65" t="s">
        <v>1220</v>
      </c>
      <c r="B3949">
        <f t="shared" si="8014"/>
        <v>11</v>
      </c>
      <c r="C3949">
        <f t="shared" si="8017"/>
        <v>63</v>
      </c>
      <c r="E3949">
        <f t="shared" ref="E3949" si="8089">plan_id</f>
        <v>1330</v>
      </c>
      <c r="F3949">
        <f t="shared" ca="1" si="8073"/>
        <v>2009</v>
      </c>
      <c r="G3949">
        <f t="shared" ref="G3949" ca="1" si="8090">VLOOKUP(INDIRECT(CHAR(39)&amp;$A3949&amp;CHAR(39)&amp;"!r2c"&amp;$C3949,0),variables,2,0)</f>
        <v>9701</v>
      </c>
      <c r="H3949" s="68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65" t="s">
        <v>1220</v>
      </c>
      <c r="B3950">
        <f t="shared" si="8014"/>
        <v>11</v>
      </c>
      <c r="C3950">
        <f t="shared" si="8017"/>
        <v>64</v>
      </c>
      <c r="E3950">
        <f t="shared" ref="E3950" si="8091">plan_id</f>
        <v>1330</v>
      </c>
      <c r="F3950">
        <f t="shared" ca="1" si="8073"/>
        <v>2009</v>
      </c>
      <c r="G3950">
        <f t="shared" ref="G3950" ca="1" si="8092">VLOOKUP(INDIRECT(CHAR(39)&amp;$A3950&amp;CHAR(39)&amp;"!r2c"&amp;$C3950,0),variables,2,0)</f>
        <v>9728</v>
      </c>
      <c r="H3950" s="68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65" t="s">
        <v>1220</v>
      </c>
      <c r="B3951">
        <f t="shared" si="8014"/>
        <v>11</v>
      </c>
      <c r="C3951">
        <f t="shared" si="8017"/>
        <v>65</v>
      </c>
      <c r="E3951">
        <f t="shared" ref="E3951" si="8093">plan_id</f>
        <v>1330</v>
      </c>
      <c r="F3951">
        <f t="shared" ca="1" si="8073"/>
        <v>2009</v>
      </c>
      <c r="G3951">
        <f t="shared" ref="G3951" ca="1" si="8094">VLOOKUP(INDIRECT(CHAR(39)&amp;$A3951&amp;CHAR(39)&amp;"!r2c"&amp;$C3951,0),variables,2,0)</f>
        <v>9731</v>
      </c>
      <c r="H3951" s="68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65" t="s">
        <v>1220</v>
      </c>
      <c r="B3952">
        <f t="shared" si="8014"/>
        <v>11</v>
      </c>
      <c r="C3952">
        <f t="shared" si="8017"/>
        <v>66</v>
      </c>
      <c r="E3952">
        <f t="shared" ref="E3952" si="8095">plan_id</f>
        <v>1330</v>
      </c>
      <c r="F3952">
        <f t="shared" ca="1" si="8073"/>
        <v>2009</v>
      </c>
      <c r="G3952">
        <f t="shared" ref="G3952" ca="1" si="8096">VLOOKUP(INDIRECT(CHAR(39)&amp;$A3952&amp;CHAR(39)&amp;"!r2c"&amp;$C3952,0),variables,2,0)</f>
        <v>9737</v>
      </c>
      <c r="H3952" s="68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65" t="s">
        <v>1220</v>
      </c>
      <c r="B3953">
        <f t="shared" si="8014"/>
        <v>11</v>
      </c>
      <c r="C3953">
        <f t="shared" si="8017"/>
        <v>67</v>
      </c>
      <c r="E3953">
        <f t="shared" ref="E3953" si="8097">plan_id</f>
        <v>1330</v>
      </c>
      <c r="F3953">
        <f t="shared" ca="1" si="8073"/>
        <v>2009</v>
      </c>
      <c r="G3953">
        <f t="shared" ref="G3953" ca="1" si="8098">VLOOKUP(INDIRECT(CHAR(39)&amp;$A3953&amp;CHAR(39)&amp;"!r2c"&amp;$C3953,0),variables,2,0)</f>
        <v>9740</v>
      </c>
      <c r="H3953" s="68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65" t="s">
        <v>1220</v>
      </c>
      <c r="B3954">
        <f t="shared" si="8014"/>
        <v>11</v>
      </c>
      <c r="C3954">
        <f t="shared" si="8017"/>
        <v>68</v>
      </c>
      <c r="E3954">
        <f t="shared" ref="E3954" si="8099">plan_id</f>
        <v>1330</v>
      </c>
      <c r="F3954">
        <f t="shared" ca="1" si="8073"/>
        <v>2009</v>
      </c>
      <c r="G3954">
        <f t="shared" ref="G3954" ca="1" si="8100">VLOOKUP(INDIRECT(CHAR(39)&amp;$A3954&amp;CHAR(39)&amp;"!r2c"&amp;$C3954,0),variables,2,0)</f>
        <v>9752</v>
      </c>
      <c r="H3954" s="68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65" t="s">
        <v>1220</v>
      </c>
      <c r="B3955">
        <f t="shared" si="8014"/>
        <v>11</v>
      </c>
      <c r="C3955">
        <f t="shared" si="8017"/>
        <v>69</v>
      </c>
      <c r="E3955">
        <f t="shared" ref="E3955" si="8101">plan_id</f>
        <v>1330</v>
      </c>
      <c r="F3955">
        <f t="shared" ca="1" si="8073"/>
        <v>2009</v>
      </c>
      <c r="G3955">
        <f t="shared" ref="G3955" ca="1" si="8102">VLOOKUP(INDIRECT(CHAR(39)&amp;$A3955&amp;CHAR(39)&amp;"!r2c"&amp;$C3955,0),variables,2,0)</f>
        <v>9791</v>
      </c>
      <c r="H3955" s="68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65" t="s">
        <v>1220</v>
      </c>
      <c r="B3956">
        <f t="shared" si="8014"/>
        <v>11</v>
      </c>
      <c r="C3956">
        <f t="shared" si="8017"/>
        <v>70</v>
      </c>
      <c r="E3956">
        <f t="shared" ref="E3956" si="8103">plan_id</f>
        <v>1330</v>
      </c>
      <c r="F3956">
        <f t="shared" ca="1" si="8073"/>
        <v>2009</v>
      </c>
      <c r="G3956">
        <f t="shared" ref="G3956" ca="1" si="8104">VLOOKUP(INDIRECT(CHAR(39)&amp;$A3956&amp;CHAR(39)&amp;"!r2c"&amp;$C3956,0),variables,2,0)</f>
        <v>9800</v>
      </c>
      <c r="H3956" s="68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65" t="s">
        <v>1220</v>
      </c>
      <c r="B3957">
        <f t="shared" si="8014"/>
        <v>11</v>
      </c>
      <c r="C3957">
        <f t="shared" si="8017"/>
        <v>71</v>
      </c>
      <c r="E3957">
        <f t="shared" ref="E3957" si="8105">plan_id</f>
        <v>1330</v>
      </c>
      <c r="F3957">
        <f t="shared" ca="1" si="8073"/>
        <v>2009</v>
      </c>
      <c r="G3957">
        <f t="shared" ref="G3957" ca="1" si="8106">VLOOKUP(INDIRECT(CHAR(39)&amp;$A3957&amp;CHAR(39)&amp;"!r2c"&amp;$C3957,0),variables,2,0)</f>
        <v>9842</v>
      </c>
      <c r="H3957" s="68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65" t="s">
        <v>1220</v>
      </c>
      <c r="B3958">
        <f t="shared" si="8014"/>
        <v>11</v>
      </c>
      <c r="C3958">
        <f t="shared" si="8017"/>
        <v>72</v>
      </c>
      <c r="E3958">
        <f t="shared" ref="E3958" si="8107">plan_id</f>
        <v>1330</v>
      </c>
      <c r="F3958">
        <f t="shared" ca="1" si="8073"/>
        <v>2009</v>
      </c>
      <c r="G3958">
        <f t="shared" ref="G3958" ca="1" si="8108">VLOOKUP(INDIRECT(CHAR(39)&amp;$A3958&amp;CHAR(39)&amp;"!r2c"&amp;$C3958,0),variables,2,0)</f>
        <v>9854</v>
      </c>
      <c r="H3958" s="68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65" t="s">
        <v>1220</v>
      </c>
      <c r="B3959">
        <f t="shared" si="8014"/>
        <v>11</v>
      </c>
      <c r="C3959">
        <f t="shared" si="8017"/>
        <v>73</v>
      </c>
      <c r="E3959">
        <f t="shared" ref="E3959" si="8109">plan_id</f>
        <v>1330</v>
      </c>
      <c r="F3959">
        <f t="shared" ca="1" si="8073"/>
        <v>2009</v>
      </c>
      <c r="G3959">
        <f t="shared" ref="G3959" ca="1" si="8110">VLOOKUP(INDIRECT(CHAR(39)&amp;$A3959&amp;CHAR(39)&amp;"!r2c"&amp;$C3959,0),variables,2,0)</f>
        <v>9869</v>
      </c>
      <c r="H3959" s="68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65" t="s">
        <v>1220</v>
      </c>
      <c r="B3960">
        <f t="shared" si="8014"/>
        <v>11</v>
      </c>
      <c r="C3960">
        <f t="shared" si="8017"/>
        <v>74</v>
      </c>
      <c r="E3960">
        <f t="shared" ref="E3960" si="8111">plan_id</f>
        <v>1330</v>
      </c>
      <c r="F3960">
        <f t="shared" ca="1" si="8073"/>
        <v>2009</v>
      </c>
      <c r="G3960">
        <f t="shared" ref="G3960" ca="1" si="8112">VLOOKUP(INDIRECT(CHAR(39)&amp;$A3960&amp;CHAR(39)&amp;"!r2c"&amp;$C3960,0),variables,2,0)</f>
        <v>9873</v>
      </c>
      <c r="H3960" s="68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65" t="s">
        <v>1220</v>
      </c>
      <c r="B3961">
        <f t="shared" si="8014"/>
        <v>11</v>
      </c>
      <c r="C3961">
        <f t="shared" si="8017"/>
        <v>75</v>
      </c>
      <c r="E3961">
        <f t="shared" ref="E3961" si="8113">plan_id</f>
        <v>1330</v>
      </c>
      <c r="F3961">
        <f t="shared" ca="1" si="8073"/>
        <v>2009</v>
      </c>
      <c r="G3961">
        <f t="shared" ref="G3961" ca="1" si="8114">VLOOKUP(INDIRECT(CHAR(39)&amp;$A3961&amp;CHAR(39)&amp;"!r2c"&amp;$C3961,0),variables,2,0)</f>
        <v>9881</v>
      </c>
      <c r="H3961" s="68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65" t="s">
        <v>1220</v>
      </c>
      <c r="B3962">
        <f t="shared" si="8014"/>
        <v>11</v>
      </c>
      <c r="C3962">
        <f t="shared" si="8017"/>
        <v>76</v>
      </c>
      <c r="E3962">
        <f t="shared" ref="E3962" si="8115">plan_id</f>
        <v>1330</v>
      </c>
      <c r="F3962">
        <f t="shared" ca="1" si="8073"/>
        <v>2009</v>
      </c>
      <c r="G3962">
        <f t="shared" ref="G3962" ca="1" si="8116">VLOOKUP(INDIRECT(CHAR(39)&amp;$A3962&amp;CHAR(39)&amp;"!r2c"&amp;$C3962,0),variables,2,0)</f>
        <v>9908</v>
      </c>
      <c r="H3962" s="68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65" t="s">
        <v>1220</v>
      </c>
      <c r="B3963">
        <f t="shared" si="8014"/>
        <v>11</v>
      </c>
      <c r="C3963">
        <f t="shared" si="8017"/>
        <v>77</v>
      </c>
      <c r="E3963">
        <f t="shared" ref="E3963" si="8117">plan_id</f>
        <v>1330</v>
      </c>
      <c r="F3963">
        <f t="shared" ca="1" si="8073"/>
        <v>2009</v>
      </c>
      <c r="G3963">
        <f t="shared" ref="G3963" ca="1" si="8118">VLOOKUP(INDIRECT(CHAR(39)&amp;$A3963&amp;CHAR(39)&amp;"!r2c"&amp;$C3963,0),variables,2,0)</f>
        <v>9911</v>
      </c>
      <c r="H3963" s="68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65" t="s">
        <v>1220</v>
      </c>
      <c r="B3964">
        <f t="shared" si="8014"/>
        <v>11</v>
      </c>
      <c r="C3964">
        <f t="shared" si="8017"/>
        <v>78</v>
      </c>
      <c r="E3964">
        <f t="shared" ref="E3964" si="8119">plan_id</f>
        <v>1330</v>
      </c>
      <c r="F3964">
        <f t="shared" ca="1" si="8073"/>
        <v>2009</v>
      </c>
      <c r="G3964">
        <f t="shared" ref="G3964" ca="1" si="8120">VLOOKUP(INDIRECT(CHAR(39)&amp;$A3964&amp;CHAR(39)&amp;"!r2c"&amp;$C3964,0),variables,2,0)</f>
        <v>9663</v>
      </c>
      <c r="H3964" s="68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65" t="s">
        <v>1220</v>
      </c>
      <c r="B3965">
        <f t="shared" si="8014"/>
        <v>11</v>
      </c>
      <c r="C3965">
        <f t="shared" si="8017"/>
        <v>79</v>
      </c>
      <c r="E3965">
        <f t="shared" ref="E3965" si="8121">plan_id</f>
        <v>1330</v>
      </c>
      <c r="F3965">
        <f t="shared" ca="1" si="8073"/>
        <v>2009</v>
      </c>
      <c r="G3965">
        <f t="shared" ref="G3965" ca="1" si="8122">VLOOKUP(INDIRECT(CHAR(39)&amp;$A3965&amp;CHAR(39)&amp;"!r2c"&amp;$C3965,0),variables,2,0)</f>
        <v>9710</v>
      </c>
      <c r="H3965" s="68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65" t="s">
        <v>1220</v>
      </c>
      <c r="B3966">
        <f t="shared" si="8014"/>
        <v>11</v>
      </c>
      <c r="C3966">
        <f t="shared" si="8017"/>
        <v>80</v>
      </c>
      <c r="E3966">
        <f t="shared" ref="E3966" si="8123">plan_id</f>
        <v>1330</v>
      </c>
      <c r="F3966">
        <f t="shared" ca="1" si="8073"/>
        <v>2009</v>
      </c>
      <c r="G3966">
        <f t="shared" ref="G3966" ca="1" si="8124">VLOOKUP(INDIRECT(CHAR(39)&amp;$A3966&amp;CHAR(39)&amp;"!r2c"&amp;$C3966,0),variables,2,0)</f>
        <v>9758</v>
      </c>
      <c r="H3966" s="68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65" t="s">
        <v>1220</v>
      </c>
      <c r="B3967">
        <f t="shared" si="8014"/>
        <v>11</v>
      </c>
      <c r="C3967">
        <f t="shared" si="8017"/>
        <v>81</v>
      </c>
      <c r="E3967">
        <f t="shared" ref="E3967" si="8125">plan_id</f>
        <v>1330</v>
      </c>
      <c r="F3967">
        <f t="shared" ca="1" si="8073"/>
        <v>2009</v>
      </c>
      <c r="G3967">
        <f t="shared" ref="G3967" ca="1" si="8126">VLOOKUP(INDIRECT(CHAR(39)&amp;$A3967&amp;CHAR(39)&amp;"!r2c"&amp;$C3967,0),variables,2,0)</f>
        <v>9803</v>
      </c>
      <c r="H3967" s="68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65" t="s">
        <v>1220</v>
      </c>
      <c r="B3968">
        <f t="shared" si="8014"/>
        <v>11</v>
      </c>
      <c r="C3968">
        <f t="shared" si="8017"/>
        <v>82</v>
      </c>
      <c r="E3968">
        <f t="shared" ref="E3968" si="8127">plan_id</f>
        <v>1330</v>
      </c>
      <c r="F3968">
        <f t="shared" ca="1" si="8073"/>
        <v>2009</v>
      </c>
      <c r="G3968">
        <f t="shared" ref="G3968" ca="1" si="8128">VLOOKUP(INDIRECT(CHAR(39)&amp;$A3968&amp;CHAR(39)&amp;"!r2c"&amp;$C3968,0),variables,2,0)</f>
        <v>9857</v>
      </c>
      <c r="H3968" s="68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65" t="s">
        <v>1220</v>
      </c>
      <c r="B3969">
        <f t="shared" si="8014"/>
        <v>11</v>
      </c>
      <c r="C3969">
        <f t="shared" si="8017"/>
        <v>83</v>
      </c>
      <c r="E3969">
        <f t="shared" ref="E3969" si="8129">plan_id</f>
        <v>1330</v>
      </c>
      <c r="F3969">
        <f t="shared" ca="1" si="8073"/>
        <v>2009</v>
      </c>
      <c r="G3969">
        <f t="shared" ref="G3969" ca="1" si="8130">VLOOKUP(INDIRECT(CHAR(39)&amp;$A3969&amp;CHAR(39)&amp;"!r2c"&amp;$C3969,0),variables,2,0)</f>
        <v>9902</v>
      </c>
      <c r="H3969" s="68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65" t="s">
        <v>1220</v>
      </c>
      <c r="B3970">
        <f t="shared" si="8014"/>
        <v>11</v>
      </c>
      <c r="C3970">
        <f t="shared" si="8017"/>
        <v>84</v>
      </c>
      <c r="E3970">
        <f t="shared" ref="E3970" si="8131">plan_id</f>
        <v>1330</v>
      </c>
      <c r="F3970">
        <f t="shared" ca="1" si="8073"/>
        <v>2009</v>
      </c>
      <c r="G3970">
        <f t="shared" ref="G3970" ca="1" si="8132">VLOOKUP(INDIRECT(CHAR(39)&amp;$A3970&amp;CHAR(39)&amp;"!r2c"&amp;$C3970,0),variables,2,0)</f>
        <v>9926</v>
      </c>
      <c r="H3970" s="68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65" t="s">
        <v>1220</v>
      </c>
      <c r="B3971">
        <f t="shared" si="8014"/>
        <v>11</v>
      </c>
      <c r="C3971">
        <f t="shared" si="8017"/>
        <v>85</v>
      </c>
      <c r="E3971">
        <f t="shared" ref="E3971" si="8133">plan_id</f>
        <v>1330</v>
      </c>
      <c r="F3971">
        <f t="shared" ca="1" si="8073"/>
        <v>2009</v>
      </c>
      <c r="G3971">
        <f t="shared" ref="G3971" ca="1" si="8134">VLOOKUP(INDIRECT(CHAR(39)&amp;$A3971&amp;CHAR(39)&amp;"!r2c"&amp;$C3971,0),variables,2,0)</f>
        <v>9666</v>
      </c>
      <c r="H3971" s="68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65" t="s">
        <v>1220</v>
      </c>
      <c r="B3972">
        <f t="shared" si="8014"/>
        <v>11</v>
      </c>
      <c r="C3972">
        <f t="shared" si="8017"/>
        <v>86</v>
      </c>
      <c r="E3972">
        <f t="shared" ref="E3972" si="8135">plan_id</f>
        <v>1330</v>
      </c>
      <c r="F3972">
        <f t="shared" ca="1" si="8073"/>
        <v>2009</v>
      </c>
      <c r="G3972">
        <f t="shared" ref="G3972" ca="1" si="8136">VLOOKUP(INDIRECT(CHAR(39)&amp;$A3972&amp;CHAR(39)&amp;"!r2c"&amp;$C3972,0),variables,2,0)</f>
        <v>9827</v>
      </c>
      <c r="H3972" s="68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65" t="s">
        <v>1220</v>
      </c>
      <c r="B3973">
        <f t="shared" si="8014"/>
        <v>11</v>
      </c>
      <c r="C3973">
        <f t="shared" si="8017"/>
        <v>87</v>
      </c>
      <c r="E3973">
        <f t="shared" ref="E3973" si="8137">plan_id</f>
        <v>1330</v>
      </c>
      <c r="F3973">
        <f t="shared" ca="1" si="8073"/>
        <v>2009</v>
      </c>
      <c r="G3973">
        <f t="shared" ref="G3973" ca="1" si="8138">VLOOKUP(INDIRECT(CHAR(39)&amp;$A3973&amp;CHAR(39)&amp;"!r2c"&amp;$C3973,0),variables,2,0)</f>
        <v>9657</v>
      </c>
      <c r="H3973" s="68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65" t="s">
        <v>1220</v>
      </c>
      <c r="B3974">
        <f t="shared" si="8014"/>
        <v>11</v>
      </c>
      <c r="C3974">
        <f t="shared" si="8017"/>
        <v>88</v>
      </c>
      <c r="E3974">
        <f t="shared" ref="E3974" si="8139">plan_id</f>
        <v>1330</v>
      </c>
      <c r="F3974">
        <f t="shared" ca="1" si="8073"/>
        <v>2009</v>
      </c>
      <c r="G3974">
        <f t="shared" ref="G3974" ca="1" si="8140">VLOOKUP(INDIRECT(CHAR(39)&amp;$A3974&amp;CHAR(39)&amp;"!r2c"&amp;$C3974,0),variables,2,0)</f>
        <v>9834</v>
      </c>
      <c r="H3974" s="68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65" t="s">
        <v>1220</v>
      </c>
      <c r="B3975">
        <f t="shared" si="8014"/>
        <v>11</v>
      </c>
      <c r="C3975">
        <f t="shared" si="8017"/>
        <v>89</v>
      </c>
      <c r="E3975">
        <f t="shared" ref="E3975" si="8141">plan_id</f>
        <v>1330</v>
      </c>
      <c r="F3975">
        <f t="shared" ca="1" si="8073"/>
        <v>2009</v>
      </c>
      <c r="G3975">
        <f t="shared" ref="G3975" ca="1" si="8142">VLOOKUP(INDIRECT(CHAR(39)&amp;$A3975&amp;CHAR(39)&amp;"!r2c"&amp;$C3975,0),variables,2,0)</f>
        <v>9884</v>
      </c>
      <c r="H3975" s="68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65" t="s">
        <v>1220</v>
      </c>
      <c r="B3976">
        <f t="shared" si="8014"/>
        <v>11</v>
      </c>
      <c r="C3976">
        <f t="shared" si="8017"/>
        <v>90</v>
      </c>
      <c r="E3976">
        <f t="shared" ref="E3976" si="8143">plan_id</f>
        <v>1330</v>
      </c>
      <c r="F3976">
        <f t="shared" ca="1" si="8073"/>
        <v>2009</v>
      </c>
      <c r="G3976">
        <f t="shared" ref="G3976" ca="1" si="8144">VLOOKUP(INDIRECT(CHAR(39)&amp;$A3976&amp;CHAR(39)&amp;"!r2c"&amp;$C3976,0),variables,2,0)</f>
        <v>9672</v>
      </c>
      <c r="H3976" s="68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65" t="s">
        <v>1220</v>
      </c>
      <c r="B3977">
        <f t="shared" ref="B3977:B4040" si="8145">B3889+1</f>
        <v>12</v>
      </c>
      <c r="C3977">
        <f t="shared" si="8017"/>
        <v>3</v>
      </c>
      <c r="E3977">
        <f t="shared" ref="E3977" si="8146">plan_id</f>
        <v>1330</v>
      </c>
      <c r="F3977">
        <f t="shared" ca="1" si="8073"/>
        <v>2010</v>
      </c>
      <c r="G3977">
        <f t="shared" ref="G3977" ca="1" si="8147">VLOOKUP(INDIRECT(CHAR(39)&amp;$A3977&amp;CHAR(39)&amp;"!r2c"&amp;$C3977,0),variables,2,0)</f>
        <v>9704</v>
      </c>
      <c r="H3977" s="68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65" t="s">
        <v>1220</v>
      </c>
      <c r="B3978">
        <f t="shared" si="8145"/>
        <v>12</v>
      </c>
      <c r="C3978">
        <f t="shared" ref="C3978:C4041" si="8148">C3890</f>
        <v>4</v>
      </c>
      <c r="E3978">
        <f t="shared" ref="E3978" si="8149">plan_id</f>
        <v>1330</v>
      </c>
      <c r="F3978">
        <f t="shared" ca="1" si="8073"/>
        <v>2010</v>
      </c>
      <c r="G3978">
        <f t="shared" ref="G3978" ca="1" si="8150">VLOOKUP(INDIRECT(CHAR(39)&amp;$A3978&amp;CHAR(39)&amp;"!r2c"&amp;$C3978,0),variables,2,0)</f>
        <v>9716</v>
      </c>
      <c r="H3978" s="68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65" t="s">
        <v>1220</v>
      </c>
      <c r="B3979">
        <f t="shared" si="8145"/>
        <v>12</v>
      </c>
      <c r="C3979">
        <f t="shared" si="8148"/>
        <v>5</v>
      </c>
      <c r="E3979">
        <f t="shared" ref="E3979" si="8151">plan_id</f>
        <v>1330</v>
      </c>
      <c r="F3979">
        <f t="shared" ca="1" si="8073"/>
        <v>2010</v>
      </c>
      <c r="G3979">
        <f t="shared" ref="G3979" ca="1" si="8152">VLOOKUP(INDIRECT(CHAR(39)&amp;$A3979&amp;CHAR(39)&amp;"!r2c"&amp;$C3979,0),variables,2,0)</f>
        <v>9734</v>
      </c>
      <c r="H3979" s="68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65" t="s">
        <v>1220</v>
      </c>
      <c r="B3980">
        <f t="shared" si="8145"/>
        <v>12</v>
      </c>
      <c r="C3980">
        <f t="shared" si="8148"/>
        <v>6</v>
      </c>
      <c r="E3980">
        <f t="shared" ref="E3980" si="8153">plan_id</f>
        <v>1330</v>
      </c>
      <c r="F3980">
        <f t="shared" ca="1" si="8073"/>
        <v>2010</v>
      </c>
      <c r="G3980">
        <f t="shared" ref="G3980" ca="1" si="8154">VLOOKUP(INDIRECT(CHAR(39)&amp;$A3980&amp;CHAR(39)&amp;"!r2c"&amp;$C3980,0),variables,2,0)</f>
        <v>9749</v>
      </c>
      <c r="H3980" s="68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65" t="s">
        <v>1220</v>
      </c>
      <c r="B3981">
        <f t="shared" si="8145"/>
        <v>12</v>
      </c>
      <c r="C3981">
        <f t="shared" si="8148"/>
        <v>7</v>
      </c>
      <c r="E3981">
        <f t="shared" ref="E3981" si="8155">plan_id</f>
        <v>1330</v>
      </c>
      <c r="F3981">
        <f t="shared" ca="1" si="8073"/>
        <v>2010</v>
      </c>
      <c r="G3981">
        <f t="shared" ref="G3981" ca="1" si="8156">VLOOKUP(INDIRECT(CHAR(39)&amp;$A3981&amp;CHAR(39)&amp;"!r2c"&amp;$C3981,0),variables,2,0)</f>
        <v>9755</v>
      </c>
      <c r="H3981" s="68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65" t="s">
        <v>1220</v>
      </c>
      <c r="B3982">
        <f t="shared" si="8145"/>
        <v>12</v>
      </c>
      <c r="C3982">
        <f t="shared" si="8148"/>
        <v>8</v>
      </c>
      <c r="E3982">
        <f t="shared" ref="E3982" si="8157">plan_id</f>
        <v>1330</v>
      </c>
      <c r="F3982">
        <f t="shared" ca="1" si="8073"/>
        <v>2010</v>
      </c>
      <c r="G3982">
        <f t="shared" ref="G3982" ca="1" si="8158">VLOOKUP(INDIRECT(CHAR(39)&amp;$A3982&amp;CHAR(39)&amp;"!r2c"&amp;$C3982,0),variables,2,0)</f>
        <v>9782</v>
      </c>
      <c r="H3982" s="68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65" t="s">
        <v>1220</v>
      </c>
      <c r="B3983">
        <f t="shared" si="8145"/>
        <v>12</v>
      </c>
      <c r="C3983">
        <f t="shared" si="8148"/>
        <v>9</v>
      </c>
      <c r="E3983">
        <f t="shared" ref="E3983" si="8159">plan_id</f>
        <v>1330</v>
      </c>
      <c r="F3983">
        <f t="shared" ca="1" si="8073"/>
        <v>2010</v>
      </c>
      <c r="G3983">
        <f t="shared" ref="G3983" ca="1" si="8160">VLOOKUP(INDIRECT(CHAR(39)&amp;$A3983&amp;CHAR(39)&amp;"!r2c"&amp;$C3983,0),variables,2,0)</f>
        <v>9788</v>
      </c>
      <c r="H3983" s="68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65" t="s">
        <v>1220</v>
      </c>
      <c r="B3984">
        <f t="shared" si="8145"/>
        <v>12</v>
      </c>
      <c r="C3984">
        <f t="shared" si="8148"/>
        <v>10</v>
      </c>
      <c r="E3984">
        <f t="shared" ref="E3984" si="8161">plan_id</f>
        <v>1330</v>
      </c>
      <c r="F3984">
        <f t="shared" ca="1" si="8073"/>
        <v>2010</v>
      </c>
      <c r="G3984">
        <f t="shared" ref="G3984" ca="1" si="8162">VLOOKUP(INDIRECT(CHAR(39)&amp;$A3984&amp;CHAR(39)&amp;"!r2c"&amp;$C3984,0),variables,2,0)</f>
        <v>9812</v>
      </c>
      <c r="H3984" s="68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65" t="s">
        <v>1220</v>
      </c>
      <c r="B3985">
        <f t="shared" si="8145"/>
        <v>12</v>
      </c>
      <c r="C3985">
        <f t="shared" si="8148"/>
        <v>11</v>
      </c>
      <c r="E3985">
        <f t="shared" ref="E3985" si="8163">plan_id</f>
        <v>1330</v>
      </c>
      <c r="F3985">
        <f t="shared" ca="1" si="8073"/>
        <v>2010</v>
      </c>
      <c r="G3985">
        <f t="shared" ref="G3985" ca="1" si="8164">VLOOKUP(INDIRECT(CHAR(39)&amp;$A3985&amp;CHAR(39)&amp;"!r2c"&amp;$C3985,0),variables,2,0)</f>
        <v>9815</v>
      </c>
      <c r="H3985" s="68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65" t="s">
        <v>1220</v>
      </c>
      <c r="B3986">
        <f t="shared" si="8145"/>
        <v>12</v>
      </c>
      <c r="C3986">
        <f t="shared" si="8148"/>
        <v>12</v>
      </c>
      <c r="E3986">
        <f t="shared" ref="E3986" si="8165">plan_id</f>
        <v>1330</v>
      </c>
      <c r="F3986">
        <f t="shared" ca="1" si="8073"/>
        <v>2010</v>
      </c>
      <c r="G3986">
        <f t="shared" ref="G3986" ca="1" si="8166">VLOOKUP(INDIRECT(CHAR(39)&amp;$A3986&amp;CHAR(39)&amp;"!r2c"&amp;$C3986,0),variables,2,0)</f>
        <v>9821</v>
      </c>
      <c r="H3986" s="68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65" t="s">
        <v>1220</v>
      </c>
      <c r="B3987">
        <f t="shared" si="8145"/>
        <v>12</v>
      </c>
      <c r="C3987">
        <f t="shared" si="8148"/>
        <v>13</v>
      </c>
      <c r="E3987">
        <f t="shared" ref="E3987" si="8167">plan_id</f>
        <v>1330</v>
      </c>
      <c r="F3987">
        <f t="shared" ca="1" si="8073"/>
        <v>2010</v>
      </c>
      <c r="G3987">
        <f t="shared" ref="G3987" ca="1" si="8168">VLOOKUP(INDIRECT(CHAR(39)&amp;$A3987&amp;CHAR(39)&amp;"!r2c"&amp;$C3987,0),variables,2,0)</f>
        <v>9824</v>
      </c>
      <c r="H3987" s="68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65" t="s">
        <v>1220</v>
      </c>
      <c r="B3988">
        <f t="shared" si="8145"/>
        <v>12</v>
      </c>
      <c r="C3988">
        <f t="shared" si="8148"/>
        <v>14</v>
      </c>
      <c r="E3988">
        <f t="shared" ref="E3988" si="8169">plan_id</f>
        <v>1330</v>
      </c>
      <c r="F3988">
        <f t="shared" ca="1" si="8073"/>
        <v>2010</v>
      </c>
      <c r="G3988">
        <f t="shared" ref="G3988" ca="1" si="8170">VLOOKUP(INDIRECT(CHAR(39)&amp;$A3988&amp;CHAR(39)&amp;"!r2c"&amp;$C3988,0),variables,2,0)</f>
        <v>9830</v>
      </c>
      <c r="H3988" s="68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65" t="s">
        <v>1220</v>
      </c>
      <c r="B3989">
        <f t="shared" si="8145"/>
        <v>12</v>
      </c>
      <c r="C3989">
        <f t="shared" si="8148"/>
        <v>15</v>
      </c>
      <c r="E3989">
        <f t="shared" ref="E3989" si="8171">plan_id</f>
        <v>1330</v>
      </c>
      <c r="F3989">
        <f t="shared" ca="1" si="8073"/>
        <v>2010</v>
      </c>
      <c r="G3989">
        <f t="shared" ref="G3989" ca="1" si="8172">VLOOKUP(INDIRECT(CHAR(39)&amp;$A3989&amp;CHAR(39)&amp;"!r2c"&amp;$C3989,0),variables,2,0)</f>
        <v>9833</v>
      </c>
      <c r="H3989" s="68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65" t="s">
        <v>1220</v>
      </c>
      <c r="B3990">
        <f t="shared" si="8145"/>
        <v>12</v>
      </c>
      <c r="C3990">
        <f t="shared" si="8148"/>
        <v>16</v>
      </c>
      <c r="E3990">
        <f t="shared" ref="E3990" si="8173">plan_id</f>
        <v>1330</v>
      </c>
      <c r="F3990">
        <f t="shared" ca="1" si="8073"/>
        <v>2010</v>
      </c>
      <c r="G3990">
        <f t="shared" ref="G3990" ca="1" si="8174">VLOOKUP(INDIRECT(CHAR(39)&amp;$A3990&amp;CHAR(39)&amp;"!r2c"&amp;$C3990,0),variables,2,0)</f>
        <v>9845</v>
      </c>
      <c r="H3990" s="68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65" t="s">
        <v>1220</v>
      </c>
      <c r="B3991">
        <f t="shared" si="8145"/>
        <v>12</v>
      </c>
      <c r="C3991">
        <f t="shared" si="8148"/>
        <v>17</v>
      </c>
      <c r="E3991">
        <f t="shared" ref="E3991" si="8175">plan_id</f>
        <v>1330</v>
      </c>
      <c r="F3991">
        <f t="shared" ca="1" si="8073"/>
        <v>2010</v>
      </c>
      <c r="G3991">
        <f t="shared" ref="G3991" ca="1" si="8176">VLOOKUP(INDIRECT(CHAR(39)&amp;$A3991&amp;CHAR(39)&amp;"!r2c"&amp;$C3991,0),variables,2,0)</f>
        <v>9872</v>
      </c>
      <c r="H3991" s="68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65" t="s">
        <v>1220</v>
      </c>
      <c r="B3992">
        <f t="shared" si="8145"/>
        <v>12</v>
      </c>
      <c r="C3992">
        <f t="shared" si="8148"/>
        <v>18</v>
      </c>
      <c r="E3992">
        <f t="shared" ref="E3992" si="8177">plan_id</f>
        <v>1330</v>
      </c>
      <c r="F3992">
        <f t="shared" ca="1" si="8073"/>
        <v>2010</v>
      </c>
      <c r="G3992">
        <f t="shared" ref="G3992" ca="1" si="8178">VLOOKUP(INDIRECT(CHAR(39)&amp;$A3992&amp;CHAR(39)&amp;"!r2c"&amp;$C3992,0),variables,2,0)</f>
        <v>9887</v>
      </c>
      <c r="H3992" s="68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65" t="s">
        <v>1220</v>
      </c>
      <c r="B3993">
        <f t="shared" si="8145"/>
        <v>12</v>
      </c>
      <c r="C3993">
        <f t="shared" si="8148"/>
        <v>19</v>
      </c>
      <c r="E3993">
        <f t="shared" ref="E3993" si="8179">plan_id</f>
        <v>1330</v>
      </c>
      <c r="F3993">
        <f t="shared" ca="1" si="8073"/>
        <v>2010</v>
      </c>
      <c r="G3993">
        <f t="shared" ref="G3993" ca="1" si="8180">VLOOKUP(INDIRECT(CHAR(39)&amp;$A3993&amp;CHAR(39)&amp;"!r2c"&amp;$C3993,0),variables,2,0)</f>
        <v>9914</v>
      </c>
      <c r="H3993" s="68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65" t="s">
        <v>1220</v>
      </c>
      <c r="B3994">
        <f t="shared" si="8145"/>
        <v>12</v>
      </c>
      <c r="C3994">
        <f t="shared" si="8148"/>
        <v>20</v>
      </c>
      <c r="E3994">
        <f t="shared" ref="E3994" si="8181">plan_id</f>
        <v>1330</v>
      </c>
      <c r="F3994">
        <f t="shared" ca="1" si="8073"/>
        <v>2010</v>
      </c>
      <c r="G3994">
        <f t="shared" ref="G3994" ca="1" si="8182">VLOOKUP(INDIRECT(CHAR(39)&amp;$A3994&amp;CHAR(39)&amp;"!r2c"&amp;$C3994,0),variables,2,0)</f>
        <v>9917</v>
      </c>
      <c r="H3994" s="68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65" t="s">
        <v>1220</v>
      </c>
      <c r="B3995">
        <f t="shared" si="8145"/>
        <v>12</v>
      </c>
      <c r="C3995">
        <f t="shared" si="8148"/>
        <v>21</v>
      </c>
      <c r="E3995">
        <f t="shared" ref="E3995" si="8183">plan_id</f>
        <v>1330</v>
      </c>
      <c r="F3995">
        <f t="shared" ca="1" si="8073"/>
        <v>2010</v>
      </c>
      <c r="G3995">
        <f t="shared" ref="G3995" ca="1" si="8184">VLOOKUP(INDIRECT(CHAR(39)&amp;$A3995&amp;CHAR(39)&amp;"!r2c"&amp;$C3995,0),variables,2,0)</f>
        <v>9920</v>
      </c>
      <c r="H3995" s="68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65" t="s">
        <v>1220</v>
      </c>
      <c r="B3996">
        <f t="shared" si="8145"/>
        <v>12</v>
      </c>
      <c r="C3996">
        <f t="shared" si="8148"/>
        <v>22</v>
      </c>
      <c r="E3996">
        <f t="shared" ref="E3996" si="8185">plan_id</f>
        <v>1330</v>
      </c>
      <c r="F3996">
        <f t="shared" ca="1" si="8073"/>
        <v>2010</v>
      </c>
      <c r="G3996">
        <f t="shared" ref="G3996" ca="1" si="8186">VLOOKUP(INDIRECT(CHAR(39)&amp;$A3996&amp;CHAR(39)&amp;"!r2c"&amp;$C3996,0),variables,2,0)</f>
        <v>9648</v>
      </c>
      <c r="H3996" s="68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65" t="s">
        <v>1220</v>
      </c>
      <c r="B3997">
        <f t="shared" si="8145"/>
        <v>12</v>
      </c>
      <c r="C3997">
        <f t="shared" si="8148"/>
        <v>23</v>
      </c>
      <c r="E3997">
        <f t="shared" ref="E3997" si="8187">plan_id</f>
        <v>1330</v>
      </c>
      <c r="F3997">
        <f t="shared" ca="1" si="8073"/>
        <v>2010</v>
      </c>
      <c r="G3997">
        <f t="shared" ref="G3997" ca="1" si="8188">VLOOKUP(INDIRECT(CHAR(39)&amp;$A3997&amp;CHAR(39)&amp;"!r2c"&amp;$C3997,0),variables,2,0)</f>
        <v>9713</v>
      </c>
      <c r="H3997" s="68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65" t="s">
        <v>1220</v>
      </c>
      <c r="B3998">
        <f t="shared" si="8145"/>
        <v>12</v>
      </c>
      <c r="C3998">
        <f t="shared" si="8148"/>
        <v>24</v>
      </c>
      <c r="E3998">
        <f t="shared" ref="E3998" si="8189">plan_id</f>
        <v>1330</v>
      </c>
      <c r="F3998">
        <f t="shared" ca="1" si="8073"/>
        <v>2010</v>
      </c>
      <c r="G3998">
        <f t="shared" ref="G3998" ca="1" si="8190">VLOOKUP(INDIRECT(CHAR(39)&amp;$A3998&amp;CHAR(39)&amp;"!r2c"&amp;$C3998,0),variables,2,0)</f>
        <v>9719</v>
      </c>
      <c r="H3998" s="68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65" t="s">
        <v>1220</v>
      </c>
      <c r="B3999">
        <f t="shared" si="8145"/>
        <v>12</v>
      </c>
      <c r="C3999">
        <f t="shared" si="8148"/>
        <v>25</v>
      </c>
      <c r="E3999">
        <f t="shared" ref="E3999" si="8191">plan_id</f>
        <v>1330</v>
      </c>
      <c r="F3999">
        <f t="shared" ca="1" si="8073"/>
        <v>2010</v>
      </c>
      <c r="G3999">
        <f t="shared" ref="G3999" ca="1" si="8192">VLOOKUP(INDIRECT(CHAR(39)&amp;$A3999&amp;CHAR(39)&amp;"!r2c"&amp;$C3999,0),variables,2,0)</f>
        <v>9725</v>
      </c>
      <c r="H3999" s="68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65" t="s">
        <v>1220</v>
      </c>
      <c r="B4000">
        <f t="shared" si="8145"/>
        <v>12</v>
      </c>
      <c r="C4000">
        <f t="shared" si="8148"/>
        <v>26</v>
      </c>
      <c r="E4000">
        <f t="shared" ref="E4000" si="8193">plan_id</f>
        <v>1330</v>
      </c>
      <c r="F4000">
        <f t="shared" ca="1" si="8073"/>
        <v>2010</v>
      </c>
      <c r="G4000">
        <f t="shared" ref="G4000" ca="1" si="8194">VLOOKUP(INDIRECT(CHAR(39)&amp;$A4000&amp;CHAR(39)&amp;"!r2c"&amp;$C4000,0),variables,2,0)</f>
        <v>9743</v>
      </c>
      <c r="H4000" s="68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65" t="s">
        <v>1220</v>
      </c>
      <c r="B4001">
        <f t="shared" si="8145"/>
        <v>12</v>
      </c>
      <c r="C4001">
        <f t="shared" si="8148"/>
        <v>27</v>
      </c>
      <c r="E4001">
        <f t="shared" ref="E4001" si="8195">plan_id</f>
        <v>1330</v>
      </c>
      <c r="F4001">
        <f t="shared" ca="1" si="8073"/>
        <v>2010</v>
      </c>
      <c r="G4001">
        <f t="shared" ref="G4001" ca="1" si="8196">VLOOKUP(INDIRECT(CHAR(39)&amp;$A4001&amp;CHAR(39)&amp;"!r2c"&amp;$C4001,0),variables,2,0)</f>
        <v>9746</v>
      </c>
      <c r="H4001" s="68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65" t="s">
        <v>1220</v>
      </c>
      <c r="B4002">
        <f t="shared" si="8145"/>
        <v>12</v>
      </c>
      <c r="C4002">
        <f t="shared" si="8148"/>
        <v>28</v>
      </c>
      <c r="E4002">
        <f t="shared" ref="E4002" si="8197">plan_id</f>
        <v>1330</v>
      </c>
      <c r="F4002">
        <f t="shared" ca="1" si="8073"/>
        <v>2010</v>
      </c>
      <c r="G4002">
        <f t="shared" ref="G4002" ca="1" si="8198">VLOOKUP(INDIRECT(CHAR(39)&amp;$A4002&amp;CHAR(39)&amp;"!r2c"&amp;$C4002,0),variables,2,0)</f>
        <v>9761</v>
      </c>
      <c r="H4002" s="68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65" t="s">
        <v>1220</v>
      </c>
      <c r="B4003">
        <f t="shared" si="8145"/>
        <v>12</v>
      </c>
      <c r="C4003">
        <f t="shared" si="8148"/>
        <v>29</v>
      </c>
      <c r="E4003">
        <f t="shared" ref="E4003" si="8199">plan_id</f>
        <v>1330</v>
      </c>
      <c r="F4003">
        <f t="shared" ca="1" si="8073"/>
        <v>2010</v>
      </c>
      <c r="G4003">
        <f t="shared" ref="G4003" ca="1" si="8200">VLOOKUP(INDIRECT(CHAR(39)&amp;$A4003&amp;CHAR(39)&amp;"!r2c"&amp;$C4003,0),variables,2,0)</f>
        <v>9764</v>
      </c>
      <c r="H4003" s="68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65" t="s">
        <v>1220</v>
      </c>
      <c r="B4004">
        <f t="shared" si="8145"/>
        <v>12</v>
      </c>
      <c r="C4004">
        <f t="shared" si="8148"/>
        <v>30</v>
      </c>
      <c r="E4004">
        <f t="shared" ref="E4004" si="8201">plan_id</f>
        <v>1330</v>
      </c>
      <c r="F4004">
        <f t="shared" ca="1" si="8073"/>
        <v>2010</v>
      </c>
      <c r="G4004">
        <f t="shared" ref="G4004" ca="1" si="8202">VLOOKUP(INDIRECT(CHAR(39)&amp;$A4004&amp;CHAR(39)&amp;"!r2c"&amp;$C4004,0),variables,2,0)</f>
        <v>9767</v>
      </c>
      <c r="H4004" s="68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65" t="s">
        <v>1220</v>
      </c>
      <c r="B4005">
        <f t="shared" si="8145"/>
        <v>12</v>
      </c>
      <c r="C4005">
        <f t="shared" si="8148"/>
        <v>31</v>
      </c>
      <c r="E4005">
        <f t="shared" ref="E4005" si="8203">plan_id</f>
        <v>1330</v>
      </c>
      <c r="F4005">
        <f t="shared" ref="F4005:F4068" ca="1" si="8204">INDIRECT(CHAR(39)&amp;$A4005&amp;CHAR(39)&amp;"!r"&amp;$B4005&amp;"c2",0)</f>
        <v>2010</v>
      </c>
      <c r="G4005">
        <f t="shared" ref="G4005" ca="1" si="8205">VLOOKUP(INDIRECT(CHAR(39)&amp;$A4005&amp;CHAR(39)&amp;"!r2c"&amp;$C4005,0),variables,2,0)</f>
        <v>9770</v>
      </c>
      <c r="H4005" s="68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65" t="s">
        <v>1220</v>
      </c>
      <c r="B4006">
        <f t="shared" si="8145"/>
        <v>12</v>
      </c>
      <c r="C4006">
        <f t="shared" si="8148"/>
        <v>32</v>
      </c>
      <c r="E4006">
        <f t="shared" ref="E4006" si="8206">plan_id</f>
        <v>1330</v>
      </c>
      <c r="F4006">
        <f t="shared" ca="1" si="8204"/>
        <v>2010</v>
      </c>
      <c r="G4006">
        <f t="shared" ref="G4006" ca="1" si="8207">VLOOKUP(INDIRECT(CHAR(39)&amp;$A4006&amp;CHAR(39)&amp;"!r2c"&amp;$C4006,0),variables,2,0)</f>
        <v>9773</v>
      </c>
      <c r="H4006" s="68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65" t="s">
        <v>1220</v>
      </c>
      <c r="B4007">
        <f t="shared" si="8145"/>
        <v>12</v>
      </c>
      <c r="C4007">
        <f t="shared" si="8148"/>
        <v>33</v>
      </c>
      <c r="E4007">
        <f t="shared" ref="E4007" si="8208">plan_id</f>
        <v>1330</v>
      </c>
      <c r="F4007">
        <f t="shared" ca="1" si="8204"/>
        <v>2010</v>
      </c>
      <c r="G4007">
        <f t="shared" ref="G4007" ca="1" si="8209">VLOOKUP(INDIRECT(CHAR(39)&amp;$A4007&amp;CHAR(39)&amp;"!r2c"&amp;$C4007,0),variables,2,0)</f>
        <v>9776</v>
      </c>
      <c r="H4007" s="68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65" t="s">
        <v>1220</v>
      </c>
      <c r="B4008">
        <f t="shared" si="8145"/>
        <v>12</v>
      </c>
      <c r="C4008">
        <f t="shared" si="8148"/>
        <v>34</v>
      </c>
      <c r="E4008">
        <f t="shared" ref="E4008" si="8210">plan_id</f>
        <v>1330</v>
      </c>
      <c r="F4008">
        <f t="shared" ca="1" si="8204"/>
        <v>2010</v>
      </c>
      <c r="G4008">
        <f t="shared" ref="G4008" ca="1" si="8211">VLOOKUP(INDIRECT(CHAR(39)&amp;$A4008&amp;CHAR(39)&amp;"!r2c"&amp;$C4008,0),variables,2,0)</f>
        <v>9779</v>
      </c>
      <c r="H4008" s="68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65" t="s">
        <v>1220</v>
      </c>
      <c r="B4009">
        <f t="shared" si="8145"/>
        <v>12</v>
      </c>
      <c r="C4009">
        <f t="shared" si="8148"/>
        <v>35</v>
      </c>
      <c r="E4009">
        <f t="shared" ref="E4009" si="8212">plan_id</f>
        <v>1330</v>
      </c>
      <c r="F4009">
        <f t="shared" ca="1" si="8204"/>
        <v>2010</v>
      </c>
      <c r="G4009">
        <f t="shared" ref="G4009" ca="1" si="8213">VLOOKUP(INDIRECT(CHAR(39)&amp;$A4009&amp;CHAR(39)&amp;"!r2c"&amp;$C4009,0),variables,2,0)</f>
        <v>9785</v>
      </c>
      <c r="H4009" s="68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65" t="s">
        <v>1220</v>
      </c>
      <c r="B4010">
        <f t="shared" si="8145"/>
        <v>12</v>
      </c>
      <c r="C4010">
        <f t="shared" si="8148"/>
        <v>36</v>
      </c>
      <c r="E4010">
        <f t="shared" ref="E4010" si="8214">plan_id</f>
        <v>1330</v>
      </c>
      <c r="F4010">
        <f t="shared" ca="1" si="8204"/>
        <v>2010</v>
      </c>
      <c r="G4010">
        <f t="shared" ref="G4010" ca="1" si="8215">VLOOKUP(INDIRECT(CHAR(39)&amp;$A4010&amp;CHAR(39)&amp;"!r2c"&amp;$C4010,0),variables,2,0)</f>
        <v>9794</v>
      </c>
      <c r="H4010" s="68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65" t="s">
        <v>1220</v>
      </c>
      <c r="B4011">
        <f t="shared" si="8145"/>
        <v>12</v>
      </c>
      <c r="C4011">
        <f t="shared" si="8148"/>
        <v>37</v>
      </c>
      <c r="E4011">
        <f t="shared" ref="E4011" si="8216">plan_id</f>
        <v>1330</v>
      </c>
      <c r="F4011">
        <f t="shared" ca="1" si="8204"/>
        <v>2010</v>
      </c>
      <c r="G4011">
        <f t="shared" ref="G4011" ca="1" si="8217">VLOOKUP(INDIRECT(CHAR(39)&amp;$A4011&amp;CHAR(39)&amp;"!r2c"&amp;$C4011,0),variables,2,0)</f>
        <v>9797</v>
      </c>
      <c r="H4011" s="68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65" t="s">
        <v>1220</v>
      </c>
      <c r="B4012">
        <f t="shared" si="8145"/>
        <v>12</v>
      </c>
      <c r="C4012">
        <f t="shared" si="8148"/>
        <v>38</v>
      </c>
      <c r="E4012">
        <f t="shared" ref="E4012" si="8218">plan_id</f>
        <v>1330</v>
      </c>
      <c r="F4012">
        <f t="shared" ca="1" si="8204"/>
        <v>2010</v>
      </c>
      <c r="G4012">
        <f t="shared" ref="G4012" ca="1" si="8219">VLOOKUP(INDIRECT(CHAR(39)&amp;$A4012&amp;CHAR(39)&amp;"!r2c"&amp;$C4012,0),variables,2,0)</f>
        <v>9806</v>
      </c>
      <c r="H4012" s="68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65" t="s">
        <v>1220</v>
      </c>
      <c r="B4013">
        <f t="shared" si="8145"/>
        <v>12</v>
      </c>
      <c r="C4013">
        <f t="shared" si="8148"/>
        <v>39</v>
      </c>
      <c r="E4013">
        <f t="shared" ref="E4013" si="8220">plan_id</f>
        <v>1330</v>
      </c>
      <c r="F4013">
        <f t="shared" ca="1" si="8204"/>
        <v>2010</v>
      </c>
      <c r="G4013">
        <f t="shared" ref="G4013" ca="1" si="8221">VLOOKUP(INDIRECT(CHAR(39)&amp;$A4013&amp;CHAR(39)&amp;"!r2c"&amp;$C4013,0),variables,2,0)</f>
        <v>9809</v>
      </c>
      <c r="H4013" s="68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65" t="s">
        <v>1220</v>
      </c>
      <c r="B4014">
        <f t="shared" si="8145"/>
        <v>12</v>
      </c>
      <c r="C4014">
        <f t="shared" si="8148"/>
        <v>40</v>
      </c>
      <c r="E4014">
        <f t="shared" ref="E4014" si="8222">plan_id</f>
        <v>1330</v>
      </c>
      <c r="F4014">
        <f t="shared" ca="1" si="8204"/>
        <v>2010</v>
      </c>
      <c r="G4014">
        <f t="shared" ref="G4014" ca="1" si="8223">VLOOKUP(INDIRECT(CHAR(39)&amp;$A4014&amp;CHAR(39)&amp;"!r2c"&amp;$C4014,0),variables,2,0)</f>
        <v>9818</v>
      </c>
      <c r="H4014" s="68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65" t="s">
        <v>1220</v>
      </c>
      <c r="B4015">
        <f t="shared" si="8145"/>
        <v>12</v>
      </c>
      <c r="C4015">
        <f t="shared" si="8148"/>
        <v>41</v>
      </c>
      <c r="E4015">
        <f t="shared" ref="E4015" si="8224">plan_id</f>
        <v>1330</v>
      </c>
      <c r="F4015">
        <f t="shared" ca="1" si="8204"/>
        <v>2010</v>
      </c>
      <c r="G4015">
        <f t="shared" ref="G4015" ca="1" si="8225">VLOOKUP(INDIRECT(CHAR(39)&amp;$A4015&amp;CHAR(39)&amp;"!r2c"&amp;$C4015,0),variables,2,0)</f>
        <v>9839</v>
      </c>
      <c r="H4015" s="68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65" t="s">
        <v>1220</v>
      </c>
      <c r="B4016">
        <f t="shared" si="8145"/>
        <v>12</v>
      </c>
      <c r="C4016">
        <f t="shared" si="8148"/>
        <v>42</v>
      </c>
      <c r="E4016">
        <f t="shared" ref="E4016" si="8226">plan_id</f>
        <v>1330</v>
      </c>
      <c r="F4016">
        <f t="shared" ca="1" si="8204"/>
        <v>2010</v>
      </c>
      <c r="G4016">
        <f t="shared" ref="G4016" ca="1" si="8227">VLOOKUP(INDIRECT(CHAR(39)&amp;$A4016&amp;CHAR(39)&amp;"!r2c"&amp;$C4016,0),variables,2,0)</f>
        <v>9860</v>
      </c>
      <c r="H4016" s="68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65" t="s">
        <v>1220</v>
      </c>
      <c r="B4017">
        <f t="shared" si="8145"/>
        <v>12</v>
      </c>
      <c r="C4017">
        <f t="shared" si="8148"/>
        <v>43</v>
      </c>
      <c r="E4017">
        <f t="shared" ref="E4017" si="8228">plan_id</f>
        <v>1330</v>
      </c>
      <c r="F4017">
        <f t="shared" ca="1" si="8204"/>
        <v>2010</v>
      </c>
      <c r="G4017">
        <f t="shared" ref="G4017" ca="1" si="8229">VLOOKUP(INDIRECT(CHAR(39)&amp;$A4017&amp;CHAR(39)&amp;"!r2c"&amp;$C4017,0),variables,2,0)</f>
        <v>9863</v>
      </c>
      <c r="H4017" s="68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65" t="s">
        <v>1220</v>
      </c>
      <c r="B4018">
        <f t="shared" si="8145"/>
        <v>12</v>
      </c>
      <c r="C4018">
        <f t="shared" si="8148"/>
        <v>44</v>
      </c>
      <c r="E4018">
        <f t="shared" ref="E4018" si="8230">plan_id</f>
        <v>1330</v>
      </c>
      <c r="F4018">
        <f t="shared" ca="1" si="8204"/>
        <v>2010</v>
      </c>
      <c r="G4018">
        <f t="shared" ref="G4018" ca="1" si="8231">VLOOKUP(INDIRECT(CHAR(39)&amp;$A4018&amp;CHAR(39)&amp;"!r2c"&amp;$C4018,0),variables,2,0)</f>
        <v>9878</v>
      </c>
      <c r="H4018" s="68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65" t="s">
        <v>1220</v>
      </c>
      <c r="B4019">
        <f t="shared" si="8145"/>
        <v>12</v>
      </c>
      <c r="C4019">
        <f t="shared" si="8148"/>
        <v>45</v>
      </c>
      <c r="E4019">
        <f t="shared" ref="E4019" si="8232">plan_id</f>
        <v>1330</v>
      </c>
      <c r="F4019">
        <f t="shared" ca="1" si="8204"/>
        <v>2010</v>
      </c>
      <c r="G4019">
        <f t="shared" ref="G4019" ca="1" si="8233">VLOOKUP(INDIRECT(CHAR(39)&amp;$A4019&amp;CHAR(39)&amp;"!r2c"&amp;$C4019,0),variables,2,0)</f>
        <v>9923</v>
      </c>
      <c r="H4019" s="68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65" t="s">
        <v>1220</v>
      </c>
      <c r="B4020">
        <f t="shared" si="8145"/>
        <v>12</v>
      </c>
      <c r="C4020">
        <f t="shared" si="8148"/>
        <v>46</v>
      </c>
      <c r="E4020">
        <f t="shared" ref="E4020" si="8234">plan_id</f>
        <v>1330</v>
      </c>
      <c r="F4020">
        <f t="shared" ca="1" si="8204"/>
        <v>2010</v>
      </c>
      <c r="G4020">
        <f t="shared" ref="G4020" ca="1" si="8235">VLOOKUP(INDIRECT(CHAR(39)&amp;$A4020&amp;CHAR(39)&amp;"!r2c"&amp;$C4020,0),variables,2,0)</f>
        <v>9932</v>
      </c>
      <c r="H4020" s="68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65" t="s">
        <v>1220</v>
      </c>
      <c r="B4021">
        <f t="shared" si="8145"/>
        <v>12</v>
      </c>
      <c r="C4021">
        <f t="shared" si="8148"/>
        <v>47</v>
      </c>
      <c r="E4021">
        <f t="shared" ref="E4021" si="8236">plan_id</f>
        <v>1330</v>
      </c>
      <c r="F4021">
        <f t="shared" ca="1" si="8204"/>
        <v>2010</v>
      </c>
      <c r="G4021">
        <f t="shared" ref="G4021" ca="1" si="8237">VLOOKUP(INDIRECT(CHAR(39)&amp;$A4021&amp;CHAR(39)&amp;"!r2c"&amp;$C4021,0),variables,2,0)</f>
        <v>9935</v>
      </c>
      <c r="H4021" s="68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65" t="s">
        <v>1220</v>
      </c>
      <c r="B4022">
        <f t="shared" si="8145"/>
        <v>12</v>
      </c>
      <c r="C4022">
        <f t="shared" si="8148"/>
        <v>48</v>
      </c>
      <c r="E4022">
        <f t="shared" ref="E4022" si="8238">plan_id</f>
        <v>1330</v>
      </c>
      <c r="F4022">
        <f t="shared" ca="1" si="8204"/>
        <v>2010</v>
      </c>
      <c r="G4022">
        <f t="shared" ref="G4022" ca="1" si="8239">VLOOKUP(INDIRECT(CHAR(39)&amp;$A4022&amp;CHAR(39)&amp;"!r2c"&amp;$C4022,0),variables,2,0)</f>
        <v>9651</v>
      </c>
      <c r="H4022" s="68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65" t="s">
        <v>1220</v>
      </c>
      <c r="B4023">
        <f t="shared" si="8145"/>
        <v>12</v>
      </c>
      <c r="C4023">
        <f t="shared" si="8148"/>
        <v>49</v>
      </c>
      <c r="E4023">
        <f t="shared" ref="E4023" si="8240">plan_id</f>
        <v>1330</v>
      </c>
      <c r="F4023">
        <f t="shared" ca="1" si="8204"/>
        <v>2010</v>
      </c>
      <c r="G4023">
        <f t="shared" ref="G4023" ca="1" si="8241">VLOOKUP(INDIRECT(CHAR(39)&amp;$A4023&amp;CHAR(39)&amp;"!r2c"&amp;$C4023,0),variables,2,0)</f>
        <v>9722</v>
      </c>
      <c r="H4023" s="68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65" t="s">
        <v>1220</v>
      </c>
      <c r="B4024">
        <f t="shared" si="8145"/>
        <v>12</v>
      </c>
      <c r="C4024">
        <f t="shared" si="8148"/>
        <v>50</v>
      </c>
      <c r="E4024">
        <f t="shared" ref="E4024" si="8242">plan_id</f>
        <v>1330</v>
      </c>
      <c r="F4024">
        <f t="shared" ca="1" si="8204"/>
        <v>2010</v>
      </c>
      <c r="G4024">
        <f t="shared" ref="G4024" ca="1" si="8243">VLOOKUP(INDIRECT(CHAR(39)&amp;$A4024&amp;CHAR(39)&amp;"!r2c"&amp;$C4024,0),variables,2,0)</f>
        <v>9848</v>
      </c>
      <c r="H4024" s="68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65" t="s">
        <v>1220</v>
      </c>
      <c r="B4025">
        <f t="shared" si="8145"/>
        <v>12</v>
      </c>
      <c r="C4025">
        <f t="shared" si="8148"/>
        <v>51</v>
      </c>
      <c r="E4025">
        <f t="shared" ref="E4025" si="8244">plan_id</f>
        <v>1330</v>
      </c>
      <c r="F4025">
        <f t="shared" ca="1" si="8204"/>
        <v>2010</v>
      </c>
      <c r="G4025">
        <f t="shared" ref="G4025" ca="1" si="8245">VLOOKUP(INDIRECT(CHAR(39)&amp;$A4025&amp;CHAR(39)&amp;"!r2c"&amp;$C4025,0),variables,2,0)</f>
        <v>9866</v>
      </c>
      <c r="H4025" s="68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65" t="s">
        <v>1220</v>
      </c>
      <c r="B4026">
        <f t="shared" si="8145"/>
        <v>12</v>
      </c>
      <c r="C4026">
        <f t="shared" si="8148"/>
        <v>52</v>
      </c>
      <c r="E4026">
        <f t="shared" ref="E4026" si="8246">plan_id</f>
        <v>1330</v>
      </c>
      <c r="F4026">
        <f t="shared" ca="1" si="8204"/>
        <v>2010</v>
      </c>
      <c r="G4026">
        <f t="shared" ref="G4026" ca="1" si="8247">VLOOKUP(INDIRECT(CHAR(39)&amp;$A4026&amp;CHAR(39)&amp;"!r2c"&amp;$C4026,0),variables,2,0)</f>
        <v>9899</v>
      </c>
      <c r="H4026" s="68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65" t="s">
        <v>1220</v>
      </c>
      <c r="B4027">
        <f t="shared" si="8145"/>
        <v>12</v>
      </c>
      <c r="C4027">
        <f t="shared" si="8148"/>
        <v>53</v>
      </c>
      <c r="E4027">
        <f t="shared" ref="E4027" si="8248">plan_id</f>
        <v>1330</v>
      </c>
      <c r="F4027">
        <f t="shared" ca="1" si="8204"/>
        <v>2010</v>
      </c>
      <c r="G4027">
        <f t="shared" ref="G4027" ca="1" si="8249">VLOOKUP(INDIRECT(CHAR(39)&amp;$A4027&amp;CHAR(39)&amp;"!r2c"&amp;$C4027,0),variables,2,0)</f>
        <v>9905</v>
      </c>
      <c r="H4027" s="68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65" t="s">
        <v>1220</v>
      </c>
      <c r="B4028">
        <f t="shared" si="8145"/>
        <v>12</v>
      </c>
      <c r="C4028">
        <f t="shared" si="8148"/>
        <v>54</v>
      </c>
      <c r="E4028">
        <f t="shared" ref="E4028" si="8250">plan_id</f>
        <v>1330</v>
      </c>
      <c r="F4028">
        <f t="shared" ca="1" si="8204"/>
        <v>2010</v>
      </c>
      <c r="G4028">
        <f t="shared" ref="G4028" ca="1" si="8251">VLOOKUP(INDIRECT(CHAR(39)&amp;$A4028&amp;CHAR(39)&amp;"!r2c"&amp;$C4028,0),variables,2,0)</f>
        <v>9929</v>
      </c>
      <c r="H4028" s="68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65" t="s">
        <v>1220</v>
      </c>
      <c r="B4029">
        <f t="shared" si="8145"/>
        <v>12</v>
      </c>
      <c r="C4029">
        <f t="shared" si="8148"/>
        <v>55</v>
      </c>
      <c r="E4029">
        <f t="shared" ref="E4029" si="8252">plan_id</f>
        <v>1330</v>
      </c>
      <c r="F4029">
        <f t="shared" ca="1" si="8204"/>
        <v>2010</v>
      </c>
      <c r="G4029">
        <f t="shared" ref="G4029" ca="1" si="8253">VLOOKUP(INDIRECT(CHAR(39)&amp;$A4029&amp;CHAR(39)&amp;"!r2c"&amp;$C4029,0),variables,2,0)</f>
        <v>9654</v>
      </c>
      <c r="H4029" s="68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65" t="s">
        <v>1220</v>
      </c>
      <c r="B4030">
        <f t="shared" si="8145"/>
        <v>12</v>
      </c>
      <c r="C4030">
        <f t="shared" si="8148"/>
        <v>56</v>
      </c>
      <c r="E4030">
        <f t="shared" ref="E4030" si="8254">plan_id</f>
        <v>1330</v>
      </c>
      <c r="F4030">
        <f t="shared" ca="1" si="8204"/>
        <v>2010</v>
      </c>
      <c r="G4030">
        <f t="shared" ref="G4030" ca="1" si="8255">VLOOKUP(INDIRECT(CHAR(39)&amp;$A4030&amp;CHAR(39)&amp;"!r2c"&amp;$C4030,0),variables,2,0)</f>
        <v>9707</v>
      </c>
      <c r="H4030" s="68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65" t="s">
        <v>1220</v>
      </c>
      <c r="B4031">
        <f t="shared" si="8145"/>
        <v>12</v>
      </c>
      <c r="C4031">
        <f t="shared" si="8148"/>
        <v>57</v>
      </c>
      <c r="E4031">
        <f t="shared" ref="E4031" si="8256">plan_id</f>
        <v>1330</v>
      </c>
      <c r="F4031">
        <f t="shared" ca="1" si="8204"/>
        <v>2010</v>
      </c>
      <c r="G4031">
        <f t="shared" ref="G4031" ca="1" si="8257">VLOOKUP(INDIRECT(CHAR(39)&amp;$A4031&amp;CHAR(39)&amp;"!r2c"&amp;$C4031,0),variables,2,0)</f>
        <v>9669</v>
      </c>
      <c r="H4031" s="68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65" t="s">
        <v>1220</v>
      </c>
      <c r="B4032">
        <f t="shared" si="8145"/>
        <v>12</v>
      </c>
      <c r="C4032">
        <f t="shared" si="8148"/>
        <v>58</v>
      </c>
      <c r="E4032">
        <f t="shared" ref="E4032" si="8258">plan_id</f>
        <v>1330</v>
      </c>
      <c r="F4032">
        <f t="shared" ca="1" si="8204"/>
        <v>2010</v>
      </c>
      <c r="G4032">
        <f t="shared" ref="G4032" ca="1" si="8259">VLOOKUP(INDIRECT(CHAR(39)&amp;$A4032&amp;CHAR(39)&amp;"!r2c"&amp;$C4032,0),variables,2,0)</f>
        <v>9851</v>
      </c>
      <c r="H4032" s="68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65" t="s">
        <v>1220</v>
      </c>
      <c r="B4033">
        <f t="shared" si="8145"/>
        <v>12</v>
      </c>
      <c r="C4033">
        <f t="shared" si="8148"/>
        <v>59</v>
      </c>
      <c r="E4033">
        <f t="shared" ref="E4033" si="8260">plan_id</f>
        <v>1330</v>
      </c>
      <c r="F4033">
        <f t="shared" ca="1" si="8204"/>
        <v>2010</v>
      </c>
      <c r="G4033">
        <f t="shared" ref="G4033" ca="1" si="8261">VLOOKUP(INDIRECT(CHAR(39)&amp;$A4033&amp;CHAR(39)&amp;"!r2c"&amp;$C4033,0),variables,2,0)</f>
        <v>9890</v>
      </c>
      <c r="H4033" s="68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65" t="s">
        <v>1220</v>
      </c>
      <c r="B4034">
        <f t="shared" si="8145"/>
        <v>12</v>
      </c>
      <c r="C4034">
        <f t="shared" si="8148"/>
        <v>60</v>
      </c>
      <c r="E4034">
        <f t="shared" ref="E4034" si="8262">plan_id</f>
        <v>1330</v>
      </c>
      <c r="F4034">
        <f t="shared" ca="1" si="8204"/>
        <v>2010</v>
      </c>
      <c r="G4034">
        <f t="shared" ref="G4034" ca="1" si="8263">VLOOKUP(INDIRECT(CHAR(39)&amp;$A4034&amp;CHAR(39)&amp;"!r2c"&amp;$C4034,0),variables,2,0)</f>
        <v>9893</v>
      </c>
      <c r="H4034" s="68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65" t="s">
        <v>1220</v>
      </c>
      <c r="B4035">
        <f t="shared" si="8145"/>
        <v>12</v>
      </c>
      <c r="C4035">
        <f t="shared" si="8148"/>
        <v>61</v>
      </c>
      <c r="E4035">
        <f t="shared" ref="E4035" si="8264">plan_id</f>
        <v>1330</v>
      </c>
      <c r="F4035">
        <f t="shared" ca="1" si="8204"/>
        <v>2010</v>
      </c>
      <c r="G4035">
        <f t="shared" ref="G4035" ca="1" si="8265">VLOOKUP(INDIRECT(CHAR(39)&amp;$A4035&amp;CHAR(39)&amp;"!r2c"&amp;$C4035,0),variables,2,0)</f>
        <v>9896</v>
      </c>
      <c r="H4035" s="68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65" t="s">
        <v>1220</v>
      </c>
      <c r="B4036">
        <f t="shared" si="8145"/>
        <v>12</v>
      </c>
      <c r="C4036">
        <f t="shared" si="8148"/>
        <v>62</v>
      </c>
      <c r="E4036">
        <f t="shared" ref="E4036" si="8266">plan_id</f>
        <v>1330</v>
      </c>
      <c r="F4036">
        <f t="shared" ca="1" si="8204"/>
        <v>2010</v>
      </c>
      <c r="G4036">
        <f t="shared" ref="G4036" ca="1" si="8267">VLOOKUP(INDIRECT(CHAR(39)&amp;$A4036&amp;CHAR(39)&amp;"!r2c"&amp;$C4036,0),variables,2,0)</f>
        <v>9660</v>
      </c>
      <c r="H4036" s="68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65" t="s">
        <v>1220</v>
      </c>
      <c r="B4037">
        <f t="shared" si="8145"/>
        <v>12</v>
      </c>
      <c r="C4037">
        <f t="shared" si="8148"/>
        <v>63</v>
      </c>
      <c r="E4037">
        <f t="shared" ref="E4037" si="8268">plan_id</f>
        <v>1330</v>
      </c>
      <c r="F4037">
        <f t="shared" ca="1" si="8204"/>
        <v>2010</v>
      </c>
      <c r="G4037">
        <f t="shared" ref="G4037" ca="1" si="8269">VLOOKUP(INDIRECT(CHAR(39)&amp;$A4037&amp;CHAR(39)&amp;"!r2c"&amp;$C4037,0),variables,2,0)</f>
        <v>9701</v>
      </c>
      <c r="H4037" s="68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65" t="s">
        <v>1220</v>
      </c>
      <c r="B4038">
        <f t="shared" si="8145"/>
        <v>12</v>
      </c>
      <c r="C4038">
        <f t="shared" si="8148"/>
        <v>64</v>
      </c>
      <c r="E4038">
        <f t="shared" ref="E4038" si="8270">plan_id</f>
        <v>1330</v>
      </c>
      <c r="F4038">
        <f t="shared" ca="1" si="8204"/>
        <v>2010</v>
      </c>
      <c r="G4038">
        <f t="shared" ref="G4038" ca="1" si="8271">VLOOKUP(INDIRECT(CHAR(39)&amp;$A4038&amp;CHAR(39)&amp;"!r2c"&amp;$C4038,0),variables,2,0)</f>
        <v>9728</v>
      </c>
      <c r="H4038" s="68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65" t="s">
        <v>1220</v>
      </c>
      <c r="B4039">
        <f t="shared" si="8145"/>
        <v>12</v>
      </c>
      <c r="C4039">
        <f t="shared" si="8148"/>
        <v>65</v>
      </c>
      <c r="E4039">
        <f t="shared" ref="E4039" si="8272">plan_id</f>
        <v>1330</v>
      </c>
      <c r="F4039">
        <f t="shared" ca="1" si="8204"/>
        <v>2010</v>
      </c>
      <c r="G4039">
        <f t="shared" ref="G4039" ca="1" si="8273">VLOOKUP(INDIRECT(CHAR(39)&amp;$A4039&amp;CHAR(39)&amp;"!r2c"&amp;$C4039,0),variables,2,0)</f>
        <v>9731</v>
      </c>
      <c r="H4039" s="68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65" t="s">
        <v>1220</v>
      </c>
      <c r="B4040">
        <f t="shared" si="8145"/>
        <v>12</v>
      </c>
      <c r="C4040">
        <f t="shared" si="8148"/>
        <v>66</v>
      </c>
      <c r="E4040">
        <f t="shared" ref="E4040" si="8274">plan_id</f>
        <v>1330</v>
      </c>
      <c r="F4040">
        <f t="shared" ca="1" si="8204"/>
        <v>2010</v>
      </c>
      <c r="G4040">
        <f t="shared" ref="G4040" ca="1" si="8275">VLOOKUP(INDIRECT(CHAR(39)&amp;$A4040&amp;CHAR(39)&amp;"!r2c"&amp;$C4040,0),variables,2,0)</f>
        <v>9737</v>
      </c>
      <c r="H4040" s="68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65" t="s">
        <v>1220</v>
      </c>
      <c r="B4041">
        <f t="shared" ref="B4041:B4104" si="8276">B3953+1</f>
        <v>12</v>
      </c>
      <c r="C4041">
        <f t="shared" si="8148"/>
        <v>67</v>
      </c>
      <c r="E4041">
        <f t="shared" ref="E4041" si="8277">plan_id</f>
        <v>1330</v>
      </c>
      <c r="F4041">
        <f t="shared" ca="1" si="8204"/>
        <v>2010</v>
      </c>
      <c r="G4041">
        <f t="shared" ref="G4041" ca="1" si="8278">VLOOKUP(INDIRECT(CHAR(39)&amp;$A4041&amp;CHAR(39)&amp;"!r2c"&amp;$C4041,0),variables,2,0)</f>
        <v>9740</v>
      </c>
      <c r="H4041" s="68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65" t="s">
        <v>1220</v>
      </c>
      <c r="B4042">
        <f t="shared" si="8276"/>
        <v>12</v>
      </c>
      <c r="C4042">
        <f t="shared" ref="C4042:C4105" si="8279">C3954</f>
        <v>68</v>
      </c>
      <c r="E4042">
        <f t="shared" ref="E4042" si="8280">plan_id</f>
        <v>1330</v>
      </c>
      <c r="F4042">
        <f t="shared" ca="1" si="8204"/>
        <v>2010</v>
      </c>
      <c r="G4042">
        <f t="shared" ref="G4042" ca="1" si="8281">VLOOKUP(INDIRECT(CHAR(39)&amp;$A4042&amp;CHAR(39)&amp;"!r2c"&amp;$C4042,0),variables,2,0)</f>
        <v>9752</v>
      </c>
      <c r="H4042" s="68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65" t="s">
        <v>1220</v>
      </c>
      <c r="B4043">
        <f t="shared" si="8276"/>
        <v>12</v>
      </c>
      <c r="C4043">
        <f t="shared" si="8279"/>
        <v>69</v>
      </c>
      <c r="E4043">
        <f t="shared" ref="E4043" si="8282">plan_id</f>
        <v>1330</v>
      </c>
      <c r="F4043">
        <f t="shared" ca="1" si="8204"/>
        <v>2010</v>
      </c>
      <c r="G4043">
        <f t="shared" ref="G4043" ca="1" si="8283">VLOOKUP(INDIRECT(CHAR(39)&amp;$A4043&amp;CHAR(39)&amp;"!r2c"&amp;$C4043,0),variables,2,0)</f>
        <v>9791</v>
      </c>
      <c r="H4043" s="68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65" t="s">
        <v>1220</v>
      </c>
      <c r="B4044">
        <f t="shared" si="8276"/>
        <v>12</v>
      </c>
      <c r="C4044">
        <f t="shared" si="8279"/>
        <v>70</v>
      </c>
      <c r="E4044">
        <f t="shared" ref="E4044" si="8284">plan_id</f>
        <v>1330</v>
      </c>
      <c r="F4044">
        <f t="shared" ca="1" si="8204"/>
        <v>2010</v>
      </c>
      <c r="G4044">
        <f t="shared" ref="G4044" ca="1" si="8285">VLOOKUP(INDIRECT(CHAR(39)&amp;$A4044&amp;CHAR(39)&amp;"!r2c"&amp;$C4044,0),variables,2,0)</f>
        <v>9800</v>
      </c>
      <c r="H4044" s="68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65" t="s">
        <v>1220</v>
      </c>
      <c r="B4045">
        <f t="shared" si="8276"/>
        <v>12</v>
      </c>
      <c r="C4045">
        <f t="shared" si="8279"/>
        <v>71</v>
      </c>
      <c r="E4045">
        <f t="shared" ref="E4045" si="8286">plan_id</f>
        <v>1330</v>
      </c>
      <c r="F4045">
        <f t="shared" ca="1" si="8204"/>
        <v>2010</v>
      </c>
      <c r="G4045">
        <f t="shared" ref="G4045" ca="1" si="8287">VLOOKUP(INDIRECT(CHAR(39)&amp;$A4045&amp;CHAR(39)&amp;"!r2c"&amp;$C4045,0),variables,2,0)</f>
        <v>9842</v>
      </c>
      <c r="H4045" s="68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65" t="s">
        <v>1220</v>
      </c>
      <c r="B4046">
        <f t="shared" si="8276"/>
        <v>12</v>
      </c>
      <c r="C4046">
        <f t="shared" si="8279"/>
        <v>72</v>
      </c>
      <c r="E4046">
        <f t="shared" ref="E4046" si="8288">plan_id</f>
        <v>1330</v>
      </c>
      <c r="F4046">
        <f t="shared" ca="1" si="8204"/>
        <v>2010</v>
      </c>
      <c r="G4046">
        <f t="shared" ref="G4046" ca="1" si="8289">VLOOKUP(INDIRECT(CHAR(39)&amp;$A4046&amp;CHAR(39)&amp;"!r2c"&amp;$C4046,0),variables,2,0)</f>
        <v>9854</v>
      </c>
      <c r="H4046" s="68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65" t="s">
        <v>1220</v>
      </c>
      <c r="B4047">
        <f t="shared" si="8276"/>
        <v>12</v>
      </c>
      <c r="C4047">
        <f t="shared" si="8279"/>
        <v>73</v>
      </c>
      <c r="E4047">
        <f t="shared" ref="E4047" si="8290">plan_id</f>
        <v>1330</v>
      </c>
      <c r="F4047">
        <f t="shared" ca="1" si="8204"/>
        <v>2010</v>
      </c>
      <c r="G4047">
        <f t="shared" ref="G4047" ca="1" si="8291">VLOOKUP(INDIRECT(CHAR(39)&amp;$A4047&amp;CHAR(39)&amp;"!r2c"&amp;$C4047,0),variables,2,0)</f>
        <v>9869</v>
      </c>
      <c r="H4047" s="68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65" t="s">
        <v>1220</v>
      </c>
      <c r="B4048">
        <f t="shared" si="8276"/>
        <v>12</v>
      </c>
      <c r="C4048">
        <f t="shared" si="8279"/>
        <v>74</v>
      </c>
      <c r="E4048">
        <f t="shared" ref="E4048" si="8292">plan_id</f>
        <v>1330</v>
      </c>
      <c r="F4048">
        <f t="shared" ca="1" si="8204"/>
        <v>2010</v>
      </c>
      <c r="G4048">
        <f t="shared" ref="G4048" ca="1" si="8293">VLOOKUP(INDIRECT(CHAR(39)&amp;$A4048&amp;CHAR(39)&amp;"!r2c"&amp;$C4048,0),variables,2,0)</f>
        <v>9873</v>
      </c>
      <c r="H4048" s="68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65" t="s">
        <v>1220</v>
      </c>
      <c r="B4049">
        <f t="shared" si="8276"/>
        <v>12</v>
      </c>
      <c r="C4049">
        <f t="shared" si="8279"/>
        <v>75</v>
      </c>
      <c r="E4049">
        <f t="shared" ref="E4049" si="8294">plan_id</f>
        <v>1330</v>
      </c>
      <c r="F4049">
        <f t="shared" ca="1" si="8204"/>
        <v>2010</v>
      </c>
      <c r="G4049">
        <f t="shared" ref="G4049" ca="1" si="8295">VLOOKUP(INDIRECT(CHAR(39)&amp;$A4049&amp;CHAR(39)&amp;"!r2c"&amp;$C4049,0),variables,2,0)</f>
        <v>9881</v>
      </c>
      <c r="H4049" s="68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65" t="s">
        <v>1220</v>
      </c>
      <c r="B4050">
        <f t="shared" si="8276"/>
        <v>12</v>
      </c>
      <c r="C4050">
        <f t="shared" si="8279"/>
        <v>76</v>
      </c>
      <c r="E4050">
        <f t="shared" ref="E4050" si="8296">plan_id</f>
        <v>1330</v>
      </c>
      <c r="F4050">
        <f t="shared" ca="1" si="8204"/>
        <v>2010</v>
      </c>
      <c r="G4050">
        <f t="shared" ref="G4050" ca="1" si="8297">VLOOKUP(INDIRECT(CHAR(39)&amp;$A4050&amp;CHAR(39)&amp;"!r2c"&amp;$C4050,0),variables,2,0)</f>
        <v>9908</v>
      </c>
      <c r="H4050" s="68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65" t="s">
        <v>1220</v>
      </c>
      <c r="B4051">
        <f t="shared" si="8276"/>
        <v>12</v>
      </c>
      <c r="C4051">
        <f t="shared" si="8279"/>
        <v>77</v>
      </c>
      <c r="E4051">
        <f t="shared" ref="E4051" si="8298">plan_id</f>
        <v>1330</v>
      </c>
      <c r="F4051">
        <f t="shared" ca="1" si="8204"/>
        <v>2010</v>
      </c>
      <c r="G4051">
        <f t="shared" ref="G4051" ca="1" si="8299">VLOOKUP(INDIRECT(CHAR(39)&amp;$A4051&amp;CHAR(39)&amp;"!r2c"&amp;$C4051,0),variables,2,0)</f>
        <v>9911</v>
      </c>
      <c r="H4051" s="68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65" t="s">
        <v>1220</v>
      </c>
      <c r="B4052">
        <f t="shared" si="8276"/>
        <v>12</v>
      </c>
      <c r="C4052">
        <f t="shared" si="8279"/>
        <v>78</v>
      </c>
      <c r="E4052">
        <f t="shared" ref="E4052" si="8300">plan_id</f>
        <v>1330</v>
      </c>
      <c r="F4052">
        <f t="shared" ca="1" si="8204"/>
        <v>2010</v>
      </c>
      <c r="G4052">
        <f t="shared" ref="G4052" ca="1" si="8301">VLOOKUP(INDIRECT(CHAR(39)&amp;$A4052&amp;CHAR(39)&amp;"!r2c"&amp;$C4052,0),variables,2,0)</f>
        <v>9663</v>
      </c>
      <c r="H4052" s="68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65" t="s">
        <v>1220</v>
      </c>
      <c r="B4053">
        <f t="shared" si="8276"/>
        <v>12</v>
      </c>
      <c r="C4053">
        <f t="shared" si="8279"/>
        <v>79</v>
      </c>
      <c r="E4053">
        <f t="shared" ref="E4053" si="8302">plan_id</f>
        <v>1330</v>
      </c>
      <c r="F4053">
        <f t="shared" ca="1" si="8204"/>
        <v>2010</v>
      </c>
      <c r="G4053">
        <f t="shared" ref="G4053" ca="1" si="8303">VLOOKUP(INDIRECT(CHAR(39)&amp;$A4053&amp;CHAR(39)&amp;"!r2c"&amp;$C4053,0),variables,2,0)</f>
        <v>9710</v>
      </c>
      <c r="H4053" s="68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65" t="s">
        <v>1220</v>
      </c>
      <c r="B4054">
        <f t="shared" si="8276"/>
        <v>12</v>
      </c>
      <c r="C4054">
        <f t="shared" si="8279"/>
        <v>80</v>
      </c>
      <c r="E4054">
        <f t="shared" ref="E4054" si="8304">plan_id</f>
        <v>1330</v>
      </c>
      <c r="F4054">
        <f t="shared" ca="1" si="8204"/>
        <v>2010</v>
      </c>
      <c r="G4054">
        <f t="shared" ref="G4054" ca="1" si="8305">VLOOKUP(INDIRECT(CHAR(39)&amp;$A4054&amp;CHAR(39)&amp;"!r2c"&amp;$C4054,0),variables,2,0)</f>
        <v>9758</v>
      </c>
      <c r="H4054" s="68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65" t="s">
        <v>1220</v>
      </c>
      <c r="B4055">
        <f t="shared" si="8276"/>
        <v>12</v>
      </c>
      <c r="C4055">
        <f t="shared" si="8279"/>
        <v>81</v>
      </c>
      <c r="E4055">
        <f t="shared" ref="E4055" si="8306">plan_id</f>
        <v>1330</v>
      </c>
      <c r="F4055">
        <f t="shared" ca="1" si="8204"/>
        <v>2010</v>
      </c>
      <c r="G4055">
        <f t="shared" ref="G4055" ca="1" si="8307">VLOOKUP(INDIRECT(CHAR(39)&amp;$A4055&amp;CHAR(39)&amp;"!r2c"&amp;$C4055,0),variables,2,0)</f>
        <v>9803</v>
      </c>
      <c r="H4055" s="68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65" t="s">
        <v>1220</v>
      </c>
      <c r="B4056">
        <f t="shared" si="8276"/>
        <v>12</v>
      </c>
      <c r="C4056">
        <f t="shared" si="8279"/>
        <v>82</v>
      </c>
      <c r="E4056">
        <f t="shared" ref="E4056" si="8308">plan_id</f>
        <v>1330</v>
      </c>
      <c r="F4056">
        <f t="shared" ca="1" si="8204"/>
        <v>2010</v>
      </c>
      <c r="G4056">
        <f t="shared" ref="G4056" ca="1" si="8309">VLOOKUP(INDIRECT(CHAR(39)&amp;$A4056&amp;CHAR(39)&amp;"!r2c"&amp;$C4056,0),variables,2,0)</f>
        <v>9857</v>
      </c>
      <c r="H4056" s="68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65" t="s">
        <v>1220</v>
      </c>
      <c r="B4057">
        <f t="shared" si="8276"/>
        <v>12</v>
      </c>
      <c r="C4057">
        <f t="shared" si="8279"/>
        <v>83</v>
      </c>
      <c r="E4057">
        <f t="shared" ref="E4057" si="8310">plan_id</f>
        <v>1330</v>
      </c>
      <c r="F4057">
        <f t="shared" ca="1" si="8204"/>
        <v>2010</v>
      </c>
      <c r="G4057">
        <f t="shared" ref="G4057" ca="1" si="8311">VLOOKUP(INDIRECT(CHAR(39)&amp;$A4057&amp;CHAR(39)&amp;"!r2c"&amp;$C4057,0),variables,2,0)</f>
        <v>9902</v>
      </c>
      <c r="H4057" s="68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65" t="s">
        <v>1220</v>
      </c>
      <c r="B4058">
        <f t="shared" si="8276"/>
        <v>12</v>
      </c>
      <c r="C4058">
        <f t="shared" si="8279"/>
        <v>84</v>
      </c>
      <c r="E4058">
        <f t="shared" ref="E4058" si="8312">plan_id</f>
        <v>1330</v>
      </c>
      <c r="F4058">
        <f t="shared" ca="1" si="8204"/>
        <v>2010</v>
      </c>
      <c r="G4058">
        <f t="shared" ref="G4058" ca="1" si="8313">VLOOKUP(INDIRECT(CHAR(39)&amp;$A4058&amp;CHAR(39)&amp;"!r2c"&amp;$C4058,0),variables,2,0)</f>
        <v>9926</v>
      </c>
      <c r="H4058" s="68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65" t="s">
        <v>1220</v>
      </c>
      <c r="B4059">
        <f t="shared" si="8276"/>
        <v>12</v>
      </c>
      <c r="C4059">
        <f t="shared" si="8279"/>
        <v>85</v>
      </c>
      <c r="E4059">
        <f t="shared" ref="E4059" si="8314">plan_id</f>
        <v>1330</v>
      </c>
      <c r="F4059">
        <f t="shared" ca="1" si="8204"/>
        <v>2010</v>
      </c>
      <c r="G4059">
        <f t="shared" ref="G4059" ca="1" si="8315">VLOOKUP(INDIRECT(CHAR(39)&amp;$A4059&amp;CHAR(39)&amp;"!r2c"&amp;$C4059,0),variables,2,0)</f>
        <v>9666</v>
      </c>
      <c r="H4059" s="68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65" t="s">
        <v>1220</v>
      </c>
      <c r="B4060">
        <f t="shared" si="8276"/>
        <v>12</v>
      </c>
      <c r="C4060">
        <f t="shared" si="8279"/>
        <v>86</v>
      </c>
      <c r="E4060">
        <f t="shared" ref="E4060" si="8316">plan_id</f>
        <v>1330</v>
      </c>
      <c r="F4060">
        <f t="shared" ca="1" si="8204"/>
        <v>2010</v>
      </c>
      <c r="G4060">
        <f t="shared" ref="G4060" ca="1" si="8317">VLOOKUP(INDIRECT(CHAR(39)&amp;$A4060&amp;CHAR(39)&amp;"!r2c"&amp;$C4060,0),variables,2,0)</f>
        <v>9827</v>
      </c>
      <c r="H4060" s="68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65" t="s">
        <v>1220</v>
      </c>
      <c r="B4061">
        <f t="shared" si="8276"/>
        <v>12</v>
      </c>
      <c r="C4061">
        <f t="shared" si="8279"/>
        <v>87</v>
      </c>
      <c r="E4061">
        <f t="shared" ref="E4061" si="8318">plan_id</f>
        <v>1330</v>
      </c>
      <c r="F4061">
        <f t="shared" ca="1" si="8204"/>
        <v>2010</v>
      </c>
      <c r="G4061">
        <f t="shared" ref="G4061" ca="1" si="8319">VLOOKUP(INDIRECT(CHAR(39)&amp;$A4061&amp;CHAR(39)&amp;"!r2c"&amp;$C4061,0),variables,2,0)</f>
        <v>9657</v>
      </c>
      <c r="H4061" s="68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65" t="s">
        <v>1220</v>
      </c>
      <c r="B4062">
        <f t="shared" si="8276"/>
        <v>12</v>
      </c>
      <c r="C4062">
        <f t="shared" si="8279"/>
        <v>88</v>
      </c>
      <c r="E4062">
        <f t="shared" ref="E4062" si="8320">plan_id</f>
        <v>1330</v>
      </c>
      <c r="F4062">
        <f t="shared" ca="1" si="8204"/>
        <v>2010</v>
      </c>
      <c r="G4062">
        <f t="shared" ref="G4062" ca="1" si="8321">VLOOKUP(INDIRECT(CHAR(39)&amp;$A4062&amp;CHAR(39)&amp;"!r2c"&amp;$C4062,0),variables,2,0)</f>
        <v>9834</v>
      </c>
      <c r="H4062" s="68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65" t="s">
        <v>1220</v>
      </c>
      <c r="B4063">
        <f t="shared" si="8276"/>
        <v>12</v>
      </c>
      <c r="C4063">
        <f t="shared" si="8279"/>
        <v>89</v>
      </c>
      <c r="E4063">
        <f t="shared" ref="E4063" si="8322">plan_id</f>
        <v>1330</v>
      </c>
      <c r="F4063">
        <f t="shared" ca="1" si="8204"/>
        <v>2010</v>
      </c>
      <c r="G4063">
        <f t="shared" ref="G4063" ca="1" si="8323">VLOOKUP(INDIRECT(CHAR(39)&amp;$A4063&amp;CHAR(39)&amp;"!r2c"&amp;$C4063,0),variables,2,0)</f>
        <v>9884</v>
      </c>
      <c r="H4063" s="68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65" t="s">
        <v>1220</v>
      </c>
      <c r="B4064">
        <f t="shared" si="8276"/>
        <v>12</v>
      </c>
      <c r="C4064">
        <f t="shared" si="8279"/>
        <v>90</v>
      </c>
      <c r="E4064">
        <f t="shared" ref="E4064" si="8324">plan_id</f>
        <v>1330</v>
      </c>
      <c r="F4064">
        <f t="shared" ca="1" si="8204"/>
        <v>2010</v>
      </c>
      <c r="G4064">
        <f t="shared" ref="G4064" ca="1" si="8325">VLOOKUP(INDIRECT(CHAR(39)&amp;$A4064&amp;CHAR(39)&amp;"!r2c"&amp;$C4064,0),variables,2,0)</f>
        <v>9672</v>
      </c>
      <c r="H4064" s="68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65" t="s">
        <v>1220</v>
      </c>
      <c r="B4065">
        <f t="shared" si="8276"/>
        <v>13</v>
      </c>
      <c r="C4065">
        <f t="shared" si="8279"/>
        <v>3</v>
      </c>
      <c r="E4065">
        <f t="shared" ref="E4065" si="8326">plan_id</f>
        <v>1330</v>
      </c>
      <c r="F4065">
        <f t="shared" ca="1" si="8204"/>
        <v>2011</v>
      </c>
      <c r="G4065">
        <f t="shared" ref="G4065" ca="1" si="8327">VLOOKUP(INDIRECT(CHAR(39)&amp;$A4065&amp;CHAR(39)&amp;"!r2c"&amp;$C4065,0),variables,2,0)</f>
        <v>9704</v>
      </c>
      <c r="H4065" s="68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65" t="s">
        <v>1220</v>
      </c>
      <c r="B4066">
        <f t="shared" si="8276"/>
        <v>13</v>
      </c>
      <c r="C4066">
        <f t="shared" si="8279"/>
        <v>4</v>
      </c>
      <c r="E4066">
        <f t="shared" ref="E4066" si="8328">plan_id</f>
        <v>1330</v>
      </c>
      <c r="F4066">
        <f t="shared" ca="1" si="8204"/>
        <v>2011</v>
      </c>
      <c r="G4066">
        <f t="shared" ref="G4066" ca="1" si="8329">VLOOKUP(INDIRECT(CHAR(39)&amp;$A4066&amp;CHAR(39)&amp;"!r2c"&amp;$C4066,0),variables,2,0)</f>
        <v>9716</v>
      </c>
      <c r="H4066" s="68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65" t="s">
        <v>1220</v>
      </c>
      <c r="B4067">
        <f t="shared" si="8276"/>
        <v>13</v>
      </c>
      <c r="C4067">
        <f t="shared" si="8279"/>
        <v>5</v>
      </c>
      <c r="E4067">
        <f t="shared" ref="E4067" si="8330">plan_id</f>
        <v>1330</v>
      </c>
      <c r="F4067">
        <f t="shared" ca="1" si="8204"/>
        <v>2011</v>
      </c>
      <c r="G4067">
        <f t="shared" ref="G4067" ca="1" si="8331">VLOOKUP(INDIRECT(CHAR(39)&amp;$A4067&amp;CHAR(39)&amp;"!r2c"&amp;$C4067,0),variables,2,0)</f>
        <v>9734</v>
      </c>
      <c r="H4067" s="68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65" t="s">
        <v>1220</v>
      </c>
      <c r="B4068">
        <f t="shared" si="8276"/>
        <v>13</v>
      </c>
      <c r="C4068">
        <f t="shared" si="8279"/>
        <v>6</v>
      </c>
      <c r="E4068">
        <f t="shared" ref="E4068" si="8332">plan_id</f>
        <v>1330</v>
      </c>
      <c r="F4068">
        <f t="shared" ca="1" si="8204"/>
        <v>2011</v>
      </c>
      <c r="G4068">
        <f t="shared" ref="G4068" ca="1" si="8333">VLOOKUP(INDIRECT(CHAR(39)&amp;$A4068&amp;CHAR(39)&amp;"!r2c"&amp;$C4068,0),variables,2,0)</f>
        <v>9749</v>
      </c>
      <c r="H4068" s="68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65" t="s">
        <v>1220</v>
      </c>
      <c r="B4069">
        <f t="shared" si="8276"/>
        <v>13</v>
      </c>
      <c r="C4069">
        <f t="shared" si="8279"/>
        <v>7</v>
      </c>
      <c r="E4069">
        <f t="shared" ref="E4069" si="8334">plan_id</f>
        <v>1330</v>
      </c>
      <c r="F4069">
        <f t="shared" ref="F4069:F4132" ca="1" si="8335">INDIRECT(CHAR(39)&amp;$A4069&amp;CHAR(39)&amp;"!r"&amp;$B4069&amp;"c2",0)</f>
        <v>2011</v>
      </c>
      <c r="G4069">
        <f t="shared" ref="G4069" ca="1" si="8336">VLOOKUP(INDIRECT(CHAR(39)&amp;$A4069&amp;CHAR(39)&amp;"!r2c"&amp;$C4069,0),variables,2,0)</f>
        <v>9755</v>
      </c>
      <c r="H4069" s="68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65" t="s">
        <v>1220</v>
      </c>
      <c r="B4070">
        <f t="shared" si="8276"/>
        <v>13</v>
      </c>
      <c r="C4070">
        <f t="shared" si="8279"/>
        <v>8</v>
      </c>
      <c r="E4070">
        <f t="shared" ref="E4070" si="8337">plan_id</f>
        <v>1330</v>
      </c>
      <c r="F4070">
        <f t="shared" ca="1" si="8335"/>
        <v>2011</v>
      </c>
      <c r="G4070">
        <f t="shared" ref="G4070" ca="1" si="8338">VLOOKUP(INDIRECT(CHAR(39)&amp;$A4070&amp;CHAR(39)&amp;"!r2c"&amp;$C4070,0),variables,2,0)</f>
        <v>9782</v>
      </c>
      <c r="H4070" s="68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65" t="s">
        <v>1220</v>
      </c>
      <c r="B4071">
        <f t="shared" si="8276"/>
        <v>13</v>
      </c>
      <c r="C4071">
        <f t="shared" si="8279"/>
        <v>9</v>
      </c>
      <c r="E4071">
        <f t="shared" ref="E4071" si="8339">plan_id</f>
        <v>1330</v>
      </c>
      <c r="F4071">
        <f t="shared" ca="1" si="8335"/>
        <v>2011</v>
      </c>
      <c r="G4071">
        <f t="shared" ref="G4071" ca="1" si="8340">VLOOKUP(INDIRECT(CHAR(39)&amp;$A4071&amp;CHAR(39)&amp;"!r2c"&amp;$C4071,0),variables,2,0)</f>
        <v>9788</v>
      </c>
      <c r="H4071" s="68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65" t="s">
        <v>1220</v>
      </c>
      <c r="B4072">
        <f t="shared" si="8276"/>
        <v>13</v>
      </c>
      <c r="C4072">
        <f t="shared" si="8279"/>
        <v>10</v>
      </c>
      <c r="E4072">
        <f t="shared" ref="E4072" si="8341">plan_id</f>
        <v>1330</v>
      </c>
      <c r="F4072">
        <f t="shared" ca="1" si="8335"/>
        <v>2011</v>
      </c>
      <c r="G4072">
        <f t="shared" ref="G4072" ca="1" si="8342">VLOOKUP(INDIRECT(CHAR(39)&amp;$A4072&amp;CHAR(39)&amp;"!r2c"&amp;$C4072,0),variables,2,0)</f>
        <v>9812</v>
      </c>
      <c r="H4072" s="68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65" t="s">
        <v>1220</v>
      </c>
      <c r="B4073">
        <f t="shared" si="8276"/>
        <v>13</v>
      </c>
      <c r="C4073">
        <f t="shared" si="8279"/>
        <v>11</v>
      </c>
      <c r="E4073">
        <f t="shared" ref="E4073" si="8343">plan_id</f>
        <v>1330</v>
      </c>
      <c r="F4073">
        <f t="shared" ca="1" si="8335"/>
        <v>2011</v>
      </c>
      <c r="G4073">
        <f t="shared" ref="G4073" ca="1" si="8344">VLOOKUP(INDIRECT(CHAR(39)&amp;$A4073&amp;CHAR(39)&amp;"!r2c"&amp;$C4073,0),variables,2,0)</f>
        <v>9815</v>
      </c>
      <c r="H4073" s="68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65" t="s">
        <v>1220</v>
      </c>
      <c r="B4074">
        <f t="shared" si="8276"/>
        <v>13</v>
      </c>
      <c r="C4074">
        <f t="shared" si="8279"/>
        <v>12</v>
      </c>
      <c r="E4074">
        <f t="shared" ref="E4074" si="8345">plan_id</f>
        <v>1330</v>
      </c>
      <c r="F4074">
        <f t="shared" ca="1" si="8335"/>
        <v>2011</v>
      </c>
      <c r="G4074">
        <f t="shared" ref="G4074" ca="1" si="8346">VLOOKUP(INDIRECT(CHAR(39)&amp;$A4074&amp;CHAR(39)&amp;"!r2c"&amp;$C4074,0),variables,2,0)</f>
        <v>9821</v>
      </c>
      <c r="H4074" s="68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65" t="s">
        <v>1220</v>
      </c>
      <c r="B4075">
        <f t="shared" si="8276"/>
        <v>13</v>
      </c>
      <c r="C4075">
        <f t="shared" si="8279"/>
        <v>13</v>
      </c>
      <c r="E4075">
        <f t="shared" ref="E4075" si="8347">plan_id</f>
        <v>1330</v>
      </c>
      <c r="F4075">
        <f t="shared" ca="1" si="8335"/>
        <v>2011</v>
      </c>
      <c r="G4075">
        <f t="shared" ref="G4075" ca="1" si="8348">VLOOKUP(INDIRECT(CHAR(39)&amp;$A4075&amp;CHAR(39)&amp;"!r2c"&amp;$C4075,0),variables,2,0)</f>
        <v>9824</v>
      </c>
      <c r="H4075" s="68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65" t="s">
        <v>1220</v>
      </c>
      <c r="B4076">
        <f t="shared" si="8276"/>
        <v>13</v>
      </c>
      <c r="C4076">
        <f t="shared" si="8279"/>
        <v>14</v>
      </c>
      <c r="E4076">
        <f t="shared" ref="E4076" si="8349">plan_id</f>
        <v>1330</v>
      </c>
      <c r="F4076">
        <f t="shared" ca="1" si="8335"/>
        <v>2011</v>
      </c>
      <c r="G4076">
        <f t="shared" ref="G4076" ca="1" si="8350">VLOOKUP(INDIRECT(CHAR(39)&amp;$A4076&amp;CHAR(39)&amp;"!r2c"&amp;$C4076,0),variables,2,0)</f>
        <v>9830</v>
      </c>
      <c r="H4076" s="68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65" t="s">
        <v>1220</v>
      </c>
      <c r="B4077">
        <f t="shared" si="8276"/>
        <v>13</v>
      </c>
      <c r="C4077">
        <f t="shared" si="8279"/>
        <v>15</v>
      </c>
      <c r="E4077">
        <f t="shared" ref="E4077" si="8351">plan_id</f>
        <v>1330</v>
      </c>
      <c r="F4077">
        <f t="shared" ca="1" si="8335"/>
        <v>2011</v>
      </c>
      <c r="G4077">
        <f t="shared" ref="G4077" ca="1" si="8352">VLOOKUP(INDIRECT(CHAR(39)&amp;$A4077&amp;CHAR(39)&amp;"!r2c"&amp;$C4077,0),variables,2,0)</f>
        <v>9833</v>
      </c>
      <c r="H4077" s="68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65" t="s">
        <v>1220</v>
      </c>
      <c r="B4078">
        <f t="shared" si="8276"/>
        <v>13</v>
      </c>
      <c r="C4078">
        <f t="shared" si="8279"/>
        <v>16</v>
      </c>
      <c r="E4078">
        <f t="shared" ref="E4078" si="8353">plan_id</f>
        <v>1330</v>
      </c>
      <c r="F4078">
        <f t="shared" ca="1" si="8335"/>
        <v>2011</v>
      </c>
      <c r="G4078">
        <f t="shared" ref="G4078" ca="1" si="8354">VLOOKUP(INDIRECT(CHAR(39)&amp;$A4078&amp;CHAR(39)&amp;"!r2c"&amp;$C4078,0),variables,2,0)</f>
        <v>9845</v>
      </c>
      <c r="H4078" s="68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65" t="s">
        <v>1220</v>
      </c>
      <c r="B4079">
        <f t="shared" si="8276"/>
        <v>13</v>
      </c>
      <c r="C4079">
        <f t="shared" si="8279"/>
        <v>17</v>
      </c>
      <c r="E4079">
        <f t="shared" ref="E4079" si="8355">plan_id</f>
        <v>1330</v>
      </c>
      <c r="F4079">
        <f t="shared" ca="1" si="8335"/>
        <v>2011</v>
      </c>
      <c r="G4079">
        <f t="shared" ref="G4079" ca="1" si="8356">VLOOKUP(INDIRECT(CHAR(39)&amp;$A4079&amp;CHAR(39)&amp;"!r2c"&amp;$C4079,0),variables,2,0)</f>
        <v>9872</v>
      </c>
      <c r="H4079" s="68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65" t="s">
        <v>1220</v>
      </c>
      <c r="B4080">
        <f t="shared" si="8276"/>
        <v>13</v>
      </c>
      <c r="C4080">
        <f t="shared" si="8279"/>
        <v>18</v>
      </c>
      <c r="E4080">
        <f t="shared" ref="E4080" si="8357">plan_id</f>
        <v>1330</v>
      </c>
      <c r="F4080">
        <f t="shared" ca="1" si="8335"/>
        <v>2011</v>
      </c>
      <c r="G4080">
        <f t="shared" ref="G4080" ca="1" si="8358">VLOOKUP(INDIRECT(CHAR(39)&amp;$A4080&amp;CHAR(39)&amp;"!r2c"&amp;$C4080,0),variables,2,0)</f>
        <v>9887</v>
      </c>
      <c r="H4080" s="68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65" t="s">
        <v>1220</v>
      </c>
      <c r="B4081">
        <f t="shared" si="8276"/>
        <v>13</v>
      </c>
      <c r="C4081">
        <f t="shared" si="8279"/>
        <v>19</v>
      </c>
      <c r="E4081">
        <f t="shared" ref="E4081" si="8359">plan_id</f>
        <v>1330</v>
      </c>
      <c r="F4081">
        <f t="shared" ca="1" si="8335"/>
        <v>2011</v>
      </c>
      <c r="G4081">
        <f t="shared" ref="G4081" ca="1" si="8360">VLOOKUP(INDIRECT(CHAR(39)&amp;$A4081&amp;CHAR(39)&amp;"!r2c"&amp;$C4081,0),variables,2,0)</f>
        <v>9914</v>
      </c>
      <c r="H4081" s="68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65" t="s">
        <v>1220</v>
      </c>
      <c r="B4082">
        <f t="shared" si="8276"/>
        <v>13</v>
      </c>
      <c r="C4082">
        <f t="shared" si="8279"/>
        <v>20</v>
      </c>
      <c r="E4082">
        <f t="shared" ref="E4082" si="8361">plan_id</f>
        <v>1330</v>
      </c>
      <c r="F4082">
        <f t="shared" ca="1" si="8335"/>
        <v>2011</v>
      </c>
      <c r="G4082">
        <f t="shared" ref="G4082" ca="1" si="8362">VLOOKUP(INDIRECT(CHAR(39)&amp;$A4082&amp;CHAR(39)&amp;"!r2c"&amp;$C4082,0),variables,2,0)</f>
        <v>9917</v>
      </c>
      <c r="H4082" s="68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65" t="s">
        <v>1220</v>
      </c>
      <c r="B4083">
        <f t="shared" si="8276"/>
        <v>13</v>
      </c>
      <c r="C4083">
        <f t="shared" si="8279"/>
        <v>21</v>
      </c>
      <c r="E4083">
        <f t="shared" ref="E4083" si="8363">plan_id</f>
        <v>1330</v>
      </c>
      <c r="F4083">
        <f t="shared" ca="1" si="8335"/>
        <v>2011</v>
      </c>
      <c r="G4083">
        <f t="shared" ref="G4083" ca="1" si="8364">VLOOKUP(INDIRECT(CHAR(39)&amp;$A4083&amp;CHAR(39)&amp;"!r2c"&amp;$C4083,0),variables,2,0)</f>
        <v>9920</v>
      </c>
      <c r="H4083" s="68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65" t="s">
        <v>1220</v>
      </c>
      <c r="B4084">
        <f t="shared" si="8276"/>
        <v>13</v>
      </c>
      <c r="C4084">
        <f t="shared" si="8279"/>
        <v>22</v>
      </c>
      <c r="E4084">
        <f t="shared" ref="E4084" si="8365">plan_id</f>
        <v>1330</v>
      </c>
      <c r="F4084">
        <f t="shared" ca="1" si="8335"/>
        <v>2011</v>
      </c>
      <c r="G4084">
        <f t="shared" ref="G4084" ca="1" si="8366">VLOOKUP(INDIRECT(CHAR(39)&amp;$A4084&amp;CHAR(39)&amp;"!r2c"&amp;$C4084,0),variables,2,0)</f>
        <v>9648</v>
      </c>
      <c r="H4084" s="68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65" t="s">
        <v>1220</v>
      </c>
      <c r="B4085">
        <f t="shared" si="8276"/>
        <v>13</v>
      </c>
      <c r="C4085">
        <f t="shared" si="8279"/>
        <v>23</v>
      </c>
      <c r="E4085">
        <f t="shared" ref="E4085" si="8367">plan_id</f>
        <v>1330</v>
      </c>
      <c r="F4085">
        <f t="shared" ca="1" si="8335"/>
        <v>2011</v>
      </c>
      <c r="G4085">
        <f t="shared" ref="G4085" ca="1" si="8368">VLOOKUP(INDIRECT(CHAR(39)&amp;$A4085&amp;CHAR(39)&amp;"!r2c"&amp;$C4085,0),variables,2,0)</f>
        <v>9713</v>
      </c>
      <c r="H4085" s="68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65" t="s">
        <v>1220</v>
      </c>
      <c r="B4086">
        <f t="shared" si="8276"/>
        <v>13</v>
      </c>
      <c r="C4086">
        <f t="shared" si="8279"/>
        <v>24</v>
      </c>
      <c r="E4086">
        <f t="shared" ref="E4086" si="8369">plan_id</f>
        <v>1330</v>
      </c>
      <c r="F4086">
        <f t="shared" ca="1" si="8335"/>
        <v>2011</v>
      </c>
      <c r="G4086">
        <f t="shared" ref="G4086" ca="1" si="8370">VLOOKUP(INDIRECT(CHAR(39)&amp;$A4086&amp;CHAR(39)&amp;"!r2c"&amp;$C4086,0),variables,2,0)</f>
        <v>9719</v>
      </c>
      <c r="H4086" s="68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65" t="s">
        <v>1220</v>
      </c>
      <c r="B4087">
        <f t="shared" si="8276"/>
        <v>13</v>
      </c>
      <c r="C4087">
        <f t="shared" si="8279"/>
        <v>25</v>
      </c>
      <c r="E4087">
        <f t="shared" ref="E4087" si="8371">plan_id</f>
        <v>1330</v>
      </c>
      <c r="F4087">
        <f t="shared" ca="1" si="8335"/>
        <v>2011</v>
      </c>
      <c r="G4087">
        <f t="shared" ref="G4087" ca="1" si="8372">VLOOKUP(INDIRECT(CHAR(39)&amp;$A4087&amp;CHAR(39)&amp;"!r2c"&amp;$C4087,0),variables,2,0)</f>
        <v>9725</v>
      </c>
      <c r="H4087" s="68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65" t="s">
        <v>1220</v>
      </c>
      <c r="B4088">
        <f t="shared" si="8276"/>
        <v>13</v>
      </c>
      <c r="C4088">
        <f t="shared" si="8279"/>
        <v>26</v>
      </c>
      <c r="E4088">
        <f t="shared" ref="E4088" si="8373">plan_id</f>
        <v>1330</v>
      </c>
      <c r="F4088">
        <f t="shared" ca="1" si="8335"/>
        <v>2011</v>
      </c>
      <c r="G4088">
        <f t="shared" ref="G4088" ca="1" si="8374">VLOOKUP(INDIRECT(CHAR(39)&amp;$A4088&amp;CHAR(39)&amp;"!r2c"&amp;$C4088,0),variables,2,0)</f>
        <v>9743</v>
      </c>
      <c r="H4088" s="68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65" t="s">
        <v>1220</v>
      </c>
      <c r="B4089">
        <f t="shared" si="8276"/>
        <v>13</v>
      </c>
      <c r="C4089">
        <f t="shared" si="8279"/>
        <v>27</v>
      </c>
      <c r="E4089">
        <f t="shared" ref="E4089" si="8375">plan_id</f>
        <v>1330</v>
      </c>
      <c r="F4089">
        <f t="shared" ca="1" si="8335"/>
        <v>2011</v>
      </c>
      <c r="G4089">
        <f t="shared" ref="G4089" ca="1" si="8376">VLOOKUP(INDIRECT(CHAR(39)&amp;$A4089&amp;CHAR(39)&amp;"!r2c"&amp;$C4089,0),variables,2,0)</f>
        <v>9746</v>
      </c>
      <c r="H4089" s="68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65" t="s">
        <v>1220</v>
      </c>
      <c r="B4090">
        <f t="shared" si="8276"/>
        <v>13</v>
      </c>
      <c r="C4090">
        <f t="shared" si="8279"/>
        <v>28</v>
      </c>
      <c r="E4090">
        <f t="shared" ref="E4090" si="8377">plan_id</f>
        <v>1330</v>
      </c>
      <c r="F4090">
        <f t="shared" ca="1" si="8335"/>
        <v>2011</v>
      </c>
      <c r="G4090">
        <f t="shared" ref="G4090" ca="1" si="8378">VLOOKUP(INDIRECT(CHAR(39)&amp;$A4090&amp;CHAR(39)&amp;"!r2c"&amp;$C4090,0),variables,2,0)</f>
        <v>9761</v>
      </c>
      <c r="H4090" s="68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65" t="s">
        <v>1220</v>
      </c>
      <c r="B4091">
        <f t="shared" si="8276"/>
        <v>13</v>
      </c>
      <c r="C4091">
        <f t="shared" si="8279"/>
        <v>29</v>
      </c>
      <c r="E4091">
        <f t="shared" ref="E4091" si="8379">plan_id</f>
        <v>1330</v>
      </c>
      <c r="F4091">
        <f t="shared" ca="1" si="8335"/>
        <v>2011</v>
      </c>
      <c r="G4091">
        <f t="shared" ref="G4091" ca="1" si="8380">VLOOKUP(INDIRECT(CHAR(39)&amp;$A4091&amp;CHAR(39)&amp;"!r2c"&amp;$C4091,0),variables,2,0)</f>
        <v>9764</v>
      </c>
      <c r="H4091" s="68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65" t="s">
        <v>1220</v>
      </c>
      <c r="B4092">
        <f t="shared" si="8276"/>
        <v>13</v>
      </c>
      <c r="C4092">
        <f t="shared" si="8279"/>
        <v>30</v>
      </c>
      <c r="E4092">
        <f t="shared" ref="E4092" si="8381">plan_id</f>
        <v>1330</v>
      </c>
      <c r="F4092">
        <f t="shared" ca="1" si="8335"/>
        <v>2011</v>
      </c>
      <c r="G4092">
        <f t="shared" ref="G4092" ca="1" si="8382">VLOOKUP(INDIRECT(CHAR(39)&amp;$A4092&amp;CHAR(39)&amp;"!r2c"&amp;$C4092,0),variables,2,0)</f>
        <v>9767</v>
      </c>
      <c r="H4092" s="68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65" t="s">
        <v>1220</v>
      </c>
      <c r="B4093">
        <f t="shared" si="8276"/>
        <v>13</v>
      </c>
      <c r="C4093">
        <f t="shared" si="8279"/>
        <v>31</v>
      </c>
      <c r="E4093">
        <f t="shared" ref="E4093" si="8383">plan_id</f>
        <v>1330</v>
      </c>
      <c r="F4093">
        <f t="shared" ca="1" si="8335"/>
        <v>2011</v>
      </c>
      <c r="G4093">
        <f t="shared" ref="G4093" ca="1" si="8384">VLOOKUP(INDIRECT(CHAR(39)&amp;$A4093&amp;CHAR(39)&amp;"!r2c"&amp;$C4093,0),variables,2,0)</f>
        <v>9770</v>
      </c>
      <c r="H4093" s="68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65" t="s">
        <v>1220</v>
      </c>
      <c r="B4094">
        <f t="shared" si="8276"/>
        <v>13</v>
      </c>
      <c r="C4094">
        <f t="shared" si="8279"/>
        <v>32</v>
      </c>
      <c r="E4094">
        <f t="shared" ref="E4094" si="8385">plan_id</f>
        <v>1330</v>
      </c>
      <c r="F4094">
        <f t="shared" ca="1" si="8335"/>
        <v>2011</v>
      </c>
      <c r="G4094">
        <f t="shared" ref="G4094" ca="1" si="8386">VLOOKUP(INDIRECT(CHAR(39)&amp;$A4094&amp;CHAR(39)&amp;"!r2c"&amp;$C4094,0),variables,2,0)</f>
        <v>9773</v>
      </c>
      <c r="H4094" s="68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65" t="s">
        <v>1220</v>
      </c>
      <c r="B4095">
        <f t="shared" si="8276"/>
        <v>13</v>
      </c>
      <c r="C4095">
        <f t="shared" si="8279"/>
        <v>33</v>
      </c>
      <c r="E4095">
        <f t="shared" ref="E4095" si="8387">plan_id</f>
        <v>1330</v>
      </c>
      <c r="F4095">
        <f t="shared" ca="1" si="8335"/>
        <v>2011</v>
      </c>
      <c r="G4095">
        <f t="shared" ref="G4095" ca="1" si="8388">VLOOKUP(INDIRECT(CHAR(39)&amp;$A4095&amp;CHAR(39)&amp;"!r2c"&amp;$C4095,0),variables,2,0)</f>
        <v>9776</v>
      </c>
      <c r="H4095" s="68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65" t="s">
        <v>1220</v>
      </c>
      <c r="B4096">
        <f t="shared" si="8276"/>
        <v>13</v>
      </c>
      <c r="C4096">
        <f t="shared" si="8279"/>
        <v>34</v>
      </c>
      <c r="E4096">
        <f t="shared" ref="E4096" si="8389">plan_id</f>
        <v>1330</v>
      </c>
      <c r="F4096">
        <f t="shared" ca="1" si="8335"/>
        <v>2011</v>
      </c>
      <c r="G4096">
        <f t="shared" ref="G4096" ca="1" si="8390">VLOOKUP(INDIRECT(CHAR(39)&amp;$A4096&amp;CHAR(39)&amp;"!r2c"&amp;$C4096,0),variables,2,0)</f>
        <v>9779</v>
      </c>
      <c r="H4096" s="68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65" t="s">
        <v>1220</v>
      </c>
      <c r="B4097">
        <f t="shared" si="8276"/>
        <v>13</v>
      </c>
      <c r="C4097">
        <f t="shared" si="8279"/>
        <v>35</v>
      </c>
      <c r="E4097">
        <f t="shared" ref="E4097" si="8391">plan_id</f>
        <v>1330</v>
      </c>
      <c r="F4097">
        <f t="shared" ca="1" si="8335"/>
        <v>2011</v>
      </c>
      <c r="G4097">
        <f t="shared" ref="G4097" ca="1" si="8392">VLOOKUP(INDIRECT(CHAR(39)&amp;$A4097&amp;CHAR(39)&amp;"!r2c"&amp;$C4097,0),variables,2,0)</f>
        <v>9785</v>
      </c>
      <c r="H4097" s="68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65" t="s">
        <v>1220</v>
      </c>
      <c r="B4098">
        <f t="shared" si="8276"/>
        <v>13</v>
      </c>
      <c r="C4098">
        <f t="shared" si="8279"/>
        <v>36</v>
      </c>
      <c r="E4098">
        <f t="shared" ref="E4098" si="8393">plan_id</f>
        <v>1330</v>
      </c>
      <c r="F4098">
        <f t="shared" ca="1" si="8335"/>
        <v>2011</v>
      </c>
      <c r="G4098">
        <f t="shared" ref="G4098" ca="1" si="8394">VLOOKUP(INDIRECT(CHAR(39)&amp;$A4098&amp;CHAR(39)&amp;"!r2c"&amp;$C4098,0),variables,2,0)</f>
        <v>9794</v>
      </c>
      <c r="H4098" s="68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65" t="s">
        <v>1220</v>
      </c>
      <c r="B4099">
        <f t="shared" si="8276"/>
        <v>13</v>
      </c>
      <c r="C4099">
        <f t="shared" si="8279"/>
        <v>37</v>
      </c>
      <c r="E4099">
        <f t="shared" ref="E4099" si="8395">plan_id</f>
        <v>1330</v>
      </c>
      <c r="F4099">
        <f t="shared" ca="1" si="8335"/>
        <v>2011</v>
      </c>
      <c r="G4099">
        <f t="shared" ref="G4099" ca="1" si="8396">VLOOKUP(INDIRECT(CHAR(39)&amp;$A4099&amp;CHAR(39)&amp;"!r2c"&amp;$C4099,0),variables,2,0)</f>
        <v>9797</v>
      </c>
      <c r="H4099" s="68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65" t="s">
        <v>1220</v>
      </c>
      <c r="B4100">
        <f t="shared" si="8276"/>
        <v>13</v>
      </c>
      <c r="C4100">
        <f t="shared" si="8279"/>
        <v>38</v>
      </c>
      <c r="E4100">
        <f t="shared" ref="E4100" si="8397">plan_id</f>
        <v>1330</v>
      </c>
      <c r="F4100">
        <f t="shared" ca="1" si="8335"/>
        <v>2011</v>
      </c>
      <c r="G4100">
        <f t="shared" ref="G4100" ca="1" si="8398">VLOOKUP(INDIRECT(CHAR(39)&amp;$A4100&amp;CHAR(39)&amp;"!r2c"&amp;$C4100,0),variables,2,0)</f>
        <v>9806</v>
      </c>
      <c r="H4100" s="68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65" t="s">
        <v>1220</v>
      </c>
      <c r="B4101">
        <f t="shared" si="8276"/>
        <v>13</v>
      </c>
      <c r="C4101">
        <f t="shared" si="8279"/>
        <v>39</v>
      </c>
      <c r="E4101">
        <f t="shared" ref="E4101" si="8399">plan_id</f>
        <v>1330</v>
      </c>
      <c r="F4101">
        <f t="shared" ca="1" si="8335"/>
        <v>2011</v>
      </c>
      <c r="G4101">
        <f t="shared" ref="G4101" ca="1" si="8400">VLOOKUP(INDIRECT(CHAR(39)&amp;$A4101&amp;CHAR(39)&amp;"!r2c"&amp;$C4101,0),variables,2,0)</f>
        <v>9809</v>
      </c>
      <c r="H4101" s="68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65" t="s">
        <v>1220</v>
      </c>
      <c r="B4102">
        <f t="shared" si="8276"/>
        <v>13</v>
      </c>
      <c r="C4102">
        <f t="shared" si="8279"/>
        <v>40</v>
      </c>
      <c r="E4102">
        <f t="shared" ref="E4102" si="8401">plan_id</f>
        <v>1330</v>
      </c>
      <c r="F4102">
        <f t="shared" ca="1" si="8335"/>
        <v>2011</v>
      </c>
      <c r="G4102">
        <f t="shared" ref="G4102" ca="1" si="8402">VLOOKUP(INDIRECT(CHAR(39)&amp;$A4102&amp;CHAR(39)&amp;"!r2c"&amp;$C4102,0),variables,2,0)</f>
        <v>9818</v>
      </c>
      <c r="H4102" s="68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65" t="s">
        <v>1220</v>
      </c>
      <c r="B4103">
        <f t="shared" si="8276"/>
        <v>13</v>
      </c>
      <c r="C4103">
        <f t="shared" si="8279"/>
        <v>41</v>
      </c>
      <c r="E4103">
        <f t="shared" ref="E4103" si="8403">plan_id</f>
        <v>1330</v>
      </c>
      <c r="F4103">
        <f t="shared" ca="1" si="8335"/>
        <v>2011</v>
      </c>
      <c r="G4103">
        <f t="shared" ref="G4103" ca="1" si="8404">VLOOKUP(INDIRECT(CHAR(39)&amp;$A4103&amp;CHAR(39)&amp;"!r2c"&amp;$C4103,0),variables,2,0)</f>
        <v>9839</v>
      </c>
      <c r="H4103" s="68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65" t="s">
        <v>1220</v>
      </c>
      <c r="B4104">
        <f t="shared" si="8276"/>
        <v>13</v>
      </c>
      <c r="C4104">
        <f t="shared" si="8279"/>
        <v>42</v>
      </c>
      <c r="E4104">
        <f t="shared" ref="E4104" si="8405">plan_id</f>
        <v>1330</v>
      </c>
      <c r="F4104">
        <f t="shared" ca="1" si="8335"/>
        <v>2011</v>
      </c>
      <c r="G4104">
        <f t="shared" ref="G4104" ca="1" si="8406">VLOOKUP(INDIRECT(CHAR(39)&amp;$A4104&amp;CHAR(39)&amp;"!r2c"&amp;$C4104,0),variables,2,0)</f>
        <v>9860</v>
      </c>
      <c r="H4104" s="68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65" t="s">
        <v>1220</v>
      </c>
      <c r="B4105">
        <f t="shared" ref="B4105:B4168" si="8407">B4017+1</f>
        <v>13</v>
      </c>
      <c r="C4105">
        <f t="shared" si="8279"/>
        <v>43</v>
      </c>
      <c r="E4105">
        <f t="shared" ref="E4105" si="8408">plan_id</f>
        <v>1330</v>
      </c>
      <c r="F4105">
        <f t="shared" ca="1" si="8335"/>
        <v>2011</v>
      </c>
      <c r="G4105">
        <f t="shared" ref="G4105" ca="1" si="8409">VLOOKUP(INDIRECT(CHAR(39)&amp;$A4105&amp;CHAR(39)&amp;"!r2c"&amp;$C4105,0),variables,2,0)</f>
        <v>9863</v>
      </c>
      <c r="H4105" s="68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65" t="s">
        <v>1220</v>
      </c>
      <c r="B4106">
        <f t="shared" si="8407"/>
        <v>13</v>
      </c>
      <c r="C4106">
        <f t="shared" ref="C4106:C4169" si="8410">C4018</f>
        <v>44</v>
      </c>
      <c r="E4106">
        <f t="shared" ref="E4106" si="8411">plan_id</f>
        <v>1330</v>
      </c>
      <c r="F4106">
        <f t="shared" ca="1" si="8335"/>
        <v>2011</v>
      </c>
      <c r="G4106">
        <f t="shared" ref="G4106" ca="1" si="8412">VLOOKUP(INDIRECT(CHAR(39)&amp;$A4106&amp;CHAR(39)&amp;"!r2c"&amp;$C4106,0),variables,2,0)</f>
        <v>9878</v>
      </c>
      <c r="H4106" s="68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65" t="s">
        <v>1220</v>
      </c>
      <c r="B4107">
        <f t="shared" si="8407"/>
        <v>13</v>
      </c>
      <c r="C4107">
        <f t="shared" si="8410"/>
        <v>45</v>
      </c>
      <c r="E4107">
        <f t="shared" ref="E4107" si="8413">plan_id</f>
        <v>1330</v>
      </c>
      <c r="F4107">
        <f t="shared" ca="1" si="8335"/>
        <v>2011</v>
      </c>
      <c r="G4107">
        <f t="shared" ref="G4107" ca="1" si="8414">VLOOKUP(INDIRECT(CHAR(39)&amp;$A4107&amp;CHAR(39)&amp;"!r2c"&amp;$C4107,0),variables,2,0)</f>
        <v>9923</v>
      </c>
      <c r="H4107" s="68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65" t="s">
        <v>1220</v>
      </c>
      <c r="B4108">
        <f t="shared" si="8407"/>
        <v>13</v>
      </c>
      <c r="C4108">
        <f t="shared" si="8410"/>
        <v>46</v>
      </c>
      <c r="E4108">
        <f t="shared" ref="E4108" si="8415">plan_id</f>
        <v>1330</v>
      </c>
      <c r="F4108">
        <f t="shared" ca="1" si="8335"/>
        <v>2011</v>
      </c>
      <c r="G4108">
        <f t="shared" ref="G4108" ca="1" si="8416">VLOOKUP(INDIRECT(CHAR(39)&amp;$A4108&amp;CHAR(39)&amp;"!r2c"&amp;$C4108,0),variables,2,0)</f>
        <v>9932</v>
      </c>
      <c r="H4108" s="68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65" t="s">
        <v>1220</v>
      </c>
      <c r="B4109">
        <f t="shared" si="8407"/>
        <v>13</v>
      </c>
      <c r="C4109">
        <f t="shared" si="8410"/>
        <v>47</v>
      </c>
      <c r="E4109">
        <f t="shared" ref="E4109" si="8417">plan_id</f>
        <v>1330</v>
      </c>
      <c r="F4109">
        <f t="shared" ca="1" si="8335"/>
        <v>2011</v>
      </c>
      <c r="G4109">
        <f t="shared" ref="G4109" ca="1" si="8418">VLOOKUP(INDIRECT(CHAR(39)&amp;$A4109&amp;CHAR(39)&amp;"!r2c"&amp;$C4109,0),variables,2,0)</f>
        <v>9935</v>
      </c>
      <c r="H4109" s="68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65" t="s">
        <v>1220</v>
      </c>
      <c r="B4110">
        <f t="shared" si="8407"/>
        <v>13</v>
      </c>
      <c r="C4110">
        <f t="shared" si="8410"/>
        <v>48</v>
      </c>
      <c r="E4110">
        <f t="shared" ref="E4110" si="8419">plan_id</f>
        <v>1330</v>
      </c>
      <c r="F4110">
        <f t="shared" ca="1" si="8335"/>
        <v>2011</v>
      </c>
      <c r="G4110">
        <f t="shared" ref="G4110" ca="1" si="8420">VLOOKUP(INDIRECT(CHAR(39)&amp;$A4110&amp;CHAR(39)&amp;"!r2c"&amp;$C4110,0),variables,2,0)</f>
        <v>9651</v>
      </c>
      <c r="H4110" s="68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65" t="s">
        <v>1220</v>
      </c>
      <c r="B4111">
        <f t="shared" si="8407"/>
        <v>13</v>
      </c>
      <c r="C4111">
        <f t="shared" si="8410"/>
        <v>49</v>
      </c>
      <c r="E4111">
        <f t="shared" ref="E4111" si="8421">plan_id</f>
        <v>1330</v>
      </c>
      <c r="F4111">
        <f t="shared" ca="1" si="8335"/>
        <v>2011</v>
      </c>
      <c r="G4111">
        <f t="shared" ref="G4111" ca="1" si="8422">VLOOKUP(INDIRECT(CHAR(39)&amp;$A4111&amp;CHAR(39)&amp;"!r2c"&amp;$C4111,0),variables,2,0)</f>
        <v>9722</v>
      </c>
      <c r="H4111" s="68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65" t="s">
        <v>1220</v>
      </c>
      <c r="B4112">
        <f t="shared" si="8407"/>
        <v>13</v>
      </c>
      <c r="C4112">
        <f t="shared" si="8410"/>
        <v>50</v>
      </c>
      <c r="E4112">
        <f t="shared" ref="E4112" si="8423">plan_id</f>
        <v>1330</v>
      </c>
      <c r="F4112">
        <f t="shared" ca="1" si="8335"/>
        <v>2011</v>
      </c>
      <c r="G4112">
        <f t="shared" ref="G4112" ca="1" si="8424">VLOOKUP(INDIRECT(CHAR(39)&amp;$A4112&amp;CHAR(39)&amp;"!r2c"&amp;$C4112,0),variables,2,0)</f>
        <v>9848</v>
      </c>
      <c r="H4112" s="68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65" t="s">
        <v>1220</v>
      </c>
      <c r="B4113">
        <f t="shared" si="8407"/>
        <v>13</v>
      </c>
      <c r="C4113">
        <f t="shared" si="8410"/>
        <v>51</v>
      </c>
      <c r="E4113">
        <f t="shared" ref="E4113" si="8425">plan_id</f>
        <v>1330</v>
      </c>
      <c r="F4113">
        <f t="shared" ca="1" si="8335"/>
        <v>2011</v>
      </c>
      <c r="G4113">
        <f t="shared" ref="G4113" ca="1" si="8426">VLOOKUP(INDIRECT(CHAR(39)&amp;$A4113&amp;CHAR(39)&amp;"!r2c"&amp;$C4113,0),variables,2,0)</f>
        <v>9866</v>
      </c>
      <c r="H4113" s="68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65" t="s">
        <v>1220</v>
      </c>
      <c r="B4114">
        <f t="shared" si="8407"/>
        <v>13</v>
      </c>
      <c r="C4114">
        <f t="shared" si="8410"/>
        <v>52</v>
      </c>
      <c r="E4114">
        <f t="shared" ref="E4114" si="8427">plan_id</f>
        <v>1330</v>
      </c>
      <c r="F4114">
        <f t="shared" ca="1" si="8335"/>
        <v>2011</v>
      </c>
      <c r="G4114">
        <f t="shared" ref="G4114" ca="1" si="8428">VLOOKUP(INDIRECT(CHAR(39)&amp;$A4114&amp;CHAR(39)&amp;"!r2c"&amp;$C4114,0),variables,2,0)</f>
        <v>9899</v>
      </c>
      <c r="H4114" s="68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65" t="s">
        <v>1220</v>
      </c>
      <c r="B4115">
        <f t="shared" si="8407"/>
        <v>13</v>
      </c>
      <c r="C4115">
        <f t="shared" si="8410"/>
        <v>53</v>
      </c>
      <c r="E4115">
        <f t="shared" ref="E4115" si="8429">plan_id</f>
        <v>1330</v>
      </c>
      <c r="F4115">
        <f t="shared" ca="1" si="8335"/>
        <v>2011</v>
      </c>
      <c r="G4115">
        <f t="shared" ref="G4115" ca="1" si="8430">VLOOKUP(INDIRECT(CHAR(39)&amp;$A4115&amp;CHAR(39)&amp;"!r2c"&amp;$C4115,0),variables,2,0)</f>
        <v>9905</v>
      </c>
      <c r="H4115" s="68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65" t="s">
        <v>1220</v>
      </c>
      <c r="B4116">
        <f t="shared" si="8407"/>
        <v>13</v>
      </c>
      <c r="C4116">
        <f t="shared" si="8410"/>
        <v>54</v>
      </c>
      <c r="E4116">
        <f t="shared" ref="E4116" si="8431">plan_id</f>
        <v>1330</v>
      </c>
      <c r="F4116">
        <f t="shared" ca="1" si="8335"/>
        <v>2011</v>
      </c>
      <c r="G4116">
        <f t="shared" ref="G4116" ca="1" si="8432">VLOOKUP(INDIRECT(CHAR(39)&amp;$A4116&amp;CHAR(39)&amp;"!r2c"&amp;$C4116,0),variables,2,0)</f>
        <v>9929</v>
      </c>
      <c r="H4116" s="68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65" t="s">
        <v>1220</v>
      </c>
      <c r="B4117">
        <f t="shared" si="8407"/>
        <v>13</v>
      </c>
      <c r="C4117">
        <f t="shared" si="8410"/>
        <v>55</v>
      </c>
      <c r="E4117">
        <f t="shared" ref="E4117" si="8433">plan_id</f>
        <v>1330</v>
      </c>
      <c r="F4117">
        <f t="shared" ca="1" si="8335"/>
        <v>2011</v>
      </c>
      <c r="G4117">
        <f t="shared" ref="G4117" ca="1" si="8434">VLOOKUP(INDIRECT(CHAR(39)&amp;$A4117&amp;CHAR(39)&amp;"!r2c"&amp;$C4117,0),variables,2,0)</f>
        <v>9654</v>
      </c>
      <c r="H4117" s="68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65" t="s">
        <v>1220</v>
      </c>
      <c r="B4118">
        <f t="shared" si="8407"/>
        <v>13</v>
      </c>
      <c r="C4118">
        <f t="shared" si="8410"/>
        <v>56</v>
      </c>
      <c r="E4118">
        <f t="shared" ref="E4118" si="8435">plan_id</f>
        <v>1330</v>
      </c>
      <c r="F4118">
        <f t="shared" ca="1" si="8335"/>
        <v>2011</v>
      </c>
      <c r="G4118">
        <f t="shared" ref="G4118" ca="1" si="8436">VLOOKUP(INDIRECT(CHAR(39)&amp;$A4118&amp;CHAR(39)&amp;"!r2c"&amp;$C4118,0),variables,2,0)</f>
        <v>9707</v>
      </c>
      <c r="H4118" s="68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65" t="s">
        <v>1220</v>
      </c>
      <c r="B4119">
        <f t="shared" si="8407"/>
        <v>13</v>
      </c>
      <c r="C4119">
        <f t="shared" si="8410"/>
        <v>57</v>
      </c>
      <c r="E4119">
        <f t="shared" ref="E4119" si="8437">plan_id</f>
        <v>1330</v>
      </c>
      <c r="F4119">
        <f t="shared" ca="1" si="8335"/>
        <v>2011</v>
      </c>
      <c r="G4119">
        <f t="shared" ref="G4119" ca="1" si="8438">VLOOKUP(INDIRECT(CHAR(39)&amp;$A4119&amp;CHAR(39)&amp;"!r2c"&amp;$C4119,0),variables,2,0)</f>
        <v>9669</v>
      </c>
      <c r="H4119" s="68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65" t="s">
        <v>1220</v>
      </c>
      <c r="B4120">
        <f t="shared" si="8407"/>
        <v>13</v>
      </c>
      <c r="C4120">
        <f t="shared" si="8410"/>
        <v>58</v>
      </c>
      <c r="E4120">
        <f t="shared" ref="E4120" si="8439">plan_id</f>
        <v>1330</v>
      </c>
      <c r="F4120">
        <f t="shared" ca="1" si="8335"/>
        <v>2011</v>
      </c>
      <c r="G4120">
        <f t="shared" ref="G4120" ca="1" si="8440">VLOOKUP(INDIRECT(CHAR(39)&amp;$A4120&amp;CHAR(39)&amp;"!r2c"&amp;$C4120,0),variables,2,0)</f>
        <v>9851</v>
      </c>
      <c r="H4120" s="68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65" t="s">
        <v>1220</v>
      </c>
      <c r="B4121">
        <f t="shared" si="8407"/>
        <v>13</v>
      </c>
      <c r="C4121">
        <f t="shared" si="8410"/>
        <v>59</v>
      </c>
      <c r="E4121">
        <f t="shared" ref="E4121" si="8441">plan_id</f>
        <v>1330</v>
      </c>
      <c r="F4121">
        <f t="shared" ca="1" si="8335"/>
        <v>2011</v>
      </c>
      <c r="G4121">
        <f t="shared" ref="G4121" ca="1" si="8442">VLOOKUP(INDIRECT(CHAR(39)&amp;$A4121&amp;CHAR(39)&amp;"!r2c"&amp;$C4121,0),variables,2,0)</f>
        <v>9890</v>
      </c>
      <c r="H4121" s="68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65" t="s">
        <v>1220</v>
      </c>
      <c r="B4122">
        <f t="shared" si="8407"/>
        <v>13</v>
      </c>
      <c r="C4122">
        <f t="shared" si="8410"/>
        <v>60</v>
      </c>
      <c r="E4122">
        <f t="shared" ref="E4122" si="8443">plan_id</f>
        <v>1330</v>
      </c>
      <c r="F4122">
        <f t="shared" ca="1" si="8335"/>
        <v>2011</v>
      </c>
      <c r="G4122">
        <f t="shared" ref="G4122" ca="1" si="8444">VLOOKUP(INDIRECT(CHAR(39)&amp;$A4122&amp;CHAR(39)&amp;"!r2c"&amp;$C4122,0),variables,2,0)</f>
        <v>9893</v>
      </c>
      <c r="H4122" s="68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65" t="s">
        <v>1220</v>
      </c>
      <c r="B4123">
        <f t="shared" si="8407"/>
        <v>13</v>
      </c>
      <c r="C4123">
        <f t="shared" si="8410"/>
        <v>61</v>
      </c>
      <c r="E4123">
        <f t="shared" ref="E4123" si="8445">plan_id</f>
        <v>1330</v>
      </c>
      <c r="F4123">
        <f t="shared" ca="1" si="8335"/>
        <v>2011</v>
      </c>
      <c r="G4123">
        <f t="shared" ref="G4123" ca="1" si="8446">VLOOKUP(INDIRECT(CHAR(39)&amp;$A4123&amp;CHAR(39)&amp;"!r2c"&amp;$C4123,0),variables,2,0)</f>
        <v>9896</v>
      </c>
      <c r="H4123" s="68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65" t="s">
        <v>1220</v>
      </c>
      <c r="B4124">
        <f t="shared" si="8407"/>
        <v>13</v>
      </c>
      <c r="C4124">
        <f t="shared" si="8410"/>
        <v>62</v>
      </c>
      <c r="E4124">
        <f t="shared" ref="E4124" si="8447">plan_id</f>
        <v>1330</v>
      </c>
      <c r="F4124">
        <f t="shared" ca="1" si="8335"/>
        <v>2011</v>
      </c>
      <c r="G4124">
        <f t="shared" ref="G4124" ca="1" si="8448">VLOOKUP(INDIRECT(CHAR(39)&amp;$A4124&amp;CHAR(39)&amp;"!r2c"&amp;$C4124,0),variables,2,0)</f>
        <v>9660</v>
      </c>
      <c r="H4124" s="68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65" t="s">
        <v>1220</v>
      </c>
      <c r="B4125">
        <f t="shared" si="8407"/>
        <v>13</v>
      </c>
      <c r="C4125">
        <f t="shared" si="8410"/>
        <v>63</v>
      </c>
      <c r="E4125">
        <f t="shared" ref="E4125" si="8449">plan_id</f>
        <v>1330</v>
      </c>
      <c r="F4125">
        <f t="shared" ca="1" si="8335"/>
        <v>2011</v>
      </c>
      <c r="G4125">
        <f t="shared" ref="G4125" ca="1" si="8450">VLOOKUP(INDIRECT(CHAR(39)&amp;$A4125&amp;CHAR(39)&amp;"!r2c"&amp;$C4125,0),variables,2,0)</f>
        <v>9701</v>
      </c>
      <c r="H4125" s="68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65" t="s">
        <v>1220</v>
      </c>
      <c r="B4126">
        <f t="shared" si="8407"/>
        <v>13</v>
      </c>
      <c r="C4126">
        <f t="shared" si="8410"/>
        <v>64</v>
      </c>
      <c r="E4126">
        <f t="shared" ref="E4126" si="8451">plan_id</f>
        <v>1330</v>
      </c>
      <c r="F4126">
        <f t="shared" ca="1" si="8335"/>
        <v>2011</v>
      </c>
      <c r="G4126">
        <f t="shared" ref="G4126" ca="1" si="8452">VLOOKUP(INDIRECT(CHAR(39)&amp;$A4126&amp;CHAR(39)&amp;"!r2c"&amp;$C4126,0),variables,2,0)</f>
        <v>9728</v>
      </c>
      <c r="H4126" s="68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65" t="s">
        <v>1220</v>
      </c>
      <c r="B4127">
        <f t="shared" si="8407"/>
        <v>13</v>
      </c>
      <c r="C4127">
        <f t="shared" si="8410"/>
        <v>65</v>
      </c>
      <c r="E4127">
        <f t="shared" ref="E4127" si="8453">plan_id</f>
        <v>1330</v>
      </c>
      <c r="F4127">
        <f t="shared" ca="1" si="8335"/>
        <v>2011</v>
      </c>
      <c r="G4127">
        <f t="shared" ref="G4127" ca="1" si="8454">VLOOKUP(INDIRECT(CHAR(39)&amp;$A4127&amp;CHAR(39)&amp;"!r2c"&amp;$C4127,0),variables,2,0)</f>
        <v>9731</v>
      </c>
      <c r="H4127" s="68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65" t="s">
        <v>1220</v>
      </c>
      <c r="B4128">
        <f t="shared" si="8407"/>
        <v>13</v>
      </c>
      <c r="C4128">
        <f t="shared" si="8410"/>
        <v>66</v>
      </c>
      <c r="E4128">
        <f t="shared" ref="E4128" si="8455">plan_id</f>
        <v>1330</v>
      </c>
      <c r="F4128">
        <f t="shared" ca="1" si="8335"/>
        <v>2011</v>
      </c>
      <c r="G4128">
        <f t="shared" ref="G4128" ca="1" si="8456">VLOOKUP(INDIRECT(CHAR(39)&amp;$A4128&amp;CHAR(39)&amp;"!r2c"&amp;$C4128,0),variables,2,0)</f>
        <v>9737</v>
      </c>
      <c r="H4128" s="68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65" t="s">
        <v>1220</v>
      </c>
      <c r="B4129">
        <f t="shared" si="8407"/>
        <v>13</v>
      </c>
      <c r="C4129">
        <f t="shared" si="8410"/>
        <v>67</v>
      </c>
      <c r="E4129">
        <f t="shared" ref="E4129" si="8457">plan_id</f>
        <v>1330</v>
      </c>
      <c r="F4129">
        <f t="shared" ca="1" si="8335"/>
        <v>2011</v>
      </c>
      <c r="G4129">
        <f t="shared" ref="G4129" ca="1" si="8458">VLOOKUP(INDIRECT(CHAR(39)&amp;$A4129&amp;CHAR(39)&amp;"!r2c"&amp;$C4129,0),variables,2,0)</f>
        <v>9740</v>
      </c>
      <c r="H4129" s="68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65" t="s">
        <v>1220</v>
      </c>
      <c r="B4130">
        <f t="shared" si="8407"/>
        <v>13</v>
      </c>
      <c r="C4130">
        <f t="shared" si="8410"/>
        <v>68</v>
      </c>
      <c r="E4130">
        <f t="shared" ref="E4130" si="8459">plan_id</f>
        <v>1330</v>
      </c>
      <c r="F4130">
        <f t="shared" ca="1" si="8335"/>
        <v>2011</v>
      </c>
      <c r="G4130">
        <f t="shared" ref="G4130" ca="1" si="8460">VLOOKUP(INDIRECT(CHAR(39)&amp;$A4130&amp;CHAR(39)&amp;"!r2c"&amp;$C4130,0),variables,2,0)</f>
        <v>9752</v>
      </c>
      <c r="H4130" s="68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65" t="s">
        <v>1220</v>
      </c>
      <c r="B4131">
        <f t="shared" si="8407"/>
        <v>13</v>
      </c>
      <c r="C4131">
        <f t="shared" si="8410"/>
        <v>69</v>
      </c>
      <c r="E4131">
        <f t="shared" ref="E4131" si="8461">plan_id</f>
        <v>1330</v>
      </c>
      <c r="F4131">
        <f t="shared" ca="1" si="8335"/>
        <v>2011</v>
      </c>
      <c r="G4131">
        <f t="shared" ref="G4131" ca="1" si="8462">VLOOKUP(INDIRECT(CHAR(39)&amp;$A4131&amp;CHAR(39)&amp;"!r2c"&amp;$C4131,0),variables,2,0)</f>
        <v>9791</v>
      </c>
      <c r="H4131" s="68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65" t="s">
        <v>1220</v>
      </c>
      <c r="B4132">
        <f t="shared" si="8407"/>
        <v>13</v>
      </c>
      <c r="C4132">
        <f t="shared" si="8410"/>
        <v>70</v>
      </c>
      <c r="E4132">
        <f t="shared" ref="E4132" si="8463">plan_id</f>
        <v>1330</v>
      </c>
      <c r="F4132">
        <f t="shared" ca="1" si="8335"/>
        <v>2011</v>
      </c>
      <c r="G4132">
        <f t="shared" ref="G4132" ca="1" si="8464">VLOOKUP(INDIRECT(CHAR(39)&amp;$A4132&amp;CHAR(39)&amp;"!r2c"&amp;$C4132,0),variables,2,0)</f>
        <v>9800</v>
      </c>
      <c r="H4132" s="68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65" t="s">
        <v>1220</v>
      </c>
      <c r="B4133">
        <f t="shared" si="8407"/>
        <v>13</v>
      </c>
      <c r="C4133">
        <f t="shared" si="8410"/>
        <v>71</v>
      </c>
      <c r="E4133">
        <f t="shared" ref="E4133" si="8465">plan_id</f>
        <v>1330</v>
      </c>
      <c r="F4133">
        <f t="shared" ref="F4133:F4196" ca="1" si="8466">INDIRECT(CHAR(39)&amp;$A4133&amp;CHAR(39)&amp;"!r"&amp;$B4133&amp;"c2",0)</f>
        <v>2011</v>
      </c>
      <c r="G4133">
        <f t="shared" ref="G4133" ca="1" si="8467">VLOOKUP(INDIRECT(CHAR(39)&amp;$A4133&amp;CHAR(39)&amp;"!r2c"&amp;$C4133,0),variables,2,0)</f>
        <v>9842</v>
      </c>
      <c r="H4133" s="68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65" t="s">
        <v>1220</v>
      </c>
      <c r="B4134">
        <f t="shared" si="8407"/>
        <v>13</v>
      </c>
      <c r="C4134">
        <f t="shared" si="8410"/>
        <v>72</v>
      </c>
      <c r="E4134">
        <f t="shared" ref="E4134" si="8468">plan_id</f>
        <v>1330</v>
      </c>
      <c r="F4134">
        <f t="shared" ca="1" si="8466"/>
        <v>2011</v>
      </c>
      <c r="G4134">
        <f t="shared" ref="G4134" ca="1" si="8469">VLOOKUP(INDIRECT(CHAR(39)&amp;$A4134&amp;CHAR(39)&amp;"!r2c"&amp;$C4134,0),variables,2,0)</f>
        <v>9854</v>
      </c>
      <c r="H4134" s="68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65" t="s">
        <v>1220</v>
      </c>
      <c r="B4135">
        <f t="shared" si="8407"/>
        <v>13</v>
      </c>
      <c r="C4135">
        <f t="shared" si="8410"/>
        <v>73</v>
      </c>
      <c r="E4135">
        <f t="shared" ref="E4135" si="8470">plan_id</f>
        <v>1330</v>
      </c>
      <c r="F4135">
        <f t="shared" ca="1" si="8466"/>
        <v>2011</v>
      </c>
      <c r="G4135">
        <f t="shared" ref="G4135" ca="1" si="8471">VLOOKUP(INDIRECT(CHAR(39)&amp;$A4135&amp;CHAR(39)&amp;"!r2c"&amp;$C4135,0),variables,2,0)</f>
        <v>9869</v>
      </c>
      <c r="H4135" s="68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65" t="s">
        <v>1220</v>
      </c>
      <c r="B4136">
        <f t="shared" si="8407"/>
        <v>13</v>
      </c>
      <c r="C4136">
        <f t="shared" si="8410"/>
        <v>74</v>
      </c>
      <c r="E4136">
        <f t="shared" ref="E4136" si="8472">plan_id</f>
        <v>1330</v>
      </c>
      <c r="F4136">
        <f t="shared" ca="1" si="8466"/>
        <v>2011</v>
      </c>
      <c r="G4136">
        <f t="shared" ref="G4136" ca="1" si="8473">VLOOKUP(INDIRECT(CHAR(39)&amp;$A4136&amp;CHAR(39)&amp;"!r2c"&amp;$C4136,0),variables,2,0)</f>
        <v>9873</v>
      </c>
      <c r="H4136" s="68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65" t="s">
        <v>1220</v>
      </c>
      <c r="B4137">
        <f t="shared" si="8407"/>
        <v>13</v>
      </c>
      <c r="C4137">
        <f t="shared" si="8410"/>
        <v>75</v>
      </c>
      <c r="E4137">
        <f t="shared" ref="E4137" si="8474">plan_id</f>
        <v>1330</v>
      </c>
      <c r="F4137">
        <f t="shared" ca="1" si="8466"/>
        <v>2011</v>
      </c>
      <c r="G4137">
        <f t="shared" ref="G4137" ca="1" si="8475">VLOOKUP(INDIRECT(CHAR(39)&amp;$A4137&amp;CHAR(39)&amp;"!r2c"&amp;$C4137,0),variables,2,0)</f>
        <v>9881</v>
      </c>
      <c r="H4137" s="68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65" t="s">
        <v>1220</v>
      </c>
      <c r="B4138">
        <f t="shared" si="8407"/>
        <v>13</v>
      </c>
      <c r="C4138">
        <f t="shared" si="8410"/>
        <v>76</v>
      </c>
      <c r="E4138">
        <f t="shared" ref="E4138" si="8476">plan_id</f>
        <v>1330</v>
      </c>
      <c r="F4138">
        <f t="shared" ca="1" si="8466"/>
        <v>2011</v>
      </c>
      <c r="G4138">
        <f t="shared" ref="G4138" ca="1" si="8477">VLOOKUP(INDIRECT(CHAR(39)&amp;$A4138&amp;CHAR(39)&amp;"!r2c"&amp;$C4138,0),variables,2,0)</f>
        <v>9908</v>
      </c>
      <c r="H4138" s="68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65" t="s">
        <v>1220</v>
      </c>
      <c r="B4139">
        <f t="shared" si="8407"/>
        <v>13</v>
      </c>
      <c r="C4139">
        <f t="shared" si="8410"/>
        <v>77</v>
      </c>
      <c r="E4139">
        <f t="shared" ref="E4139" si="8478">plan_id</f>
        <v>1330</v>
      </c>
      <c r="F4139">
        <f t="shared" ca="1" si="8466"/>
        <v>2011</v>
      </c>
      <c r="G4139">
        <f t="shared" ref="G4139" ca="1" si="8479">VLOOKUP(INDIRECT(CHAR(39)&amp;$A4139&amp;CHAR(39)&amp;"!r2c"&amp;$C4139,0),variables,2,0)</f>
        <v>9911</v>
      </c>
      <c r="H4139" s="68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65" t="s">
        <v>1220</v>
      </c>
      <c r="B4140">
        <f t="shared" si="8407"/>
        <v>13</v>
      </c>
      <c r="C4140">
        <f t="shared" si="8410"/>
        <v>78</v>
      </c>
      <c r="E4140">
        <f t="shared" ref="E4140" si="8480">plan_id</f>
        <v>1330</v>
      </c>
      <c r="F4140">
        <f t="shared" ca="1" si="8466"/>
        <v>2011</v>
      </c>
      <c r="G4140">
        <f t="shared" ref="G4140" ca="1" si="8481">VLOOKUP(INDIRECT(CHAR(39)&amp;$A4140&amp;CHAR(39)&amp;"!r2c"&amp;$C4140,0),variables,2,0)</f>
        <v>9663</v>
      </c>
      <c r="H4140" s="68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65" t="s">
        <v>1220</v>
      </c>
      <c r="B4141">
        <f t="shared" si="8407"/>
        <v>13</v>
      </c>
      <c r="C4141">
        <f t="shared" si="8410"/>
        <v>79</v>
      </c>
      <c r="E4141">
        <f t="shared" ref="E4141" si="8482">plan_id</f>
        <v>1330</v>
      </c>
      <c r="F4141">
        <f t="shared" ca="1" si="8466"/>
        <v>2011</v>
      </c>
      <c r="G4141">
        <f t="shared" ref="G4141" ca="1" si="8483">VLOOKUP(INDIRECT(CHAR(39)&amp;$A4141&amp;CHAR(39)&amp;"!r2c"&amp;$C4141,0),variables,2,0)</f>
        <v>9710</v>
      </c>
      <c r="H4141" s="68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65" t="s">
        <v>1220</v>
      </c>
      <c r="B4142">
        <f t="shared" si="8407"/>
        <v>13</v>
      </c>
      <c r="C4142">
        <f t="shared" si="8410"/>
        <v>80</v>
      </c>
      <c r="E4142">
        <f t="shared" ref="E4142" si="8484">plan_id</f>
        <v>1330</v>
      </c>
      <c r="F4142">
        <f t="shared" ca="1" si="8466"/>
        <v>2011</v>
      </c>
      <c r="G4142">
        <f t="shared" ref="G4142" ca="1" si="8485">VLOOKUP(INDIRECT(CHAR(39)&amp;$A4142&amp;CHAR(39)&amp;"!r2c"&amp;$C4142,0),variables,2,0)</f>
        <v>9758</v>
      </c>
      <c r="H4142" s="68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65" t="s">
        <v>1220</v>
      </c>
      <c r="B4143">
        <f t="shared" si="8407"/>
        <v>13</v>
      </c>
      <c r="C4143">
        <f t="shared" si="8410"/>
        <v>81</v>
      </c>
      <c r="E4143">
        <f t="shared" ref="E4143" si="8486">plan_id</f>
        <v>1330</v>
      </c>
      <c r="F4143">
        <f t="shared" ca="1" si="8466"/>
        <v>2011</v>
      </c>
      <c r="G4143">
        <f t="shared" ref="G4143" ca="1" si="8487">VLOOKUP(INDIRECT(CHAR(39)&amp;$A4143&amp;CHAR(39)&amp;"!r2c"&amp;$C4143,0),variables,2,0)</f>
        <v>9803</v>
      </c>
      <c r="H4143" s="68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65" t="s">
        <v>1220</v>
      </c>
      <c r="B4144">
        <f t="shared" si="8407"/>
        <v>13</v>
      </c>
      <c r="C4144">
        <f t="shared" si="8410"/>
        <v>82</v>
      </c>
      <c r="E4144">
        <f t="shared" ref="E4144" si="8488">plan_id</f>
        <v>1330</v>
      </c>
      <c r="F4144">
        <f t="shared" ca="1" si="8466"/>
        <v>2011</v>
      </c>
      <c r="G4144">
        <f t="shared" ref="G4144" ca="1" si="8489">VLOOKUP(INDIRECT(CHAR(39)&amp;$A4144&amp;CHAR(39)&amp;"!r2c"&amp;$C4144,0),variables,2,0)</f>
        <v>9857</v>
      </c>
      <c r="H4144" s="68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65" t="s">
        <v>1220</v>
      </c>
      <c r="B4145">
        <f t="shared" si="8407"/>
        <v>13</v>
      </c>
      <c r="C4145">
        <f t="shared" si="8410"/>
        <v>83</v>
      </c>
      <c r="E4145">
        <f t="shared" ref="E4145" si="8490">plan_id</f>
        <v>1330</v>
      </c>
      <c r="F4145">
        <f t="shared" ca="1" si="8466"/>
        <v>2011</v>
      </c>
      <c r="G4145">
        <f t="shared" ref="G4145" ca="1" si="8491">VLOOKUP(INDIRECT(CHAR(39)&amp;$A4145&amp;CHAR(39)&amp;"!r2c"&amp;$C4145,0),variables,2,0)</f>
        <v>9902</v>
      </c>
      <c r="H4145" s="68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65" t="s">
        <v>1220</v>
      </c>
      <c r="B4146">
        <f t="shared" si="8407"/>
        <v>13</v>
      </c>
      <c r="C4146">
        <f t="shared" si="8410"/>
        <v>84</v>
      </c>
      <c r="E4146">
        <f t="shared" ref="E4146" si="8492">plan_id</f>
        <v>1330</v>
      </c>
      <c r="F4146">
        <f t="shared" ca="1" si="8466"/>
        <v>2011</v>
      </c>
      <c r="G4146">
        <f t="shared" ref="G4146" ca="1" si="8493">VLOOKUP(INDIRECT(CHAR(39)&amp;$A4146&amp;CHAR(39)&amp;"!r2c"&amp;$C4146,0),variables,2,0)</f>
        <v>9926</v>
      </c>
      <c r="H4146" s="68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65" t="s">
        <v>1220</v>
      </c>
      <c r="B4147">
        <f t="shared" si="8407"/>
        <v>13</v>
      </c>
      <c r="C4147">
        <f t="shared" si="8410"/>
        <v>85</v>
      </c>
      <c r="E4147">
        <f t="shared" ref="E4147" si="8494">plan_id</f>
        <v>1330</v>
      </c>
      <c r="F4147">
        <f t="shared" ca="1" si="8466"/>
        <v>2011</v>
      </c>
      <c r="G4147">
        <f t="shared" ref="G4147" ca="1" si="8495">VLOOKUP(INDIRECT(CHAR(39)&amp;$A4147&amp;CHAR(39)&amp;"!r2c"&amp;$C4147,0),variables,2,0)</f>
        <v>9666</v>
      </c>
      <c r="H4147" s="68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65" t="s">
        <v>1220</v>
      </c>
      <c r="B4148">
        <f t="shared" si="8407"/>
        <v>13</v>
      </c>
      <c r="C4148">
        <f t="shared" si="8410"/>
        <v>86</v>
      </c>
      <c r="E4148">
        <f t="shared" ref="E4148" si="8496">plan_id</f>
        <v>1330</v>
      </c>
      <c r="F4148">
        <f t="shared" ca="1" si="8466"/>
        <v>2011</v>
      </c>
      <c r="G4148">
        <f t="shared" ref="G4148" ca="1" si="8497">VLOOKUP(INDIRECT(CHAR(39)&amp;$A4148&amp;CHAR(39)&amp;"!r2c"&amp;$C4148,0),variables,2,0)</f>
        <v>9827</v>
      </c>
      <c r="H4148" s="68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65" t="s">
        <v>1220</v>
      </c>
      <c r="B4149">
        <f t="shared" si="8407"/>
        <v>13</v>
      </c>
      <c r="C4149">
        <f t="shared" si="8410"/>
        <v>87</v>
      </c>
      <c r="E4149">
        <f t="shared" ref="E4149" si="8498">plan_id</f>
        <v>1330</v>
      </c>
      <c r="F4149">
        <f t="shared" ca="1" si="8466"/>
        <v>2011</v>
      </c>
      <c r="G4149">
        <f t="shared" ref="G4149" ca="1" si="8499">VLOOKUP(INDIRECT(CHAR(39)&amp;$A4149&amp;CHAR(39)&amp;"!r2c"&amp;$C4149,0),variables,2,0)</f>
        <v>9657</v>
      </c>
      <c r="H4149" s="68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65" t="s">
        <v>1220</v>
      </c>
      <c r="B4150">
        <f t="shared" si="8407"/>
        <v>13</v>
      </c>
      <c r="C4150">
        <f t="shared" si="8410"/>
        <v>88</v>
      </c>
      <c r="E4150">
        <f t="shared" ref="E4150" si="8500">plan_id</f>
        <v>1330</v>
      </c>
      <c r="F4150">
        <f t="shared" ca="1" si="8466"/>
        <v>2011</v>
      </c>
      <c r="G4150">
        <f t="shared" ref="G4150" ca="1" si="8501">VLOOKUP(INDIRECT(CHAR(39)&amp;$A4150&amp;CHAR(39)&amp;"!r2c"&amp;$C4150,0),variables,2,0)</f>
        <v>9834</v>
      </c>
      <c r="H4150" s="68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65" t="s">
        <v>1220</v>
      </c>
      <c r="B4151">
        <f t="shared" si="8407"/>
        <v>13</v>
      </c>
      <c r="C4151">
        <f t="shared" si="8410"/>
        <v>89</v>
      </c>
      <c r="E4151">
        <f t="shared" ref="E4151" si="8502">plan_id</f>
        <v>1330</v>
      </c>
      <c r="F4151">
        <f t="shared" ca="1" si="8466"/>
        <v>2011</v>
      </c>
      <c r="G4151">
        <f t="shared" ref="G4151" ca="1" si="8503">VLOOKUP(INDIRECT(CHAR(39)&amp;$A4151&amp;CHAR(39)&amp;"!r2c"&amp;$C4151,0),variables,2,0)</f>
        <v>9884</v>
      </c>
      <c r="H4151" s="68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65" t="s">
        <v>1220</v>
      </c>
      <c r="B4152">
        <f t="shared" si="8407"/>
        <v>13</v>
      </c>
      <c r="C4152">
        <f t="shared" si="8410"/>
        <v>90</v>
      </c>
      <c r="E4152">
        <f t="shared" ref="E4152" si="8504">plan_id</f>
        <v>1330</v>
      </c>
      <c r="F4152">
        <f t="shared" ca="1" si="8466"/>
        <v>2011</v>
      </c>
      <c r="G4152">
        <f t="shared" ref="G4152" ca="1" si="8505">VLOOKUP(INDIRECT(CHAR(39)&amp;$A4152&amp;CHAR(39)&amp;"!r2c"&amp;$C4152,0),variables,2,0)</f>
        <v>9672</v>
      </c>
      <c r="H4152" s="68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65" t="s">
        <v>1220</v>
      </c>
      <c r="B4153">
        <f t="shared" si="8407"/>
        <v>14</v>
      </c>
      <c r="C4153">
        <f t="shared" si="8410"/>
        <v>3</v>
      </c>
      <c r="E4153">
        <f t="shared" ref="E4153" si="8506">plan_id</f>
        <v>1330</v>
      </c>
      <c r="F4153">
        <f t="shared" ca="1" si="8466"/>
        <v>2012</v>
      </c>
      <c r="G4153">
        <f t="shared" ref="G4153" ca="1" si="8507">VLOOKUP(INDIRECT(CHAR(39)&amp;$A4153&amp;CHAR(39)&amp;"!r2c"&amp;$C4153,0),variables,2,0)</f>
        <v>9704</v>
      </c>
      <c r="H4153" s="68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65" t="s">
        <v>1220</v>
      </c>
      <c r="B4154">
        <f t="shared" si="8407"/>
        <v>14</v>
      </c>
      <c r="C4154">
        <f t="shared" si="8410"/>
        <v>4</v>
      </c>
      <c r="E4154">
        <f t="shared" ref="E4154" si="8508">plan_id</f>
        <v>1330</v>
      </c>
      <c r="F4154">
        <f t="shared" ca="1" si="8466"/>
        <v>2012</v>
      </c>
      <c r="G4154">
        <f t="shared" ref="G4154" ca="1" si="8509">VLOOKUP(INDIRECT(CHAR(39)&amp;$A4154&amp;CHAR(39)&amp;"!r2c"&amp;$C4154,0),variables,2,0)</f>
        <v>9716</v>
      </c>
      <c r="H4154" s="68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65" t="s">
        <v>1220</v>
      </c>
      <c r="B4155">
        <f t="shared" si="8407"/>
        <v>14</v>
      </c>
      <c r="C4155">
        <f t="shared" si="8410"/>
        <v>5</v>
      </c>
      <c r="E4155">
        <f t="shared" ref="E4155" si="8510">plan_id</f>
        <v>1330</v>
      </c>
      <c r="F4155">
        <f t="shared" ca="1" si="8466"/>
        <v>2012</v>
      </c>
      <c r="G4155">
        <f t="shared" ref="G4155" ca="1" si="8511">VLOOKUP(INDIRECT(CHAR(39)&amp;$A4155&amp;CHAR(39)&amp;"!r2c"&amp;$C4155,0),variables,2,0)</f>
        <v>9734</v>
      </c>
      <c r="H4155" s="68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65" t="s">
        <v>1220</v>
      </c>
      <c r="B4156">
        <f t="shared" si="8407"/>
        <v>14</v>
      </c>
      <c r="C4156">
        <f t="shared" si="8410"/>
        <v>6</v>
      </c>
      <c r="E4156">
        <f t="shared" ref="E4156" si="8512">plan_id</f>
        <v>1330</v>
      </c>
      <c r="F4156">
        <f t="shared" ca="1" si="8466"/>
        <v>2012</v>
      </c>
      <c r="G4156">
        <f t="shared" ref="G4156" ca="1" si="8513">VLOOKUP(INDIRECT(CHAR(39)&amp;$A4156&amp;CHAR(39)&amp;"!r2c"&amp;$C4156,0),variables,2,0)</f>
        <v>9749</v>
      </c>
      <c r="H4156" s="68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65" t="s">
        <v>1220</v>
      </c>
      <c r="B4157">
        <f t="shared" si="8407"/>
        <v>14</v>
      </c>
      <c r="C4157">
        <f t="shared" si="8410"/>
        <v>7</v>
      </c>
      <c r="E4157">
        <f t="shared" ref="E4157" si="8514">plan_id</f>
        <v>1330</v>
      </c>
      <c r="F4157">
        <f t="shared" ca="1" si="8466"/>
        <v>2012</v>
      </c>
      <c r="G4157">
        <f t="shared" ref="G4157" ca="1" si="8515">VLOOKUP(INDIRECT(CHAR(39)&amp;$A4157&amp;CHAR(39)&amp;"!r2c"&amp;$C4157,0),variables,2,0)</f>
        <v>9755</v>
      </c>
      <c r="H4157" s="68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65" t="s">
        <v>1220</v>
      </c>
      <c r="B4158">
        <f t="shared" si="8407"/>
        <v>14</v>
      </c>
      <c r="C4158">
        <f t="shared" si="8410"/>
        <v>8</v>
      </c>
      <c r="E4158">
        <f t="shared" ref="E4158" si="8516">plan_id</f>
        <v>1330</v>
      </c>
      <c r="F4158">
        <f t="shared" ca="1" si="8466"/>
        <v>2012</v>
      </c>
      <c r="G4158">
        <f t="shared" ref="G4158" ca="1" si="8517">VLOOKUP(INDIRECT(CHAR(39)&amp;$A4158&amp;CHAR(39)&amp;"!r2c"&amp;$C4158,0),variables,2,0)</f>
        <v>9782</v>
      </c>
      <c r="H4158" s="68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65" t="s">
        <v>1220</v>
      </c>
      <c r="B4159">
        <f t="shared" si="8407"/>
        <v>14</v>
      </c>
      <c r="C4159">
        <f t="shared" si="8410"/>
        <v>9</v>
      </c>
      <c r="E4159">
        <f t="shared" ref="E4159" si="8518">plan_id</f>
        <v>1330</v>
      </c>
      <c r="F4159">
        <f t="shared" ca="1" si="8466"/>
        <v>2012</v>
      </c>
      <c r="G4159">
        <f t="shared" ref="G4159" ca="1" si="8519">VLOOKUP(INDIRECT(CHAR(39)&amp;$A4159&amp;CHAR(39)&amp;"!r2c"&amp;$C4159,0),variables,2,0)</f>
        <v>9788</v>
      </c>
      <c r="H4159" s="68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65" t="s">
        <v>1220</v>
      </c>
      <c r="B4160">
        <f t="shared" si="8407"/>
        <v>14</v>
      </c>
      <c r="C4160">
        <f t="shared" si="8410"/>
        <v>10</v>
      </c>
      <c r="E4160">
        <f t="shared" ref="E4160" si="8520">plan_id</f>
        <v>1330</v>
      </c>
      <c r="F4160">
        <f t="shared" ca="1" si="8466"/>
        <v>2012</v>
      </c>
      <c r="G4160">
        <f t="shared" ref="G4160" ca="1" si="8521">VLOOKUP(INDIRECT(CHAR(39)&amp;$A4160&amp;CHAR(39)&amp;"!r2c"&amp;$C4160,0),variables,2,0)</f>
        <v>9812</v>
      </c>
      <c r="H4160" s="68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65" t="s">
        <v>1220</v>
      </c>
      <c r="B4161">
        <f t="shared" si="8407"/>
        <v>14</v>
      </c>
      <c r="C4161">
        <f t="shared" si="8410"/>
        <v>11</v>
      </c>
      <c r="E4161">
        <f t="shared" ref="E4161" si="8522">plan_id</f>
        <v>1330</v>
      </c>
      <c r="F4161">
        <f t="shared" ca="1" si="8466"/>
        <v>2012</v>
      </c>
      <c r="G4161">
        <f t="shared" ref="G4161" ca="1" si="8523">VLOOKUP(INDIRECT(CHAR(39)&amp;$A4161&amp;CHAR(39)&amp;"!r2c"&amp;$C4161,0),variables,2,0)</f>
        <v>9815</v>
      </c>
      <c r="H4161" s="68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65" t="s">
        <v>1220</v>
      </c>
      <c r="B4162">
        <f t="shared" si="8407"/>
        <v>14</v>
      </c>
      <c r="C4162">
        <f t="shared" si="8410"/>
        <v>12</v>
      </c>
      <c r="E4162">
        <f t="shared" ref="E4162" si="8524">plan_id</f>
        <v>1330</v>
      </c>
      <c r="F4162">
        <f t="shared" ca="1" si="8466"/>
        <v>2012</v>
      </c>
      <c r="G4162">
        <f t="shared" ref="G4162" ca="1" si="8525">VLOOKUP(INDIRECT(CHAR(39)&amp;$A4162&amp;CHAR(39)&amp;"!r2c"&amp;$C4162,0),variables,2,0)</f>
        <v>9821</v>
      </c>
      <c r="H4162" s="68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65" t="s">
        <v>1220</v>
      </c>
      <c r="B4163">
        <f t="shared" si="8407"/>
        <v>14</v>
      </c>
      <c r="C4163">
        <f t="shared" si="8410"/>
        <v>13</v>
      </c>
      <c r="E4163">
        <f t="shared" ref="E4163" si="8526">plan_id</f>
        <v>1330</v>
      </c>
      <c r="F4163">
        <f t="shared" ca="1" si="8466"/>
        <v>2012</v>
      </c>
      <c r="G4163">
        <f t="shared" ref="G4163" ca="1" si="8527">VLOOKUP(INDIRECT(CHAR(39)&amp;$A4163&amp;CHAR(39)&amp;"!r2c"&amp;$C4163,0),variables,2,0)</f>
        <v>9824</v>
      </c>
      <c r="H4163" s="68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65" t="s">
        <v>1220</v>
      </c>
      <c r="B4164">
        <f t="shared" si="8407"/>
        <v>14</v>
      </c>
      <c r="C4164">
        <f t="shared" si="8410"/>
        <v>14</v>
      </c>
      <c r="E4164">
        <f t="shared" ref="E4164" si="8528">plan_id</f>
        <v>1330</v>
      </c>
      <c r="F4164">
        <f t="shared" ca="1" si="8466"/>
        <v>2012</v>
      </c>
      <c r="G4164">
        <f t="shared" ref="G4164" ca="1" si="8529">VLOOKUP(INDIRECT(CHAR(39)&amp;$A4164&amp;CHAR(39)&amp;"!r2c"&amp;$C4164,0),variables,2,0)</f>
        <v>9830</v>
      </c>
      <c r="H4164" s="68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65" t="s">
        <v>1220</v>
      </c>
      <c r="B4165">
        <f t="shared" si="8407"/>
        <v>14</v>
      </c>
      <c r="C4165">
        <f t="shared" si="8410"/>
        <v>15</v>
      </c>
      <c r="E4165">
        <f t="shared" ref="E4165" si="8530">plan_id</f>
        <v>1330</v>
      </c>
      <c r="F4165">
        <f t="shared" ca="1" si="8466"/>
        <v>2012</v>
      </c>
      <c r="G4165">
        <f t="shared" ref="G4165" ca="1" si="8531">VLOOKUP(INDIRECT(CHAR(39)&amp;$A4165&amp;CHAR(39)&amp;"!r2c"&amp;$C4165,0),variables,2,0)</f>
        <v>9833</v>
      </c>
      <c r="H4165" s="68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65" t="s">
        <v>1220</v>
      </c>
      <c r="B4166">
        <f t="shared" si="8407"/>
        <v>14</v>
      </c>
      <c r="C4166">
        <f t="shared" si="8410"/>
        <v>16</v>
      </c>
      <c r="E4166">
        <f t="shared" ref="E4166" si="8532">plan_id</f>
        <v>1330</v>
      </c>
      <c r="F4166">
        <f t="shared" ca="1" si="8466"/>
        <v>2012</v>
      </c>
      <c r="G4166">
        <f t="shared" ref="G4166" ca="1" si="8533">VLOOKUP(INDIRECT(CHAR(39)&amp;$A4166&amp;CHAR(39)&amp;"!r2c"&amp;$C4166,0),variables,2,0)</f>
        <v>9845</v>
      </c>
      <c r="H4166" s="68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65" t="s">
        <v>1220</v>
      </c>
      <c r="B4167">
        <f t="shared" si="8407"/>
        <v>14</v>
      </c>
      <c r="C4167">
        <f t="shared" si="8410"/>
        <v>17</v>
      </c>
      <c r="E4167">
        <f t="shared" ref="E4167" si="8534">plan_id</f>
        <v>1330</v>
      </c>
      <c r="F4167">
        <f t="shared" ca="1" si="8466"/>
        <v>2012</v>
      </c>
      <c r="G4167">
        <f t="shared" ref="G4167" ca="1" si="8535">VLOOKUP(INDIRECT(CHAR(39)&amp;$A4167&amp;CHAR(39)&amp;"!r2c"&amp;$C4167,0),variables,2,0)</f>
        <v>9872</v>
      </c>
      <c r="H4167" s="68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65" t="s">
        <v>1220</v>
      </c>
      <c r="B4168">
        <f t="shared" si="8407"/>
        <v>14</v>
      </c>
      <c r="C4168">
        <f t="shared" si="8410"/>
        <v>18</v>
      </c>
      <c r="E4168">
        <f t="shared" ref="E4168" si="8536">plan_id</f>
        <v>1330</v>
      </c>
      <c r="F4168">
        <f t="shared" ca="1" si="8466"/>
        <v>2012</v>
      </c>
      <c r="G4168">
        <f t="shared" ref="G4168" ca="1" si="8537">VLOOKUP(INDIRECT(CHAR(39)&amp;$A4168&amp;CHAR(39)&amp;"!r2c"&amp;$C4168,0),variables,2,0)</f>
        <v>9887</v>
      </c>
      <c r="H4168" s="68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65" t="s">
        <v>1220</v>
      </c>
      <c r="B4169">
        <f t="shared" ref="B4169:B4232" si="8538">B4081+1</f>
        <v>14</v>
      </c>
      <c r="C4169">
        <f t="shared" si="8410"/>
        <v>19</v>
      </c>
      <c r="E4169">
        <f t="shared" ref="E4169" si="8539">plan_id</f>
        <v>1330</v>
      </c>
      <c r="F4169">
        <f t="shared" ca="1" si="8466"/>
        <v>2012</v>
      </c>
      <c r="G4169">
        <f t="shared" ref="G4169" ca="1" si="8540">VLOOKUP(INDIRECT(CHAR(39)&amp;$A4169&amp;CHAR(39)&amp;"!r2c"&amp;$C4169,0),variables,2,0)</f>
        <v>9914</v>
      </c>
      <c r="H4169" s="68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65" t="s">
        <v>1220</v>
      </c>
      <c r="B4170">
        <f t="shared" si="8538"/>
        <v>14</v>
      </c>
      <c r="C4170">
        <f t="shared" ref="C4170:C4233" si="8541">C4082</f>
        <v>20</v>
      </c>
      <c r="E4170">
        <f t="shared" ref="E4170" si="8542">plan_id</f>
        <v>1330</v>
      </c>
      <c r="F4170">
        <f t="shared" ca="1" si="8466"/>
        <v>2012</v>
      </c>
      <c r="G4170">
        <f t="shared" ref="G4170" ca="1" si="8543">VLOOKUP(INDIRECT(CHAR(39)&amp;$A4170&amp;CHAR(39)&amp;"!r2c"&amp;$C4170,0),variables,2,0)</f>
        <v>9917</v>
      </c>
      <c r="H4170" s="68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65" t="s">
        <v>1220</v>
      </c>
      <c r="B4171">
        <f t="shared" si="8538"/>
        <v>14</v>
      </c>
      <c r="C4171">
        <f t="shared" si="8541"/>
        <v>21</v>
      </c>
      <c r="E4171">
        <f t="shared" ref="E4171" si="8544">plan_id</f>
        <v>1330</v>
      </c>
      <c r="F4171">
        <f t="shared" ca="1" si="8466"/>
        <v>2012</v>
      </c>
      <c r="G4171">
        <f t="shared" ref="G4171" ca="1" si="8545">VLOOKUP(INDIRECT(CHAR(39)&amp;$A4171&amp;CHAR(39)&amp;"!r2c"&amp;$C4171,0),variables,2,0)</f>
        <v>9920</v>
      </c>
      <c r="H4171" s="68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65" t="s">
        <v>1220</v>
      </c>
      <c r="B4172">
        <f t="shared" si="8538"/>
        <v>14</v>
      </c>
      <c r="C4172">
        <f t="shared" si="8541"/>
        <v>22</v>
      </c>
      <c r="E4172">
        <f t="shared" ref="E4172" si="8546">plan_id</f>
        <v>1330</v>
      </c>
      <c r="F4172">
        <f t="shared" ca="1" si="8466"/>
        <v>2012</v>
      </c>
      <c r="G4172">
        <f t="shared" ref="G4172" ca="1" si="8547">VLOOKUP(INDIRECT(CHAR(39)&amp;$A4172&amp;CHAR(39)&amp;"!r2c"&amp;$C4172,0),variables,2,0)</f>
        <v>9648</v>
      </c>
      <c r="H4172" s="68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65" t="s">
        <v>1220</v>
      </c>
      <c r="B4173">
        <f t="shared" si="8538"/>
        <v>14</v>
      </c>
      <c r="C4173">
        <f t="shared" si="8541"/>
        <v>23</v>
      </c>
      <c r="E4173">
        <f t="shared" ref="E4173" si="8548">plan_id</f>
        <v>1330</v>
      </c>
      <c r="F4173">
        <f t="shared" ca="1" si="8466"/>
        <v>2012</v>
      </c>
      <c r="G4173">
        <f t="shared" ref="G4173" ca="1" si="8549">VLOOKUP(INDIRECT(CHAR(39)&amp;$A4173&amp;CHAR(39)&amp;"!r2c"&amp;$C4173,0),variables,2,0)</f>
        <v>9713</v>
      </c>
      <c r="H4173" s="68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65" t="s">
        <v>1220</v>
      </c>
      <c r="B4174">
        <f t="shared" si="8538"/>
        <v>14</v>
      </c>
      <c r="C4174">
        <f t="shared" si="8541"/>
        <v>24</v>
      </c>
      <c r="E4174">
        <f t="shared" ref="E4174" si="8550">plan_id</f>
        <v>1330</v>
      </c>
      <c r="F4174">
        <f t="shared" ca="1" si="8466"/>
        <v>2012</v>
      </c>
      <c r="G4174">
        <f t="shared" ref="G4174" ca="1" si="8551">VLOOKUP(INDIRECT(CHAR(39)&amp;$A4174&amp;CHAR(39)&amp;"!r2c"&amp;$C4174,0),variables,2,0)</f>
        <v>9719</v>
      </c>
      <c r="H4174" s="68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65" t="s">
        <v>1220</v>
      </c>
      <c r="B4175">
        <f t="shared" si="8538"/>
        <v>14</v>
      </c>
      <c r="C4175">
        <f t="shared" si="8541"/>
        <v>25</v>
      </c>
      <c r="E4175">
        <f t="shared" ref="E4175" si="8552">plan_id</f>
        <v>1330</v>
      </c>
      <c r="F4175">
        <f t="shared" ca="1" si="8466"/>
        <v>2012</v>
      </c>
      <c r="G4175">
        <f t="shared" ref="G4175" ca="1" si="8553">VLOOKUP(INDIRECT(CHAR(39)&amp;$A4175&amp;CHAR(39)&amp;"!r2c"&amp;$C4175,0),variables,2,0)</f>
        <v>9725</v>
      </c>
      <c r="H4175" s="68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65" t="s">
        <v>1220</v>
      </c>
      <c r="B4176">
        <f t="shared" si="8538"/>
        <v>14</v>
      </c>
      <c r="C4176">
        <f t="shared" si="8541"/>
        <v>26</v>
      </c>
      <c r="E4176">
        <f t="shared" ref="E4176" si="8554">plan_id</f>
        <v>1330</v>
      </c>
      <c r="F4176">
        <f t="shared" ca="1" si="8466"/>
        <v>2012</v>
      </c>
      <c r="G4176">
        <f t="shared" ref="G4176" ca="1" si="8555">VLOOKUP(INDIRECT(CHAR(39)&amp;$A4176&amp;CHAR(39)&amp;"!r2c"&amp;$C4176,0),variables,2,0)</f>
        <v>9743</v>
      </c>
      <c r="H4176" s="68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65" t="s">
        <v>1220</v>
      </c>
      <c r="B4177">
        <f t="shared" si="8538"/>
        <v>14</v>
      </c>
      <c r="C4177">
        <f t="shared" si="8541"/>
        <v>27</v>
      </c>
      <c r="E4177">
        <f t="shared" ref="E4177" si="8556">plan_id</f>
        <v>1330</v>
      </c>
      <c r="F4177">
        <f t="shared" ca="1" si="8466"/>
        <v>2012</v>
      </c>
      <c r="G4177">
        <f t="shared" ref="G4177" ca="1" si="8557">VLOOKUP(INDIRECT(CHAR(39)&amp;$A4177&amp;CHAR(39)&amp;"!r2c"&amp;$C4177,0),variables,2,0)</f>
        <v>9746</v>
      </c>
      <c r="H4177" s="68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65" t="s">
        <v>1220</v>
      </c>
      <c r="B4178">
        <f t="shared" si="8538"/>
        <v>14</v>
      </c>
      <c r="C4178">
        <f t="shared" si="8541"/>
        <v>28</v>
      </c>
      <c r="E4178">
        <f t="shared" ref="E4178" si="8558">plan_id</f>
        <v>1330</v>
      </c>
      <c r="F4178">
        <f t="shared" ca="1" si="8466"/>
        <v>2012</v>
      </c>
      <c r="G4178">
        <f t="shared" ref="G4178" ca="1" si="8559">VLOOKUP(INDIRECT(CHAR(39)&amp;$A4178&amp;CHAR(39)&amp;"!r2c"&amp;$C4178,0),variables,2,0)</f>
        <v>9761</v>
      </c>
      <c r="H4178" s="68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65" t="s">
        <v>1220</v>
      </c>
      <c r="B4179">
        <f t="shared" si="8538"/>
        <v>14</v>
      </c>
      <c r="C4179">
        <f t="shared" si="8541"/>
        <v>29</v>
      </c>
      <c r="E4179">
        <f t="shared" ref="E4179" si="8560">plan_id</f>
        <v>1330</v>
      </c>
      <c r="F4179">
        <f t="shared" ca="1" si="8466"/>
        <v>2012</v>
      </c>
      <c r="G4179">
        <f t="shared" ref="G4179" ca="1" si="8561">VLOOKUP(INDIRECT(CHAR(39)&amp;$A4179&amp;CHAR(39)&amp;"!r2c"&amp;$C4179,0),variables,2,0)</f>
        <v>9764</v>
      </c>
      <c r="H4179" s="68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65" t="s">
        <v>1220</v>
      </c>
      <c r="B4180">
        <f t="shared" si="8538"/>
        <v>14</v>
      </c>
      <c r="C4180">
        <f t="shared" si="8541"/>
        <v>30</v>
      </c>
      <c r="E4180">
        <f t="shared" ref="E4180" si="8562">plan_id</f>
        <v>1330</v>
      </c>
      <c r="F4180">
        <f t="shared" ca="1" si="8466"/>
        <v>2012</v>
      </c>
      <c r="G4180">
        <f t="shared" ref="G4180" ca="1" si="8563">VLOOKUP(INDIRECT(CHAR(39)&amp;$A4180&amp;CHAR(39)&amp;"!r2c"&amp;$C4180,0),variables,2,0)</f>
        <v>9767</v>
      </c>
      <c r="H4180" s="68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65" t="s">
        <v>1220</v>
      </c>
      <c r="B4181">
        <f t="shared" si="8538"/>
        <v>14</v>
      </c>
      <c r="C4181">
        <f t="shared" si="8541"/>
        <v>31</v>
      </c>
      <c r="E4181">
        <f t="shared" ref="E4181" si="8564">plan_id</f>
        <v>1330</v>
      </c>
      <c r="F4181">
        <f t="shared" ca="1" si="8466"/>
        <v>2012</v>
      </c>
      <c r="G4181">
        <f t="shared" ref="G4181" ca="1" si="8565">VLOOKUP(INDIRECT(CHAR(39)&amp;$A4181&amp;CHAR(39)&amp;"!r2c"&amp;$C4181,0),variables,2,0)</f>
        <v>9770</v>
      </c>
      <c r="H4181" s="68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65" t="s">
        <v>1220</v>
      </c>
      <c r="B4182">
        <f t="shared" si="8538"/>
        <v>14</v>
      </c>
      <c r="C4182">
        <f t="shared" si="8541"/>
        <v>32</v>
      </c>
      <c r="E4182">
        <f t="shared" ref="E4182" si="8566">plan_id</f>
        <v>1330</v>
      </c>
      <c r="F4182">
        <f t="shared" ca="1" si="8466"/>
        <v>2012</v>
      </c>
      <c r="G4182">
        <f t="shared" ref="G4182" ca="1" si="8567">VLOOKUP(INDIRECT(CHAR(39)&amp;$A4182&amp;CHAR(39)&amp;"!r2c"&amp;$C4182,0),variables,2,0)</f>
        <v>9773</v>
      </c>
      <c r="H4182" s="68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65" t="s">
        <v>1220</v>
      </c>
      <c r="B4183">
        <f t="shared" si="8538"/>
        <v>14</v>
      </c>
      <c r="C4183">
        <f t="shared" si="8541"/>
        <v>33</v>
      </c>
      <c r="E4183">
        <f t="shared" ref="E4183" si="8568">plan_id</f>
        <v>1330</v>
      </c>
      <c r="F4183">
        <f t="shared" ca="1" si="8466"/>
        <v>2012</v>
      </c>
      <c r="G4183">
        <f t="shared" ref="G4183" ca="1" si="8569">VLOOKUP(INDIRECT(CHAR(39)&amp;$A4183&amp;CHAR(39)&amp;"!r2c"&amp;$C4183,0),variables,2,0)</f>
        <v>9776</v>
      </c>
      <c r="H4183" s="68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65" t="s">
        <v>1220</v>
      </c>
      <c r="B4184">
        <f t="shared" si="8538"/>
        <v>14</v>
      </c>
      <c r="C4184">
        <f t="shared" si="8541"/>
        <v>34</v>
      </c>
      <c r="E4184">
        <f t="shared" ref="E4184" si="8570">plan_id</f>
        <v>1330</v>
      </c>
      <c r="F4184">
        <f t="shared" ca="1" si="8466"/>
        <v>2012</v>
      </c>
      <c r="G4184">
        <f t="shared" ref="G4184" ca="1" si="8571">VLOOKUP(INDIRECT(CHAR(39)&amp;$A4184&amp;CHAR(39)&amp;"!r2c"&amp;$C4184,0),variables,2,0)</f>
        <v>9779</v>
      </c>
      <c r="H4184" s="68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65" t="s">
        <v>1220</v>
      </c>
      <c r="B4185">
        <f t="shared" si="8538"/>
        <v>14</v>
      </c>
      <c r="C4185">
        <f t="shared" si="8541"/>
        <v>35</v>
      </c>
      <c r="E4185">
        <f t="shared" ref="E4185" si="8572">plan_id</f>
        <v>1330</v>
      </c>
      <c r="F4185">
        <f t="shared" ca="1" si="8466"/>
        <v>2012</v>
      </c>
      <c r="G4185">
        <f t="shared" ref="G4185" ca="1" si="8573">VLOOKUP(INDIRECT(CHAR(39)&amp;$A4185&amp;CHAR(39)&amp;"!r2c"&amp;$C4185,0),variables,2,0)</f>
        <v>9785</v>
      </c>
      <c r="H4185" s="68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65" t="s">
        <v>1220</v>
      </c>
      <c r="B4186">
        <f t="shared" si="8538"/>
        <v>14</v>
      </c>
      <c r="C4186">
        <f t="shared" si="8541"/>
        <v>36</v>
      </c>
      <c r="E4186">
        <f t="shared" ref="E4186" si="8574">plan_id</f>
        <v>1330</v>
      </c>
      <c r="F4186">
        <f t="shared" ca="1" si="8466"/>
        <v>2012</v>
      </c>
      <c r="G4186">
        <f t="shared" ref="G4186" ca="1" si="8575">VLOOKUP(INDIRECT(CHAR(39)&amp;$A4186&amp;CHAR(39)&amp;"!r2c"&amp;$C4186,0),variables,2,0)</f>
        <v>9794</v>
      </c>
      <c r="H4186" s="68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65" t="s">
        <v>1220</v>
      </c>
      <c r="B4187">
        <f t="shared" si="8538"/>
        <v>14</v>
      </c>
      <c r="C4187">
        <f t="shared" si="8541"/>
        <v>37</v>
      </c>
      <c r="E4187">
        <f t="shared" ref="E4187" si="8576">plan_id</f>
        <v>1330</v>
      </c>
      <c r="F4187">
        <f t="shared" ca="1" si="8466"/>
        <v>2012</v>
      </c>
      <c r="G4187">
        <f t="shared" ref="G4187" ca="1" si="8577">VLOOKUP(INDIRECT(CHAR(39)&amp;$A4187&amp;CHAR(39)&amp;"!r2c"&amp;$C4187,0),variables,2,0)</f>
        <v>9797</v>
      </c>
      <c r="H4187" s="68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65" t="s">
        <v>1220</v>
      </c>
      <c r="B4188">
        <f t="shared" si="8538"/>
        <v>14</v>
      </c>
      <c r="C4188">
        <f t="shared" si="8541"/>
        <v>38</v>
      </c>
      <c r="E4188">
        <f t="shared" ref="E4188" si="8578">plan_id</f>
        <v>1330</v>
      </c>
      <c r="F4188">
        <f t="shared" ca="1" si="8466"/>
        <v>2012</v>
      </c>
      <c r="G4188">
        <f t="shared" ref="G4188" ca="1" si="8579">VLOOKUP(INDIRECT(CHAR(39)&amp;$A4188&amp;CHAR(39)&amp;"!r2c"&amp;$C4188,0),variables,2,0)</f>
        <v>9806</v>
      </c>
      <c r="H4188" s="68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65" t="s">
        <v>1220</v>
      </c>
      <c r="B4189">
        <f t="shared" si="8538"/>
        <v>14</v>
      </c>
      <c r="C4189">
        <f t="shared" si="8541"/>
        <v>39</v>
      </c>
      <c r="E4189">
        <f t="shared" ref="E4189" si="8580">plan_id</f>
        <v>1330</v>
      </c>
      <c r="F4189">
        <f t="shared" ca="1" si="8466"/>
        <v>2012</v>
      </c>
      <c r="G4189">
        <f t="shared" ref="G4189" ca="1" si="8581">VLOOKUP(INDIRECT(CHAR(39)&amp;$A4189&amp;CHAR(39)&amp;"!r2c"&amp;$C4189,0),variables,2,0)</f>
        <v>9809</v>
      </c>
      <c r="H4189" s="68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65" t="s">
        <v>1220</v>
      </c>
      <c r="B4190">
        <f t="shared" si="8538"/>
        <v>14</v>
      </c>
      <c r="C4190">
        <f t="shared" si="8541"/>
        <v>40</v>
      </c>
      <c r="E4190">
        <f t="shared" ref="E4190" si="8582">plan_id</f>
        <v>1330</v>
      </c>
      <c r="F4190">
        <f t="shared" ca="1" si="8466"/>
        <v>2012</v>
      </c>
      <c r="G4190">
        <f t="shared" ref="G4190" ca="1" si="8583">VLOOKUP(INDIRECT(CHAR(39)&amp;$A4190&amp;CHAR(39)&amp;"!r2c"&amp;$C4190,0),variables,2,0)</f>
        <v>9818</v>
      </c>
      <c r="H4190" s="68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65" t="s">
        <v>1220</v>
      </c>
      <c r="B4191">
        <f t="shared" si="8538"/>
        <v>14</v>
      </c>
      <c r="C4191">
        <f t="shared" si="8541"/>
        <v>41</v>
      </c>
      <c r="E4191">
        <f t="shared" ref="E4191" si="8584">plan_id</f>
        <v>1330</v>
      </c>
      <c r="F4191">
        <f t="shared" ca="1" si="8466"/>
        <v>2012</v>
      </c>
      <c r="G4191">
        <f t="shared" ref="G4191" ca="1" si="8585">VLOOKUP(INDIRECT(CHAR(39)&amp;$A4191&amp;CHAR(39)&amp;"!r2c"&amp;$C4191,0),variables,2,0)</f>
        <v>9839</v>
      </c>
      <c r="H4191" s="68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65" t="s">
        <v>1220</v>
      </c>
      <c r="B4192">
        <f t="shared" si="8538"/>
        <v>14</v>
      </c>
      <c r="C4192">
        <f t="shared" si="8541"/>
        <v>42</v>
      </c>
      <c r="E4192">
        <f t="shared" ref="E4192" si="8586">plan_id</f>
        <v>1330</v>
      </c>
      <c r="F4192">
        <f t="shared" ca="1" si="8466"/>
        <v>2012</v>
      </c>
      <c r="G4192">
        <f t="shared" ref="G4192" ca="1" si="8587">VLOOKUP(INDIRECT(CHAR(39)&amp;$A4192&amp;CHAR(39)&amp;"!r2c"&amp;$C4192,0),variables,2,0)</f>
        <v>9860</v>
      </c>
      <c r="H4192" s="68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65" t="s">
        <v>1220</v>
      </c>
      <c r="B4193">
        <f t="shared" si="8538"/>
        <v>14</v>
      </c>
      <c r="C4193">
        <f t="shared" si="8541"/>
        <v>43</v>
      </c>
      <c r="E4193">
        <f t="shared" ref="E4193" si="8588">plan_id</f>
        <v>1330</v>
      </c>
      <c r="F4193">
        <f t="shared" ca="1" si="8466"/>
        <v>2012</v>
      </c>
      <c r="G4193">
        <f t="shared" ref="G4193" ca="1" si="8589">VLOOKUP(INDIRECT(CHAR(39)&amp;$A4193&amp;CHAR(39)&amp;"!r2c"&amp;$C4193,0),variables,2,0)</f>
        <v>9863</v>
      </c>
      <c r="H4193" s="68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65" t="s">
        <v>1220</v>
      </c>
      <c r="B4194">
        <f t="shared" si="8538"/>
        <v>14</v>
      </c>
      <c r="C4194">
        <f t="shared" si="8541"/>
        <v>44</v>
      </c>
      <c r="E4194">
        <f t="shared" ref="E4194" si="8590">plan_id</f>
        <v>1330</v>
      </c>
      <c r="F4194">
        <f t="shared" ca="1" si="8466"/>
        <v>2012</v>
      </c>
      <c r="G4194">
        <f t="shared" ref="G4194" ca="1" si="8591">VLOOKUP(INDIRECT(CHAR(39)&amp;$A4194&amp;CHAR(39)&amp;"!r2c"&amp;$C4194,0),variables,2,0)</f>
        <v>9878</v>
      </c>
      <c r="H4194" s="68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65" t="s">
        <v>1220</v>
      </c>
      <c r="B4195">
        <f t="shared" si="8538"/>
        <v>14</v>
      </c>
      <c r="C4195">
        <f t="shared" si="8541"/>
        <v>45</v>
      </c>
      <c r="E4195">
        <f t="shared" ref="E4195" si="8592">plan_id</f>
        <v>1330</v>
      </c>
      <c r="F4195">
        <f t="shared" ca="1" si="8466"/>
        <v>2012</v>
      </c>
      <c r="G4195">
        <f t="shared" ref="G4195" ca="1" si="8593">VLOOKUP(INDIRECT(CHAR(39)&amp;$A4195&amp;CHAR(39)&amp;"!r2c"&amp;$C4195,0),variables,2,0)</f>
        <v>9923</v>
      </c>
      <c r="H4195" s="68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65" t="s">
        <v>1220</v>
      </c>
      <c r="B4196">
        <f t="shared" si="8538"/>
        <v>14</v>
      </c>
      <c r="C4196">
        <f t="shared" si="8541"/>
        <v>46</v>
      </c>
      <c r="E4196">
        <f t="shared" ref="E4196" si="8594">plan_id</f>
        <v>1330</v>
      </c>
      <c r="F4196">
        <f t="shared" ca="1" si="8466"/>
        <v>2012</v>
      </c>
      <c r="G4196">
        <f t="shared" ref="G4196" ca="1" si="8595">VLOOKUP(INDIRECT(CHAR(39)&amp;$A4196&amp;CHAR(39)&amp;"!r2c"&amp;$C4196,0),variables,2,0)</f>
        <v>9932</v>
      </c>
      <c r="H4196" s="68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65" t="s">
        <v>1220</v>
      </c>
      <c r="B4197">
        <f t="shared" si="8538"/>
        <v>14</v>
      </c>
      <c r="C4197">
        <f t="shared" si="8541"/>
        <v>47</v>
      </c>
      <c r="E4197">
        <f t="shared" ref="E4197" si="8596">plan_id</f>
        <v>1330</v>
      </c>
      <c r="F4197">
        <f t="shared" ref="F4197:F4260" ca="1" si="8597">INDIRECT(CHAR(39)&amp;$A4197&amp;CHAR(39)&amp;"!r"&amp;$B4197&amp;"c2",0)</f>
        <v>2012</v>
      </c>
      <c r="G4197">
        <f t="shared" ref="G4197" ca="1" si="8598">VLOOKUP(INDIRECT(CHAR(39)&amp;$A4197&amp;CHAR(39)&amp;"!r2c"&amp;$C4197,0),variables,2,0)</f>
        <v>9935</v>
      </c>
      <c r="H4197" s="68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65" t="s">
        <v>1220</v>
      </c>
      <c r="B4198">
        <f t="shared" si="8538"/>
        <v>14</v>
      </c>
      <c r="C4198">
        <f t="shared" si="8541"/>
        <v>48</v>
      </c>
      <c r="E4198">
        <f t="shared" ref="E4198" si="8599">plan_id</f>
        <v>1330</v>
      </c>
      <c r="F4198">
        <f t="shared" ca="1" si="8597"/>
        <v>2012</v>
      </c>
      <c r="G4198">
        <f t="shared" ref="G4198" ca="1" si="8600">VLOOKUP(INDIRECT(CHAR(39)&amp;$A4198&amp;CHAR(39)&amp;"!r2c"&amp;$C4198,0),variables,2,0)</f>
        <v>9651</v>
      </c>
      <c r="H4198" s="68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65" t="s">
        <v>1220</v>
      </c>
      <c r="B4199">
        <f t="shared" si="8538"/>
        <v>14</v>
      </c>
      <c r="C4199">
        <f t="shared" si="8541"/>
        <v>49</v>
      </c>
      <c r="E4199">
        <f t="shared" ref="E4199" si="8601">plan_id</f>
        <v>1330</v>
      </c>
      <c r="F4199">
        <f t="shared" ca="1" si="8597"/>
        <v>2012</v>
      </c>
      <c r="G4199">
        <f t="shared" ref="G4199" ca="1" si="8602">VLOOKUP(INDIRECT(CHAR(39)&amp;$A4199&amp;CHAR(39)&amp;"!r2c"&amp;$C4199,0),variables,2,0)</f>
        <v>9722</v>
      </c>
      <c r="H4199" s="68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65" t="s">
        <v>1220</v>
      </c>
      <c r="B4200">
        <f t="shared" si="8538"/>
        <v>14</v>
      </c>
      <c r="C4200">
        <f t="shared" si="8541"/>
        <v>50</v>
      </c>
      <c r="E4200">
        <f t="shared" ref="E4200" si="8603">plan_id</f>
        <v>1330</v>
      </c>
      <c r="F4200">
        <f t="shared" ca="1" si="8597"/>
        <v>2012</v>
      </c>
      <c r="G4200">
        <f t="shared" ref="G4200" ca="1" si="8604">VLOOKUP(INDIRECT(CHAR(39)&amp;$A4200&amp;CHAR(39)&amp;"!r2c"&amp;$C4200,0),variables,2,0)</f>
        <v>9848</v>
      </c>
      <c r="H4200" s="68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65" t="s">
        <v>1220</v>
      </c>
      <c r="B4201">
        <f t="shared" si="8538"/>
        <v>14</v>
      </c>
      <c r="C4201">
        <f t="shared" si="8541"/>
        <v>51</v>
      </c>
      <c r="E4201">
        <f t="shared" ref="E4201" si="8605">plan_id</f>
        <v>1330</v>
      </c>
      <c r="F4201">
        <f t="shared" ca="1" si="8597"/>
        <v>2012</v>
      </c>
      <c r="G4201">
        <f t="shared" ref="G4201" ca="1" si="8606">VLOOKUP(INDIRECT(CHAR(39)&amp;$A4201&amp;CHAR(39)&amp;"!r2c"&amp;$C4201,0),variables,2,0)</f>
        <v>9866</v>
      </c>
      <c r="H4201" s="68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65" t="s">
        <v>1220</v>
      </c>
      <c r="B4202">
        <f t="shared" si="8538"/>
        <v>14</v>
      </c>
      <c r="C4202">
        <f t="shared" si="8541"/>
        <v>52</v>
      </c>
      <c r="E4202">
        <f t="shared" ref="E4202" si="8607">plan_id</f>
        <v>1330</v>
      </c>
      <c r="F4202">
        <f t="shared" ca="1" si="8597"/>
        <v>2012</v>
      </c>
      <c r="G4202">
        <f t="shared" ref="G4202" ca="1" si="8608">VLOOKUP(INDIRECT(CHAR(39)&amp;$A4202&amp;CHAR(39)&amp;"!r2c"&amp;$C4202,0),variables,2,0)</f>
        <v>9899</v>
      </c>
      <c r="H4202" s="68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65" t="s">
        <v>1220</v>
      </c>
      <c r="B4203">
        <f t="shared" si="8538"/>
        <v>14</v>
      </c>
      <c r="C4203">
        <f t="shared" si="8541"/>
        <v>53</v>
      </c>
      <c r="E4203">
        <f t="shared" ref="E4203" si="8609">plan_id</f>
        <v>1330</v>
      </c>
      <c r="F4203">
        <f t="shared" ca="1" si="8597"/>
        <v>2012</v>
      </c>
      <c r="G4203">
        <f t="shared" ref="G4203" ca="1" si="8610">VLOOKUP(INDIRECT(CHAR(39)&amp;$A4203&amp;CHAR(39)&amp;"!r2c"&amp;$C4203,0),variables,2,0)</f>
        <v>9905</v>
      </c>
      <c r="H4203" s="68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65" t="s">
        <v>1220</v>
      </c>
      <c r="B4204">
        <f t="shared" si="8538"/>
        <v>14</v>
      </c>
      <c r="C4204">
        <f t="shared" si="8541"/>
        <v>54</v>
      </c>
      <c r="E4204">
        <f t="shared" ref="E4204" si="8611">plan_id</f>
        <v>1330</v>
      </c>
      <c r="F4204">
        <f t="shared" ca="1" si="8597"/>
        <v>2012</v>
      </c>
      <c r="G4204">
        <f t="shared" ref="G4204" ca="1" si="8612">VLOOKUP(INDIRECT(CHAR(39)&amp;$A4204&amp;CHAR(39)&amp;"!r2c"&amp;$C4204,0),variables,2,0)</f>
        <v>9929</v>
      </c>
      <c r="H4204" s="68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65" t="s">
        <v>1220</v>
      </c>
      <c r="B4205">
        <f t="shared" si="8538"/>
        <v>14</v>
      </c>
      <c r="C4205">
        <f t="shared" si="8541"/>
        <v>55</v>
      </c>
      <c r="E4205">
        <f t="shared" ref="E4205" si="8613">plan_id</f>
        <v>1330</v>
      </c>
      <c r="F4205">
        <f t="shared" ca="1" si="8597"/>
        <v>2012</v>
      </c>
      <c r="G4205">
        <f t="shared" ref="G4205" ca="1" si="8614">VLOOKUP(INDIRECT(CHAR(39)&amp;$A4205&amp;CHAR(39)&amp;"!r2c"&amp;$C4205,0),variables,2,0)</f>
        <v>9654</v>
      </c>
      <c r="H4205" s="68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65" t="s">
        <v>1220</v>
      </c>
      <c r="B4206">
        <f t="shared" si="8538"/>
        <v>14</v>
      </c>
      <c r="C4206">
        <f t="shared" si="8541"/>
        <v>56</v>
      </c>
      <c r="E4206">
        <f t="shared" ref="E4206" si="8615">plan_id</f>
        <v>1330</v>
      </c>
      <c r="F4206">
        <f t="shared" ca="1" si="8597"/>
        <v>2012</v>
      </c>
      <c r="G4206">
        <f t="shared" ref="G4206" ca="1" si="8616">VLOOKUP(INDIRECT(CHAR(39)&amp;$A4206&amp;CHAR(39)&amp;"!r2c"&amp;$C4206,0),variables,2,0)</f>
        <v>9707</v>
      </c>
      <c r="H4206" s="68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65" t="s">
        <v>1220</v>
      </c>
      <c r="B4207">
        <f t="shared" si="8538"/>
        <v>14</v>
      </c>
      <c r="C4207">
        <f t="shared" si="8541"/>
        <v>57</v>
      </c>
      <c r="E4207">
        <f t="shared" ref="E4207" si="8617">plan_id</f>
        <v>1330</v>
      </c>
      <c r="F4207">
        <f t="shared" ca="1" si="8597"/>
        <v>2012</v>
      </c>
      <c r="G4207">
        <f t="shared" ref="G4207" ca="1" si="8618">VLOOKUP(INDIRECT(CHAR(39)&amp;$A4207&amp;CHAR(39)&amp;"!r2c"&amp;$C4207,0),variables,2,0)</f>
        <v>9669</v>
      </c>
      <c r="H4207" s="68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65" t="s">
        <v>1220</v>
      </c>
      <c r="B4208">
        <f t="shared" si="8538"/>
        <v>14</v>
      </c>
      <c r="C4208">
        <f t="shared" si="8541"/>
        <v>58</v>
      </c>
      <c r="E4208">
        <f t="shared" ref="E4208" si="8619">plan_id</f>
        <v>1330</v>
      </c>
      <c r="F4208">
        <f t="shared" ca="1" si="8597"/>
        <v>2012</v>
      </c>
      <c r="G4208">
        <f t="shared" ref="G4208" ca="1" si="8620">VLOOKUP(INDIRECT(CHAR(39)&amp;$A4208&amp;CHAR(39)&amp;"!r2c"&amp;$C4208,0),variables,2,0)</f>
        <v>9851</v>
      </c>
      <c r="H4208" s="68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65" t="s">
        <v>1220</v>
      </c>
      <c r="B4209">
        <f t="shared" si="8538"/>
        <v>14</v>
      </c>
      <c r="C4209">
        <f t="shared" si="8541"/>
        <v>59</v>
      </c>
      <c r="E4209">
        <f t="shared" ref="E4209" si="8621">plan_id</f>
        <v>1330</v>
      </c>
      <c r="F4209">
        <f t="shared" ca="1" si="8597"/>
        <v>2012</v>
      </c>
      <c r="G4209">
        <f t="shared" ref="G4209" ca="1" si="8622">VLOOKUP(INDIRECT(CHAR(39)&amp;$A4209&amp;CHAR(39)&amp;"!r2c"&amp;$C4209,0),variables,2,0)</f>
        <v>9890</v>
      </c>
      <c r="H4209" s="68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65" t="s">
        <v>1220</v>
      </c>
      <c r="B4210">
        <f t="shared" si="8538"/>
        <v>14</v>
      </c>
      <c r="C4210">
        <f t="shared" si="8541"/>
        <v>60</v>
      </c>
      <c r="E4210">
        <f t="shared" ref="E4210" si="8623">plan_id</f>
        <v>1330</v>
      </c>
      <c r="F4210">
        <f t="shared" ca="1" si="8597"/>
        <v>2012</v>
      </c>
      <c r="G4210">
        <f t="shared" ref="G4210" ca="1" si="8624">VLOOKUP(INDIRECT(CHAR(39)&amp;$A4210&amp;CHAR(39)&amp;"!r2c"&amp;$C4210,0),variables,2,0)</f>
        <v>9893</v>
      </c>
      <c r="H4210" s="68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65" t="s">
        <v>1220</v>
      </c>
      <c r="B4211">
        <f t="shared" si="8538"/>
        <v>14</v>
      </c>
      <c r="C4211">
        <f t="shared" si="8541"/>
        <v>61</v>
      </c>
      <c r="E4211">
        <f t="shared" ref="E4211" si="8625">plan_id</f>
        <v>1330</v>
      </c>
      <c r="F4211">
        <f t="shared" ca="1" si="8597"/>
        <v>2012</v>
      </c>
      <c r="G4211">
        <f t="shared" ref="G4211" ca="1" si="8626">VLOOKUP(INDIRECT(CHAR(39)&amp;$A4211&amp;CHAR(39)&amp;"!r2c"&amp;$C4211,0),variables,2,0)</f>
        <v>9896</v>
      </c>
      <c r="H4211" s="68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65" t="s">
        <v>1220</v>
      </c>
      <c r="B4212">
        <f t="shared" si="8538"/>
        <v>14</v>
      </c>
      <c r="C4212">
        <f t="shared" si="8541"/>
        <v>62</v>
      </c>
      <c r="E4212">
        <f t="shared" ref="E4212" si="8627">plan_id</f>
        <v>1330</v>
      </c>
      <c r="F4212">
        <f t="shared" ca="1" si="8597"/>
        <v>2012</v>
      </c>
      <c r="G4212">
        <f t="shared" ref="G4212" ca="1" si="8628">VLOOKUP(INDIRECT(CHAR(39)&amp;$A4212&amp;CHAR(39)&amp;"!r2c"&amp;$C4212,0),variables,2,0)</f>
        <v>9660</v>
      </c>
      <c r="H4212" s="68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65" t="s">
        <v>1220</v>
      </c>
      <c r="B4213">
        <f t="shared" si="8538"/>
        <v>14</v>
      </c>
      <c r="C4213">
        <f t="shared" si="8541"/>
        <v>63</v>
      </c>
      <c r="E4213">
        <f t="shared" ref="E4213" si="8629">plan_id</f>
        <v>1330</v>
      </c>
      <c r="F4213">
        <f t="shared" ca="1" si="8597"/>
        <v>2012</v>
      </c>
      <c r="G4213">
        <f t="shared" ref="G4213" ca="1" si="8630">VLOOKUP(INDIRECT(CHAR(39)&amp;$A4213&amp;CHAR(39)&amp;"!r2c"&amp;$C4213,0),variables,2,0)</f>
        <v>9701</v>
      </c>
      <c r="H4213" s="68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65" t="s">
        <v>1220</v>
      </c>
      <c r="B4214">
        <f t="shared" si="8538"/>
        <v>14</v>
      </c>
      <c r="C4214">
        <f t="shared" si="8541"/>
        <v>64</v>
      </c>
      <c r="E4214">
        <f t="shared" ref="E4214" si="8631">plan_id</f>
        <v>1330</v>
      </c>
      <c r="F4214">
        <f t="shared" ca="1" si="8597"/>
        <v>2012</v>
      </c>
      <c r="G4214">
        <f t="shared" ref="G4214" ca="1" si="8632">VLOOKUP(INDIRECT(CHAR(39)&amp;$A4214&amp;CHAR(39)&amp;"!r2c"&amp;$C4214,0),variables,2,0)</f>
        <v>9728</v>
      </c>
      <c r="H4214" s="68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65" t="s">
        <v>1220</v>
      </c>
      <c r="B4215">
        <f t="shared" si="8538"/>
        <v>14</v>
      </c>
      <c r="C4215">
        <f t="shared" si="8541"/>
        <v>65</v>
      </c>
      <c r="E4215">
        <f t="shared" ref="E4215" si="8633">plan_id</f>
        <v>1330</v>
      </c>
      <c r="F4215">
        <f t="shared" ca="1" si="8597"/>
        <v>2012</v>
      </c>
      <c r="G4215">
        <f t="shared" ref="G4215" ca="1" si="8634">VLOOKUP(INDIRECT(CHAR(39)&amp;$A4215&amp;CHAR(39)&amp;"!r2c"&amp;$C4215,0),variables,2,0)</f>
        <v>9731</v>
      </c>
      <c r="H4215" s="68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65" t="s">
        <v>1220</v>
      </c>
      <c r="B4216">
        <f t="shared" si="8538"/>
        <v>14</v>
      </c>
      <c r="C4216">
        <f t="shared" si="8541"/>
        <v>66</v>
      </c>
      <c r="E4216">
        <f t="shared" ref="E4216" si="8635">plan_id</f>
        <v>1330</v>
      </c>
      <c r="F4216">
        <f t="shared" ca="1" si="8597"/>
        <v>2012</v>
      </c>
      <c r="G4216">
        <f t="shared" ref="G4216" ca="1" si="8636">VLOOKUP(INDIRECT(CHAR(39)&amp;$A4216&amp;CHAR(39)&amp;"!r2c"&amp;$C4216,0),variables,2,0)</f>
        <v>9737</v>
      </c>
      <c r="H4216" s="68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65" t="s">
        <v>1220</v>
      </c>
      <c r="B4217">
        <f t="shared" si="8538"/>
        <v>14</v>
      </c>
      <c r="C4217">
        <f t="shared" si="8541"/>
        <v>67</v>
      </c>
      <c r="E4217">
        <f t="shared" ref="E4217" si="8637">plan_id</f>
        <v>1330</v>
      </c>
      <c r="F4217">
        <f t="shared" ca="1" si="8597"/>
        <v>2012</v>
      </c>
      <c r="G4217">
        <f t="shared" ref="G4217" ca="1" si="8638">VLOOKUP(INDIRECT(CHAR(39)&amp;$A4217&amp;CHAR(39)&amp;"!r2c"&amp;$C4217,0),variables,2,0)</f>
        <v>9740</v>
      </c>
      <c r="H4217" s="68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65" t="s">
        <v>1220</v>
      </c>
      <c r="B4218">
        <f t="shared" si="8538"/>
        <v>14</v>
      </c>
      <c r="C4218">
        <f t="shared" si="8541"/>
        <v>68</v>
      </c>
      <c r="E4218">
        <f t="shared" ref="E4218" si="8639">plan_id</f>
        <v>1330</v>
      </c>
      <c r="F4218">
        <f t="shared" ca="1" si="8597"/>
        <v>2012</v>
      </c>
      <c r="G4218">
        <f t="shared" ref="G4218" ca="1" si="8640">VLOOKUP(INDIRECT(CHAR(39)&amp;$A4218&amp;CHAR(39)&amp;"!r2c"&amp;$C4218,0),variables,2,0)</f>
        <v>9752</v>
      </c>
      <c r="H4218" s="68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65" t="s">
        <v>1220</v>
      </c>
      <c r="B4219">
        <f t="shared" si="8538"/>
        <v>14</v>
      </c>
      <c r="C4219">
        <f t="shared" si="8541"/>
        <v>69</v>
      </c>
      <c r="E4219">
        <f t="shared" ref="E4219" si="8641">plan_id</f>
        <v>1330</v>
      </c>
      <c r="F4219">
        <f t="shared" ca="1" si="8597"/>
        <v>2012</v>
      </c>
      <c r="G4219">
        <f t="shared" ref="G4219" ca="1" si="8642">VLOOKUP(INDIRECT(CHAR(39)&amp;$A4219&amp;CHAR(39)&amp;"!r2c"&amp;$C4219,0),variables,2,0)</f>
        <v>9791</v>
      </c>
      <c r="H4219" s="68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65" t="s">
        <v>1220</v>
      </c>
      <c r="B4220">
        <f t="shared" si="8538"/>
        <v>14</v>
      </c>
      <c r="C4220">
        <f t="shared" si="8541"/>
        <v>70</v>
      </c>
      <c r="E4220">
        <f t="shared" ref="E4220" si="8643">plan_id</f>
        <v>1330</v>
      </c>
      <c r="F4220">
        <f t="shared" ca="1" si="8597"/>
        <v>2012</v>
      </c>
      <c r="G4220">
        <f t="shared" ref="G4220" ca="1" si="8644">VLOOKUP(INDIRECT(CHAR(39)&amp;$A4220&amp;CHAR(39)&amp;"!r2c"&amp;$C4220,0),variables,2,0)</f>
        <v>9800</v>
      </c>
      <c r="H4220" s="68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65" t="s">
        <v>1220</v>
      </c>
      <c r="B4221">
        <f t="shared" si="8538"/>
        <v>14</v>
      </c>
      <c r="C4221">
        <f t="shared" si="8541"/>
        <v>71</v>
      </c>
      <c r="E4221">
        <f t="shared" ref="E4221" si="8645">plan_id</f>
        <v>1330</v>
      </c>
      <c r="F4221">
        <f t="shared" ca="1" si="8597"/>
        <v>2012</v>
      </c>
      <c r="G4221">
        <f t="shared" ref="G4221" ca="1" si="8646">VLOOKUP(INDIRECT(CHAR(39)&amp;$A4221&amp;CHAR(39)&amp;"!r2c"&amp;$C4221,0),variables,2,0)</f>
        <v>9842</v>
      </c>
      <c r="H4221" s="68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65" t="s">
        <v>1220</v>
      </c>
      <c r="B4222">
        <f t="shared" si="8538"/>
        <v>14</v>
      </c>
      <c r="C4222">
        <f t="shared" si="8541"/>
        <v>72</v>
      </c>
      <c r="E4222">
        <f t="shared" ref="E4222" si="8647">plan_id</f>
        <v>1330</v>
      </c>
      <c r="F4222">
        <f t="shared" ca="1" si="8597"/>
        <v>2012</v>
      </c>
      <c r="G4222">
        <f t="shared" ref="G4222" ca="1" si="8648">VLOOKUP(INDIRECT(CHAR(39)&amp;$A4222&amp;CHAR(39)&amp;"!r2c"&amp;$C4222,0),variables,2,0)</f>
        <v>9854</v>
      </c>
      <c r="H4222" s="68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65" t="s">
        <v>1220</v>
      </c>
      <c r="B4223">
        <f t="shared" si="8538"/>
        <v>14</v>
      </c>
      <c r="C4223">
        <f t="shared" si="8541"/>
        <v>73</v>
      </c>
      <c r="E4223">
        <f t="shared" ref="E4223" si="8649">plan_id</f>
        <v>1330</v>
      </c>
      <c r="F4223">
        <f t="shared" ca="1" si="8597"/>
        <v>2012</v>
      </c>
      <c r="G4223">
        <f t="shared" ref="G4223" ca="1" si="8650">VLOOKUP(INDIRECT(CHAR(39)&amp;$A4223&amp;CHAR(39)&amp;"!r2c"&amp;$C4223,0),variables,2,0)</f>
        <v>9869</v>
      </c>
      <c r="H4223" s="68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65" t="s">
        <v>1220</v>
      </c>
      <c r="B4224">
        <f t="shared" si="8538"/>
        <v>14</v>
      </c>
      <c r="C4224">
        <f t="shared" si="8541"/>
        <v>74</v>
      </c>
      <c r="E4224">
        <f t="shared" ref="E4224" si="8651">plan_id</f>
        <v>1330</v>
      </c>
      <c r="F4224">
        <f t="shared" ca="1" si="8597"/>
        <v>2012</v>
      </c>
      <c r="G4224">
        <f t="shared" ref="G4224" ca="1" si="8652">VLOOKUP(INDIRECT(CHAR(39)&amp;$A4224&amp;CHAR(39)&amp;"!r2c"&amp;$C4224,0),variables,2,0)</f>
        <v>9873</v>
      </c>
      <c r="H4224" s="68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65" t="s">
        <v>1220</v>
      </c>
      <c r="B4225">
        <f t="shared" si="8538"/>
        <v>14</v>
      </c>
      <c r="C4225">
        <f t="shared" si="8541"/>
        <v>75</v>
      </c>
      <c r="E4225">
        <f t="shared" ref="E4225" si="8653">plan_id</f>
        <v>1330</v>
      </c>
      <c r="F4225">
        <f t="shared" ca="1" si="8597"/>
        <v>2012</v>
      </c>
      <c r="G4225">
        <f t="shared" ref="G4225" ca="1" si="8654">VLOOKUP(INDIRECT(CHAR(39)&amp;$A4225&amp;CHAR(39)&amp;"!r2c"&amp;$C4225,0),variables,2,0)</f>
        <v>9881</v>
      </c>
      <c r="H4225" s="68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65" t="s">
        <v>1220</v>
      </c>
      <c r="B4226">
        <f t="shared" si="8538"/>
        <v>14</v>
      </c>
      <c r="C4226">
        <f t="shared" si="8541"/>
        <v>76</v>
      </c>
      <c r="E4226">
        <f t="shared" ref="E4226" si="8655">plan_id</f>
        <v>1330</v>
      </c>
      <c r="F4226">
        <f t="shared" ca="1" si="8597"/>
        <v>2012</v>
      </c>
      <c r="G4226">
        <f t="shared" ref="G4226" ca="1" si="8656">VLOOKUP(INDIRECT(CHAR(39)&amp;$A4226&amp;CHAR(39)&amp;"!r2c"&amp;$C4226,0),variables,2,0)</f>
        <v>9908</v>
      </c>
      <c r="H4226" s="68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65" t="s">
        <v>1220</v>
      </c>
      <c r="B4227">
        <f t="shared" si="8538"/>
        <v>14</v>
      </c>
      <c r="C4227">
        <f t="shared" si="8541"/>
        <v>77</v>
      </c>
      <c r="E4227">
        <f t="shared" ref="E4227" si="8657">plan_id</f>
        <v>1330</v>
      </c>
      <c r="F4227">
        <f t="shared" ca="1" si="8597"/>
        <v>2012</v>
      </c>
      <c r="G4227">
        <f t="shared" ref="G4227" ca="1" si="8658">VLOOKUP(INDIRECT(CHAR(39)&amp;$A4227&amp;CHAR(39)&amp;"!r2c"&amp;$C4227,0),variables,2,0)</f>
        <v>9911</v>
      </c>
      <c r="H4227" s="68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65" t="s">
        <v>1220</v>
      </c>
      <c r="B4228">
        <f t="shared" si="8538"/>
        <v>14</v>
      </c>
      <c r="C4228">
        <f t="shared" si="8541"/>
        <v>78</v>
      </c>
      <c r="E4228">
        <f t="shared" ref="E4228" si="8659">plan_id</f>
        <v>1330</v>
      </c>
      <c r="F4228">
        <f t="shared" ca="1" si="8597"/>
        <v>2012</v>
      </c>
      <c r="G4228">
        <f t="shared" ref="G4228" ca="1" si="8660">VLOOKUP(INDIRECT(CHAR(39)&amp;$A4228&amp;CHAR(39)&amp;"!r2c"&amp;$C4228,0),variables,2,0)</f>
        <v>9663</v>
      </c>
      <c r="H4228" s="68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65" t="s">
        <v>1220</v>
      </c>
      <c r="B4229">
        <f t="shared" si="8538"/>
        <v>14</v>
      </c>
      <c r="C4229">
        <f t="shared" si="8541"/>
        <v>79</v>
      </c>
      <c r="E4229">
        <f t="shared" ref="E4229" si="8661">plan_id</f>
        <v>1330</v>
      </c>
      <c r="F4229">
        <f t="shared" ca="1" si="8597"/>
        <v>2012</v>
      </c>
      <c r="G4229">
        <f t="shared" ref="G4229" ca="1" si="8662">VLOOKUP(INDIRECT(CHAR(39)&amp;$A4229&amp;CHAR(39)&amp;"!r2c"&amp;$C4229,0),variables,2,0)</f>
        <v>9710</v>
      </c>
      <c r="H4229" s="68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65" t="s">
        <v>1220</v>
      </c>
      <c r="B4230">
        <f t="shared" si="8538"/>
        <v>14</v>
      </c>
      <c r="C4230">
        <f t="shared" si="8541"/>
        <v>80</v>
      </c>
      <c r="E4230">
        <f t="shared" ref="E4230" si="8663">plan_id</f>
        <v>1330</v>
      </c>
      <c r="F4230">
        <f t="shared" ca="1" si="8597"/>
        <v>2012</v>
      </c>
      <c r="G4230">
        <f t="shared" ref="G4230" ca="1" si="8664">VLOOKUP(INDIRECT(CHAR(39)&amp;$A4230&amp;CHAR(39)&amp;"!r2c"&amp;$C4230,0),variables,2,0)</f>
        <v>9758</v>
      </c>
      <c r="H4230" s="68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65" t="s">
        <v>1220</v>
      </c>
      <c r="B4231">
        <f t="shared" si="8538"/>
        <v>14</v>
      </c>
      <c r="C4231">
        <f t="shared" si="8541"/>
        <v>81</v>
      </c>
      <c r="E4231">
        <f t="shared" ref="E4231" si="8665">plan_id</f>
        <v>1330</v>
      </c>
      <c r="F4231">
        <f t="shared" ca="1" si="8597"/>
        <v>2012</v>
      </c>
      <c r="G4231">
        <f t="shared" ref="G4231" ca="1" si="8666">VLOOKUP(INDIRECT(CHAR(39)&amp;$A4231&amp;CHAR(39)&amp;"!r2c"&amp;$C4231,0),variables,2,0)</f>
        <v>9803</v>
      </c>
      <c r="H4231" s="68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65" t="s">
        <v>1220</v>
      </c>
      <c r="B4232">
        <f t="shared" si="8538"/>
        <v>14</v>
      </c>
      <c r="C4232">
        <f t="shared" si="8541"/>
        <v>82</v>
      </c>
      <c r="E4232">
        <f t="shared" ref="E4232" si="8667">plan_id</f>
        <v>1330</v>
      </c>
      <c r="F4232">
        <f t="shared" ca="1" si="8597"/>
        <v>2012</v>
      </c>
      <c r="G4232">
        <f t="shared" ref="G4232" ca="1" si="8668">VLOOKUP(INDIRECT(CHAR(39)&amp;$A4232&amp;CHAR(39)&amp;"!r2c"&amp;$C4232,0),variables,2,0)</f>
        <v>9857</v>
      </c>
      <c r="H4232" s="68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65" t="s">
        <v>1220</v>
      </c>
      <c r="B4233">
        <f t="shared" ref="B4233:B4296" si="8669">B4145+1</f>
        <v>14</v>
      </c>
      <c r="C4233">
        <f t="shared" si="8541"/>
        <v>83</v>
      </c>
      <c r="E4233">
        <f t="shared" ref="E4233" si="8670">plan_id</f>
        <v>1330</v>
      </c>
      <c r="F4233">
        <f t="shared" ca="1" si="8597"/>
        <v>2012</v>
      </c>
      <c r="G4233">
        <f t="shared" ref="G4233" ca="1" si="8671">VLOOKUP(INDIRECT(CHAR(39)&amp;$A4233&amp;CHAR(39)&amp;"!r2c"&amp;$C4233,0),variables,2,0)</f>
        <v>9902</v>
      </c>
      <c r="H4233" s="68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65" t="s">
        <v>1220</v>
      </c>
      <c r="B4234">
        <f t="shared" si="8669"/>
        <v>14</v>
      </c>
      <c r="C4234">
        <f t="shared" ref="C4234:C4297" si="8672">C4146</f>
        <v>84</v>
      </c>
      <c r="E4234">
        <f t="shared" ref="E4234" si="8673">plan_id</f>
        <v>1330</v>
      </c>
      <c r="F4234">
        <f t="shared" ca="1" si="8597"/>
        <v>2012</v>
      </c>
      <c r="G4234">
        <f t="shared" ref="G4234" ca="1" si="8674">VLOOKUP(INDIRECT(CHAR(39)&amp;$A4234&amp;CHAR(39)&amp;"!r2c"&amp;$C4234,0),variables,2,0)</f>
        <v>9926</v>
      </c>
      <c r="H4234" s="68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65" t="s">
        <v>1220</v>
      </c>
      <c r="B4235">
        <f t="shared" si="8669"/>
        <v>14</v>
      </c>
      <c r="C4235">
        <f t="shared" si="8672"/>
        <v>85</v>
      </c>
      <c r="E4235">
        <f t="shared" ref="E4235" si="8675">plan_id</f>
        <v>1330</v>
      </c>
      <c r="F4235">
        <f t="shared" ca="1" si="8597"/>
        <v>2012</v>
      </c>
      <c r="G4235">
        <f t="shared" ref="G4235" ca="1" si="8676">VLOOKUP(INDIRECT(CHAR(39)&amp;$A4235&amp;CHAR(39)&amp;"!r2c"&amp;$C4235,0),variables,2,0)</f>
        <v>9666</v>
      </c>
      <c r="H4235" s="68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65" t="s">
        <v>1220</v>
      </c>
      <c r="B4236">
        <f t="shared" si="8669"/>
        <v>14</v>
      </c>
      <c r="C4236">
        <f t="shared" si="8672"/>
        <v>86</v>
      </c>
      <c r="E4236">
        <f t="shared" ref="E4236" si="8677">plan_id</f>
        <v>1330</v>
      </c>
      <c r="F4236">
        <f t="shared" ca="1" si="8597"/>
        <v>2012</v>
      </c>
      <c r="G4236">
        <f t="shared" ref="G4236" ca="1" si="8678">VLOOKUP(INDIRECT(CHAR(39)&amp;$A4236&amp;CHAR(39)&amp;"!r2c"&amp;$C4236,0),variables,2,0)</f>
        <v>9827</v>
      </c>
      <c r="H4236" s="68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65" t="s">
        <v>1220</v>
      </c>
      <c r="B4237">
        <f t="shared" si="8669"/>
        <v>14</v>
      </c>
      <c r="C4237">
        <f t="shared" si="8672"/>
        <v>87</v>
      </c>
      <c r="E4237">
        <f t="shared" ref="E4237" si="8679">plan_id</f>
        <v>1330</v>
      </c>
      <c r="F4237">
        <f t="shared" ca="1" si="8597"/>
        <v>2012</v>
      </c>
      <c r="G4237">
        <f t="shared" ref="G4237" ca="1" si="8680">VLOOKUP(INDIRECT(CHAR(39)&amp;$A4237&amp;CHAR(39)&amp;"!r2c"&amp;$C4237,0),variables,2,0)</f>
        <v>9657</v>
      </c>
      <c r="H4237" s="68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65" t="s">
        <v>1220</v>
      </c>
      <c r="B4238">
        <f t="shared" si="8669"/>
        <v>14</v>
      </c>
      <c r="C4238">
        <f t="shared" si="8672"/>
        <v>88</v>
      </c>
      <c r="E4238">
        <f t="shared" ref="E4238" si="8681">plan_id</f>
        <v>1330</v>
      </c>
      <c r="F4238">
        <f t="shared" ca="1" si="8597"/>
        <v>2012</v>
      </c>
      <c r="G4238">
        <f t="shared" ref="G4238" ca="1" si="8682">VLOOKUP(INDIRECT(CHAR(39)&amp;$A4238&amp;CHAR(39)&amp;"!r2c"&amp;$C4238,0),variables,2,0)</f>
        <v>9834</v>
      </c>
      <c r="H4238" s="68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65" t="s">
        <v>1220</v>
      </c>
      <c r="B4239">
        <f t="shared" si="8669"/>
        <v>14</v>
      </c>
      <c r="C4239">
        <f t="shared" si="8672"/>
        <v>89</v>
      </c>
      <c r="E4239">
        <f t="shared" ref="E4239" si="8683">plan_id</f>
        <v>1330</v>
      </c>
      <c r="F4239">
        <f t="shared" ca="1" si="8597"/>
        <v>2012</v>
      </c>
      <c r="G4239">
        <f t="shared" ref="G4239" ca="1" si="8684">VLOOKUP(INDIRECT(CHAR(39)&amp;$A4239&amp;CHAR(39)&amp;"!r2c"&amp;$C4239,0),variables,2,0)</f>
        <v>9884</v>
      </c>
      <c r="H4239" s="68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65" t="s">
        <v>1220</v>
      </c>
      <c r="B4240">
        <f t="shared" si="8669"/>
        <v>14</v>
      </c>
      <c r="C4240">
        <f t="shared" si="8672"/>
        <v>90</v>
      </c>
      <c r="E4240">
        <f t="shared" ref="E4240" si="8685">plan_id</f>
        <v>1330</v>
      </c>
      <c r="F4240">
        <f t="shared" ca="1" si="8597"/>
        <v>2012</v>
      </c>
      <c r="G4240">
        <f t="shared" ref="G4240" ca="1" si="8686">VLOOKUP(INDIRECT(CHAR(39)&amp;$A4240&amp;CHAR(39)&amp;"!r2c"&amp;$C4240,0),variables,2,0)</f>
        <v>9672</v>
      </c>
      <c r="H4240" s="68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65" t="s">
        <v>1220</v>
      </c>
      <c r="B4241">
        <f t="shared" si="8669"/>
        <v>15</v>
      </c>
      <c r="C4241">
        <f t="shared" si="8672"/>
        <v>3</v>
      </c>
      <c r="E4241">
        <f t="shared" ref="E4241" si="8687">plan_id</f>
        <v>1330</v>
      </c>
      <c r="F4241">
        <f t="shared" ca="1" si="8597"/>
        <v>2013</v>
      </c>
      <c r="G4241">
        <f t="shared" ref="G4241" ca="1" si="8688">VLOOKUP(INDIRECT(CHAR(39)&amp;$A4241&amp;CHAR(39)&amp;"!r2c"&amp;$C4241,0),variables,2,0)</f>
        <v>9704</v>
      </c>
      <c r="H4241" s="68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65" t="s">
        <v>1220</v>
      </c>
      <c r="B4242">
        <f t="shared" si="8669"/>
        <v>15</v>
      </c>
      <c r="C4242">
        <f t="shared" si="8672"/>
        <v>4</v>
      </c>
      <c r="E4242">
        <f t="shared" ref="E4242" si="8689">plan_id</f>
        <v>1330</v>
      </c>
      <c r="F4242">
        <f t="shared" ca="1" si="8597"/>
        <v>2013</v>
      </c>
      <c r="G4242">
        <f t="shared" ref="G4242" ca="1" si="8690">VLOOKUP(INDIRECT(CHAR(39)&amp;$A4242&amp;CHAR(39)&amp;"!r2c"&amp;$C4242,0),variables,2,0)</f>
        <v>9716</v>
      </c>
      <c r="H4242" s="68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65" t="s">
        <v>1220</v>
      </c>
      <c r="B4243">
        <f t="shared" si="8669"/>
        <v>15</v>
      </c>
      <c r="C4243">
        <f t="shared" si="8672"/>
        <v>5</v>
      </c>
      <c r="E4243">
        <f t="shared" ref="E4243" si="8691">plan_id</f>
        <v>1330</v>
      </c>
      <c r="F4243">
        <f t="shared" ca="1" si="8597"/>
        <v>2013</v>
      </c>
      <c r="G4243">
        <f t="shared" ref="G4243" ca="1" si="8692">VLOOKUP(INDIRECT(CHAR(39)&amp;$A4243&amp;CHAR(39)&amp;"!r2c"&amp;$C4243,0),variables,2,0)</f>
        <v>9734</v>
      </c>
      <c r="H4243" s="68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65" t="s">
        <v>1220</v>
      </c>
      <c r="B4244">
        <f t="shared" si="8669"/>
        <v>15</v>
      </c>
      <c r="C4244">
        <f t="shared" si="8672"/>
        <v>6</v>
      </c>
      <c r="E4244">
        <f t="shared" ref="E4244" si="8693">plan_id</f>
        <v>1330</v>
      </c>
      <c r="F4244">
        <f t="shared" ca="1" si="8597"/>
        <v>2013</v>
      </c>
      <c r="G4244">
        <f t="shared" ref="G4244" ca="1" si="8694">VLOOKUP(INDIRECT(CHAR(39)&amp;$A4244&amp;CHAR(39)&amp;"!r2c"&amp;$C4244,0),variables,2,0)</f>
        <v>9749</v>
      </c>
      <c r="H4244" s="68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65" t="s">
        <v>1220</v>
      </c>
      <c r="B4245">
        <f t="shared" si="8669"/>
        <v>15</v>
      </c>
      <c r="C4245">
        <f t="shared" si="8672"/>
        <v>7</v>
      </c>
      <c r="E4245">
        <f t="shared" ref="E4245" si="8695">plan_id</f>
        <v>1330</v>
      </c>
      <c r="F4245">
        <f t="shared" ca="1" si="8597"/>
        <v>2013</v>
      </c>
      <c r="G4245">
        <f t="shared" ref="G4245" ca="1" si="8696">VLOOKUP(INDIRECT(CHAR(39)&amp;$A4245&amp;CHAR(39)&amp;"!r2c"&amp;$C4245,0),variables,2,0)</f>
        <v>9755</v>
      </c>
      <c r="H4245" s="68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65" t="s">
        <v>1220</v>
      </c>
      <c r="B4246">
        <f t="shared" si="8669"/>
        <v>15</v>
      </c>
      <c r="C4246">
        <f t="shared" si="8672"/>
        <v>8</v>
      </c>
      <c r="E4246">
        <f t="shared" ref="E4246" si="8697">plan_id</f>
        <v>1330</v>
      </c>
      <c r="F4246">
        <f t="shared" ca="1" si="8597"/>
        <v>2013</v>
      </c>
      <c r="G4246">
        <f t="shared" ref="G4246" ca="1" si="8698">VLOOKUP(INDIRECT(CHAR(39)&amp;$A4246&amp;CHAR(39)&amp;"!r2c"&amp;$C4246,0),variables,2,0)</f>
        <v>9782</v>
      </c>
      <c r="H4246" s="68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65" t="s">
        <v>1220</v>
      </c>
      <c r="B4247">
        <f t="shared" si="8669"/>
        <v>15</v>
      </c>
      <c r="C4247">
        <f t="shared" si="8672"/>
        <v>9</v>
      </c>
      <c r="E4247">
        <f t="shared" ref="E4247" si="8699">plan_id</f>
        <v>1330</v>
      </c>
      <c r="F4247">
        <f t="shared" ca="1" si="8597"/>
        <v>2013</v>
      </c>
      <c r="G4247">
        <f t="shared" ref="G4247" ca="1" si="8700">VLOOKUP(INDIRECT(CHAR(39)&amp;$A4247&amp;CHAR(39)&amp;"!r2c"&amp;$C4247,0),variables,2,0)</f>
        <v>9788</v>
      </c>
      <c r="H4247" s="68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65" t="s">
        <v>1220</v>
      </c>
      <c r="B4248">
        <f t="shared" si="8669"/>
        <v>15</v>
      </c>
      <c r="C4248">
        <f t="shared" si="8672"/>
        <v>10</v>
      </c>
      <c r="E4248">
        <f t="shared" ref="E4248" si="8701">plan_id</f>
        <v>1330</v>
      </c>
      <c r="F4248">
        <f t="shared" ca="1" si="8597"/>
        <v>2013</v>
      </c>
      <c r="G4248">
        <f t="shared" ref="G4248" ca="1" si="8702">VLOOKUP(INDIRECT(CHAR(39)&amp;$A4248&amp;CHAR(39)&amp;"!r2c"&amp;$C4248,0),variables,2,0)</f>
        <v>9812</v>
      </c>
      <c r="H4248" s="68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65" t="s">
        <v>1220</v>
      </c>
      <c r="B4249">
        <f t="shared" si="8669"/>
        <v>15</v>
      </c>
      <c r="C4249">
        <f t="shared" si="8672"/>
        <v>11</v>
      </c>
      <c r="E4249">
        <f t="shared" ref="E4249" si="8703">plan_id</f>
        <v>1330</v>
      </c>
      <c r="F4249">
        <f t="shared" ca="1" si="8597"/>
        <v>2013</v>
      </c>
      <c r="G4249">
        <f t="shared" ref="G4249" ca="1" si="8704">VLOOKUP(INDIRECT(CHAR(39)&amp;$A4249&amp;CHAR(39)&amp;"!r2c"&amp;$C4249,0),variables,2,0)</f>
        <v>9815</v>
      </c>
      <c r="H4249" s="68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65" t="s">
        <v>1220</v>
      </c>
      <c r="B4250">
        <f t="shared" si="8669"/>
        <v>15</v>
      </c>
      <c r="C4250">
        <f t="shared" si="8672"/>
        <v>12</v>
      </c>
      <c r="E4250">
        <f t="shared" ref="E4250" si="8705">plan_id</f>
        <v>1330</v>
      </c>
      <c r="F4250">
        <f t="shared" ca="1" si="8597"/>
        <v>2013</v>
      </c>
      <c r="G4250">
        <f t="shared" ref="G4250" ca="1" si="8706">VLOOKUP(INDIRECT(CHAR(39)&amp;$A4250&amp;CHAR(39)&amp;"!r2c"&amp;$C4250,0),variables,2,0)</f>
        <v>9821</v>
      </c>
      <c r="H4250" s="68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65" t="s">
        <v>1220</v>
      </c>
      <c r="B4251">
        <f t="shared" si="8669"/>
        <v>15</v>
      </c>
      <c r="C4251">
        <f t="shared" si="8672"/>
        <v>13</v>
      </c>
      <c r="E4251">
        <f t="shared" ref="E4251" si="8707">plan_id</f>
        <v>1330</v>
      </c>
      <c r="F4251">
        <f t="shared" ca="1" si="8597"/>
        <v>2013</v>
      </c>
      <c r="G4251">
        <f t="shared" ref="G4251" ca="1" si="8708">VLOOKUP(INDIRECT(CHAR(39)&amp;$A4251&amp;CHAR(39)&amp;"!r2c"&amp;$C4251,0),variables,2,0)</f>
        <v>9824</v>
      </c>
      <c r="H4251" s="68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65" t="s">
        <v>1220</v>
      </c>
      <c r="B4252">
        <f t="shared" si="8669"/>
        <v>15</v>
      </c>
      <c r="C4252">
        <f t="shared" si="8672"/>
        <v>14</v>
      </c>
      <c r="E4252">
        <f t="shared" ref="E4252" si="8709">plan_id</f>
        <v>1330</v>
      </c>
      <c r="F4252">
        <f t="shared" ca="1" si="8597"/>
        <v>2013</v>
      </c>
      <c r="G4252">
        <f t="shared" ref="G4252" ca="1" si="8710">VLOOKUP(INDIRECT(CHAR(39)&amp;$A4252&amp;CHAR(39)&amp;"!r2c"&amp;$C4252,0),variables,2,0)</f>
        <v>9830</v>
      </c>
      <c r="H4252" s="68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65" t="s">
        <v>1220</v>
      </c>
      <c r="B4253">
        <f t="shared" si="8669"/>
        <v>15</v>
      </c>
      <c r="C4253">
        <f t="shared" si="8672"/>
        <v>15</v>
      </c>
      <c r="E4253">
        <f t="shared" ref="E4253" si="8711">plan_id</f>
        <v>1330</v>
      </c>
      <c r="F4253">
        <f t="shared" ca="1" si="8597"/>
        <v>2013</v>
      </c>
      <c r="G4253">
        <f t="shared" ref="G4253" ca="1" si="8712">VLOOKUP(INDIRECT(CHAR(39)&amp;$A4253&amp;CHAR(39)&amp;"!r2c"&amp;$C4253,0),variables,2,0)</f>
        <v>9833</v>
      </c>
      <c r="H4253" s="68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65" t="s">
        <v>1220</v>
      </c>
      <c r="B4254">
        <f t="shared" si="8669"/>
        <v>15</v>
      </c>
      <c r="C4254">
        <f t="shared" si="8672"/>
        <v>16</v>
      </c>
      <c r="E4254">
        <f t="shared" ref="E4254" si="8713">plan_id</f>
        <v>1330</v>
      </c>
      <c r="F4254">
        <f t="shared" ca="1" si="8597"/>
        <v>2013</v>
      </c>
      <c r="G4254">
        <f t="shared" ref="G4254" ca="1" si="8714">VLOOKUP(INDIRECT(CHAR(39)&amp;$A4254&amp;CHAR(39)&amp;"!r2c"&amp;$C4254,0),variables,2,0)</f>
        <v>9845</v>
      </c>
      <c r="H4254" s="68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65" t="s">
        <v>1220</v>
      </c>
      <c r="B4255">
        <f t="shared" si="8669"/>
        <v>15</v>
      </c>
      <c r="C4255">
        <f t="shared" si="8672"/>
        <v>17</v>
      </c>
      <c r="E4255">
        <f t="shared" ref="E4255" si="8715">plan_id</f>
        <v>1330</v>
      </c>
      <c r="F4255">
        <f t="shared" ca="1" si="8597"/>
        <v>2013</v>
      </c>
      <c r="G4255">
        <f t="shared" ref="G4255" ca="1" si="8716">VLOOKUP(INDIRECT(CHAR(39)&amp;$A4255&amp;CHAR(39)&amp;"!r2c"&amp;$C4255,0),variables,2,0)</f>
        <v>9872</v>
      </c>
      <c r="H4255" s="68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65" t="s">
        <v>1220</v>
      </c>
      <c r="B4256">
        <f t="shared" si="8669"/>
        <v>15</v>
      </c>
      <c r="C4256">
        <f t="shared" si="8672"/>
        <v>18</v>
      </c>
      <c r="E4256">
        <f t="shared" ref="E4256" si="8717">plan_id</f>
        <v>1330</v>
      </c>
      <c r="F4256">
        <f t="shared" ca="1" si="8597"/>
        <v>2013</v>
      </c>
      <c r="G4256">
        <f t="shared" ref="G4256" ca="1" si="8718">VLOOKUP(INDIRECT(CHAR(39)&amp;$A4256&amp;CHAR(39)&amp;"!r2c"&amp;$C4256,0),variables,2,0)</f>
        <v>9887</v>
      </c>
      <c r="H4256" s="68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65" t="s">
        <v>1220</v>
      </c>
      <c r="B4257">
        <f t="shared" si="8669"/>
        <v>15</v>
      </c>
      <c r="C4257">
        <f t="shared" si="8672"/>
        <v>19</v>
      </c>
      <c r="E4257">
        <f t="shared" ref="E4257" si="8719">plan_id</f>
        <v>1330</v>
      </c>
      <c r="F4257">
        <f t="shared" ca="1" si="8597"/>
        <v>2013</v>
      </c>
      <c r="G4257">
        <f t="shared" ref="G4257" ca="1" si="8720">VLOOKUP(INDIRECT(CHAR(39)&amp;$A4257&amp;CHAR(39)&amp;"!r2c"&amp;$C4257,0),variables,2,0)</f>
        <v>9914</v>
      </c>
      <c r="H4257" s="68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65" t="s">
        <v>1220</v>
      </c>
      <c r="B4258">
        <f t="shared" si="8669"/>
        <v>15</v>
      </c>
      <c r="C4258">
        <f t="shared" si="8672"/>
        <v>20</v>
      </c>
      <c r="E4258">
        <f t="shared" ref="E4258" si="8721">plan_id</f>
        <v>1330</v>
      </c>
      <c r="F4258">
        <f t="shared" ca="1" si="8597"/>
        <v>2013</v>
      </c>
      <c r="G4258">
        <f t="shared" ref="G4258" ca="1" si="8722">VLOOKUP(INDIRECT(CHAR(39)&amp;$A4258&amp;CHAR(39)&amp;"!r2c"&amp;$C4258,0),variables,2,0)</f>
        <v>9917</v>
      </c>
      <c r="H4258" s="68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65" t="s">
        <v>1220</v>
      </c>
      <c r="B4259">
        <f t="shared" si="8669"/>
        <v>15</v>
      </c>
      <c r="C4259">
        <f t="shared" si="8672"/>
        <v>21</v>
      </c>
      <c r="E4259">
        <f t="shared" ref="E4259" si="8723">plan_id</f>
        <v>1330</v>
      </c>
      <c r="F4259">
        <f t="shared" ca="1" si="8597"/>
        <v>2013</v>
      </c>
      <c r="G4259">
        <f t="shared" ref="G4259" ca="1" si="8724">VLOOKUP(INDIRECT(CHAR(39)&amp;$A4259&amp;CHAR(39)&amp;"!r2c"&amp;$C4259,0),variables,2,0)</f>
        <v>9920</v>
      </c>
      <c r="H4259" s="68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65" t="s">
        <v>1220</v>
      </c>
      <c r="B4260">
        <f t="shared" si="8669"/>
        <v>15</v>
      </c>
      <c r="C4260">
        <f t="shared" si="8672"/>
        <v>22</v>
      </c>
      <c r="E4260">
        <f t="shared" ref="E4260" si="8725">plan_id</f>
        <v>1330</v>
      </c>
      <c r="F4260">
        <f t="shared" ca="1" si="8597"/>
        <v>2013</v>
      </c>
      <c r="G4260">
        <f t="shared" ref="G4260" ca="1" si="8726">VLOOKUP(INDIRECT(CHAR(39)&amp;$A4260&amp;CHAR(39)&amp;"!r2c"&amp;$C4260,0),variables,2,0)</f>
        <v>9648</v>
      </c>
      <c r="H4260" s="68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65" t="s">
        <v>1220</v>
      </c>
      <c r="B4261">
        <f t="shared" si="8669"/>
        <v>15</v>
      </c>
      <c r="C4261">
        <f t="shared" si="8672"/>
        <v>23</v>
      </c>
      <c r="E4261">
        <f t="shared" ref="E4261" si="8727">plan_id</f>
        <v>1330</v>
      </c>
      <c r="F4261">
        <f t="shared" ref="F4261:F4324" ca="1" si="8728">INDIRECT(CHAR(39)&amp;$A4261&amp;CHAR(39)&amp;"!r"&amp;$B4261&amp;"c2",0)</f>
        <v>2013</v>
      </c>
      <c r="G4261">
        <f t="shared" ref="G4261" ca="1" si="8729">VLOOKUP(INDIRECT(CHAR(39)&amp;$A4261&amp;CHAR(39)&amp;"!r2c"&amp;$C4261,0),variables,2,0)</f>
        <v>9713</v>
      </c>
      <c r="H4261" s="68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65" t="s">
        <v>1220</v>
      </c>
      <c r="B4262">
        <f t="shared" si="8669"/>
        <v>15</v>
      </c>
      <c r="C4262">
        <f t="shared" si="8672"/>
        <v>24</v>
      </c>
      <c r="E4262">
        <f t="shared" ref="E4262" si="8730">plan_id</f>
        <v>1330</v>
      </c>
      <c r="F4262">
        <f t="shared" ca="1" si="8728"/>
        <v>2013</v>
      </c>
      <c r="G4262">
        <f t="shared" ref="G4262" ca="1" si="8731">VLOOKUP(INDIRECT(CHAR(39)&amp;$A4262&amp;CHAR(39)&amp;"!r2c"&amp;$C4262,0),variables,2,0)</f>
        <v>9719</v>
      </c>
      <c r="H4262" s="68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65" t="s">
        <v>1220</v>
      </c>
      <c r="B4263">
        <f t="shared" si="8669"/>
        <v>15</v>
      </c>
      <c r="C4263">
        <f t="shared" si="8672"/>
        <v>25</v>
      </c>
      <c r="E4263">
        <f t="shared" ref="E4263" si="8732">plan_id</f>
        <v>1330</v>
      </c>
      <c r="F4263">
        <f t="shared" ca="1" si="8728"/>
        <v>2013</v>
      </c>
      <c r="G4263">
        <f t="shared" ref="G4263" ca="1" si="8733">VLOOKUP(INDIRECT(CHAR(39)&amp;$A4263&amp;CHAR(39)&amp;"!r2c"&amp;$C4263,0),variables,2,0)</f>
        <v>9725</v>
      </c>
      <c r="H4263" s="68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65" t="s">
        <v>1220</v>
      </c>
      <c r="B4264">
        <f t="shared" si="8669"/>
        <v>15</v>
      </c>
      <c r="C4264">
        <f t="shared" si="8672"/>
        <v>26</v>
      </c>
      <c r="E4264">
        <f t="shared" ref="E4264" si="8734">plan_id</f>
        <v>1330</v>
      </c>
      <c r="F4264">
        <f t="shared" ca="1" si="8728"/>
        <v>2013</v>
      </c>
      <c r="G4264">
        <f t="shared" ref="G4264" ca="1" si="8735">VLOOKUP(INDIRECT(CHAR(39)&amp;$A4264&amp;CHAR(39)&amp;"!r2c"&amp;$C4264,0),variables,2,0)</f>
        <v>9743</v>
      </c>
      <c r="H4264" s="68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65" t="s">
        <v>1220</v>
      </c>
      <c r="B4265">
        <f t="shared" si="8669"/>
        <v>15</v>
      </c>
      <c r="C4265">
        <f t="shared" si="8672"/>
        <v>27</v>
      </c>
      <c r="E4265">
        <f t="shared" ref="E4265" si="8736">plan_id</f>
        <v>1330</v>
      </c>
      <c r="F4265">
        <f t="shared" ca="1" si="8728"/>
        <v>2013</v>
      </c>
      <c r="G4265">
        <f t="shared" ref="G4265" ca="1" si="8737">VLOOKUP(INDIRECT(CHAR(39)&amp;$A4265&amp;CHAR(39)&amp;"!r2c"&amp;$C4265,0),variables,2,0)</f>
        <v>9746</v>
      </c>
      <c r="H4265" s="68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65" t="s">
        <v>1220</v>
      </c>
      <c r="B4266">
        <f t="shared" si="8669"/>
        <v>15</v>
      </c>
      <c r="C4266">
        <f t="shared" si="8672"/>
        <v>28</v>
      </c>
      <c r="E4266">
        <f t="shared" ref="E4266" si="8738">plan_id</f>
        <v>1330</v>
      </c>
      <c r="F4266">
        <f t="shared" ca="1" si="8728"/>
        <v>2013</v>
      </c>
      <c r="G4266">
        <f t="shared" ref="G4266" ca="1" si="8739">VLOOKUP(INDIRECT(CHAR(39)&amp;$A4266&amp;CHAR(39)&amp;"!r2c"&amp;$C4266,0),variables,2,0)</f>
        <v>9761</v>
      </c>
      <c r="H4266" s="68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65" t="s">
        <v>1220</v>
      </c>
      <c r="B4267">
        <f t="shared" si="8669"/>
        <v>15</v>
      </c>
      <c r="C4267">
        <f t="shared" si="8672"/>
        <v>29</v>
      </c>
      <c r="E4267">
        <f t="shared" ref="E4267" si="8740">plan_id</f>
        <v>1330</v>
      </c>
      <c r="F4267">
        <f t="shared" ca="1" si="8728"/>
        <v>2013</v>
      </c>
      <c r="G4267">
        <f t="shared" ref="G4267" ca="1" si="8741">VLOOKUP(INDIRECT(CHAR(39)&amp;$A4267&amp;CHAR(39)&amp;"!r2c"&amp;$C4267,0),variables,2,0)</f>
        <v>9764</v>
      </c>
      <c r="H4267" s="68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65" t="s">
        <v>1220</v>
      </c>
      <c r="B4268">
        <f t="shared" si="8669"/>
        <v>15</v>
      </c>
      <c r="C4268">
        <f t="shared" si="8672"/>
        <v>30</v>
      </c>
      <c r="E4268">
        <f t="shared" ref="E4268" si="8742">plan_id</f>
        <v>1330</v>
      </c>
      <c r="F4268">
        <f t="shared" ca="1" si="8728"/>
        <v>2013</v>
      </c>
      <c r="G4268">
        <f t="shared" ref="G4268" ca="1" si="8743">VLOOKUP(INDIRECT(CHAR(39)&amp;$A4268&amp;CHAR(39)&amp;"!r2c"&amp;$C4268,0),variables,2,0)</f>
        <v>9767</v>
      </c>
      <c r="H4268" s="68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65" t="s">
        <v>1220</v>
      </c>
      <c r="B4269">
        <f t="shared" si="8669"/>
        <v>15</v>
      </c>
      <c r="C4269">
        <f t="shared" si="8672"/>
        <v>31</v>
      </c>
      <c r="E4269">
        <f t="shared" ref="E4269" si="8744">plan_id</f>
        <v>1330</v>
      </c>
      <c r="F4269">
        <f t="shared" ca="1" si="8728"/>
        <v>2013</v>
      </c>
      <c r="G4269">
        <f t="shared" ref="G4269" ca="1" si="8745">VLOOKUP(INDIRECT(CHAR(39)&amp;$A4269&amp;CHAR(39)&amp;"!r2c"&amp;$C4269,0),variables,2,0)</f>
        <v>9770</v>
      </c>
      <c r="H4269" s="68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65" t="s">
        <v>1220</v>
      </c>
      <c r="B4270">
        <f t="shared" si="8669"/>
        <v>15</v>
      </c>
      <c r="C4270">
        <f t="shared" si="8672"/>
        <v>32</v>
      </c>
      <c r="E4270">
        <f t="shared" ref="E4270" si="8746">plan_id</f>
        <v>1330</v>
      </c>
      <c r="F4270">
        <f t="shared" ca="1" si="8728"/>
        <v>2013</v>
      </c>
      <c r="G4270">
        <f t="shared" ref="G4270" ca="1" si="8747">VLOOKUP(INDIRECT(CHAR(39)&amp;$A4270&amp;CHAR(39)&amp;"!r2c"&amp;$C4270,0),variables,2,0)</f>
        <v>9773</v>
      </c>
      <c r="H4270" s="68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65" t="s">
        <v>1220</v>
      </c>
      <c r="B4271">
        <f t="shared" si="8669"/>
        <v>15</v>
      </c>
      <c r="C4271">
        <f t="shared" si="8672"/>
        <v>33</v>
      </c>
      <c r="E4271">
        <f t="shared" ref="E4271" si="8748">plan_id</f>
        <v>1330</v>
      </c>
      <c r="F4271">
        <f t="shared" ca="1" si="8728"/>
        <v>2013</v>
      </c>
      <c r="G4271">
        <f t="shared" ref="G4271" ca="1" si="8749">VLOOKUP(INDIRECT(CHAR(39)&amp;$A4271&amp;CHAR(39)&amp;"!r2c"&amp;$C4271,0),variables,2,0)</f>
        <v>9776</v>
      </c>
      <c r="H4271" s="68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65" t="s">
        <v>1220</v>
      </c>
      <c r="B4272">
        <f t="shared" si="8669"/>
        <v>15</v>
      </c>
      <c r="C4272">
        <f t="shared" si="8672"/>
        <v>34</v>
      </c>
      <c r="E4272">
        <f t="shared" ref="E4272" si="8750">plan_id</f>
        <v>1330</v>
      </c>
      <c r="F4272">
        <f t="shared" ca="1" si="8728"/>
        <v>2013</v>
      </c>
      <c r="G4272">
        <f t="shared" ref="G4272" ca="1" si="8751">VLOOKUP(INDIRECT(CHAR(39)&amp;$A4272&amp;CHAR(39)&amp;"!r2c"&amp;$C4272,0),variables,2,0)</f>
        <v>9779</v>
      </c>
      <c r="H4272" s="68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65" t="s">
        <v>1220</v>
      </c>
      <c r="B4273">
        <f t="shared" si="8669"/>
        <v>15</v>
      </c>
      <c r="C4273">
        <f t="shared" si="8672"/>
        <v>35</v>
      </c>
      <c r="E4273">
        <f t="shared" ref="E4273" si="8752">plan_id</f>
        <v>1330</v>
      </c>
      <c r="F4273">
        <f t="shared" ca="1" si="8728"/>
        <v>2013</v>
      </c>
      <c r="G4273">
        <f t="shared" ref="G4273" ca="1" si="8753">VLOOKUP(INDIRECT(CHAR(39)&amp;$A4273&amp;CHAR(39)&amp;"!r2c"&amp;$C4273,0),variables,2,0)</f>
        <v>9785</v>
      </c>
      <c r="H4273" s="68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65" t="s">
        <v>1220</v>
      </c>
      <c r="B4274">
        <f t="shared" si="8669"/>
        <v>15</v>
      </c>
      <c r="C4274">
        <f t="shared" si="8672"/>
        <v>36</v>
      </c>
      <c r="E4274">
        <f t="shared" ref="E4274" si="8754">plan_id</f>
        <v>1330</v>
      </c>
      <c r="F4274">
        <f t="shared" ca="1" si="8728"/>
        <v>2013</v>
      </c>
      <c r="G4274">
        <f t="shared" ref="G4274" ca="1" si="8755">VLOOKUP(INDIRECT(CHAR(39)&amp;$A4274&amp;CHAR(39)&amp;"!r2c"&amp;$C4274,0),variables,2,0)</f>
        <v>9794</v>
      </c>
      <c r="H4274" s="68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65" t="s">
        <v>1220</v>
      </c>
      <c r="B4275">
        <f t="shared" si="8669"/>
        <v>15</v>
      </c>
      <c r="C4275">
        <f t="shared" si="8672"/>
        <v>37</v>
      </c>
      <c r="E4275">
        <f t="shared" ref="E4275" si="8756">plan_id</f>
        <v>1330</v>
      </c>
      <c r="F4275">
        <f t="shared" ca="1" si="8728"/>
        <v>2013</v>
      </c>
      <c r="G4275">
        <f t="shared" ref="G4275" ca="1" si="8757">VLOOKUP(INDIRECT(CHAR(39)&amp;$A4275&amp;CHAR(39)&amp;"!r2c"&amp;$C4275,0),variables,2,0)</f>
        <v>9797</v>
      </c>
      <c r="H4275" s="68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65" t="s">
        <v>1220</v>
      </c>
      <c r="B4276">
        <f t="shared" si="8669"/>
        <v>15</v>
      </c>
      <c r="C4276">
        <f t="shared" si="8672"/>
        <v>38</v>
      </c>
      <c r="E4276">
        <f t="shared" ref="E4276" si="8758">plan_id</f>
        <v>1330</v>
      </c>
      <c r="F4276">
        <f t="shared" ca="1" si="8728"/>
        <v>2013</v>
      </c>
      <c r="G4276">
        <f t="shared" ref="G4276" ca="1" si="8759">VLOOKUP(INDIRECT(CHAR(39)&amp;$A4276&amp;CHAR(39)&amp;"!r2c"&amp;$C4276,0),variables,2,0)</f>
        <v>9806</v>
      </c>
      <c r="H4276" s="68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65" t="s">
        <v>1220</v>
      </c>
      <c r="B4277">
        <f t="shared" si="8669"/>
        <v>15</v>
      </c>
      <c r="C4277">
        <f t="shared" si="8672"/>
        <v>39</v>
      </c>
      <c r="E4277">
        <f t="shared" ref="E4277" si="8760">plan_id</f>
        <v>1330</v>
      </c>
      <c r="F4277">
        <f t="shared" ca="1" si="8728"/>
        <v>2013</v>
      </c>
      <c r="G4277">
        <f t="shared" ref="G4277" ca="1" si="8761">VLOOKUP(INDIRECT(CHAR(39)&amp;$A4277&amp;CHAR(39)&amp;"!r2c"&amp;$C4277,0),variables,2,0)</f>
        <v>9809</v>
      </c>
      <c r="H4277" s="68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65" t="s">
        <v>1220</v>
      </c>
      <c r="B4278">
        <f t="shared" si="8669"/>
        <v>15</v>
      </c>
      <c r="C4278">
        <f t="shared" si="8672"/>
        <v>40</v>
      </c>
      <c r="E4278">
        <f t="shared" ref="E4278" si="8762">plan_id</f>
        <v>1330</v>
      </c>
      <c r="F4278">
        <f t="shared" ca="1" si="8728"/>
        <v>2013</v>
      </c>
      <c r="G4278">
        <f t="shared" ref="G4278" ca="1" si="8763">VLOOKUP(INDIRECT(CHAR(39)&amp;$A4278&amp;CHAR(39)&amp;"!r2c"&amp;$C4278,0),variables,2,0)</f>
        <v>9818</v>
      </c>
      <c r="H4278" s="68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65" t="s">
        <v>1220</v>
      </c>
      <c r="B4279">
        <f t="shared" si="8669"/>
        <v>15</v>
      </c>
      <c r="C4279">
        <f t="shared" si="8672"/>
        <v>41</v>
      </c>
      <c r="E4279">
        <f t="shared" ref="E4279" si="8764">plan_id</f>
        <v>1330</v>
      </c>
      <c r="F4279">
        <f t="shared" ca="1" si="8728"/>
        <v>2013</v>
      </c>
      <c r="G4279">
        <f t="shared" ref="G4279" ca="1" si="8765">VLOOKUP(INDIRECT(CHAR(39)&amp;$A4279&amp;CHAR(39)&amp;"!r2c"&amp;$C4279,0),variables,2,0)</f>
        <v>9839</v>
      </c>
      <c r="H4279" s="68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65" t="s">
        <v>1220</v>
      </c>
      <c r="B4280">
        <f t="shared" si="8669"/>
        <v>15</v>
      </c>
      <c r="C4280">
        <f t="shared" si="8672"/>
        <v>42</v>
      </c>
      <c r="E4280">
        <f t="shared" ref="E4280" si="8766">plan_id</f>
        <v>1330</v>
      </c>
      <c r="F4280">
        <f t="shared" ca="1" si="8728"/>
        <v>2013</v>
      </c>
      <c r="G4280">
        <f t="shared" ref="G4280" ca="1" si="8767">VLOOKUP(INDIRECT(CHAR(39)&amp;$A4280&amp;CHAR(39)&amp;"!r2c"&amp;$C4280,0),variables,2,0)</f>
        <v>9860</v>
      </c>
      <c r="H4280" s="68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65" t="s">
        <v>1220</v>
      </c>
      <c r="B4281">
        <f t="shared" si="8669"/>
        <v>15</v>
      </c>
      <c r="C4281">
        <f t="shared" si="8672"/>
        <v>43</v>
      </c>
      <c r="E4281">
        <f t="shared" ref="E4281" si="8768">plan_id</f>
        <v>1330</v>
      </c>
      <c r="F4281">
        <f t="shared" ca="1" si="8728"/>
        <v>2013</v>
      </c>
      <c r="G4281">
        <f t="shared" ref="G4281" ca="1" si="8769">VLOOKUP(INDIRECT(CHAR(39)&amp;$A4281&amp;CHAR(39)&amp;"!r2c"&amp;$C4281,0),variables,2,0)</f>
        <v>9863</v>
      </c>
      <c r="H4281" s="68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65" t="s">
        <v>1220</v>
      </c>
      <c r="B4282">
        <f t="shared" si="8669"/>
        <v>15</v>
      </c>
      <c r="C4282">
        <f t="shared" si="8672"/>
        <v>44</v>
      </c>
      <c r="E4282">
        <f t="shared" ref="E4282" si="8770">plan_id</f>
        <v>1330</v>
      </c>
      <c r="F4282">
        <f t="shared" ca="1" si="8728"/>
        <v>2013</v>
      </c>
      <c r="G4282">
        <f t="shared" ref="G4282" ca="1" si="8771">VLOOKUP(INDIRECT(CHAR(39)&amp;$A4282&amp;CHAR(39)&amp;"!r2c"&amp;$C4282,0),variables,2,0)</f>
        <v>9878</v>
      </c>
      <c r="H4282" s="68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65" t="s">
        <v>1220</v>
      </c>
      <c r="B4283">
        <f t="shared" si="8669"/>
        <v>15</v>
      </c>
      <c r="C4283">
        <f t="shared" si="8672"/>
        <v>45</v>
      </c>
      <c r="E4283">
        <f t="shared" ref="E4283" si="8772">plan_id</f>
        <v>1330</v>
      </c>
      <c r="F4283">
        <f t="shared" ca="1" si="8728"/>
        <v>2013</v>
      </c>
      <c r="G4283">
        <f t="shared" ref="G4283" ca="1" si="8773">VLOOKUP(INDIRECT(CHAR(39)&amp;$A4283&amp;CHAR(39)&amp;"!r2c"&amp;$C4283,0),variables,2,0)</f>
        <v>9923</v>
      </c>
      <c r="H4283" s="68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65" t="s">
        <v>1220</v>
      </c>
      <c r="B4284">
        <f t="shared" si="8669"/>
        <v>15</v>
      </c>
      <c r="C4284">
        <f t="shared" si="8672"/>
        <v>46</v>
      </c>
      <c r="E4284">
        <f t="shared" ref="E4284" si="8774">plan_id</f>
        <v>1330</v>
      </c>
      <c r="F4284">
        <f t="shared" ca="1" si="8728"/>
        <v>2013</v>
      </c>
      <c r="G4284">
        <f t="shared" ref="G4284" ca="1" si="8775">VLOOKUP(INDIRECT(CHAR(39)&amp;$A4284&amp;CHAR(39)&amp;"!r2c"&amp;$C4284,0),variables,2,0)</f>
        <v>9932</v>
      </c>
      <c r="H4284" s="68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65" t="s">
        <v>1220</v>
      </c>
      <c r="B4285">
        <f t="shared" si="8669"/>
        <v>15</v>
      </c>
      <c r="C4285">
        <f t="shared" si="8672"/>
        <v>47</v>
      </c>
      <c r="E4285">
        <f t="shared" ref="E4285" si="8776">plan_id</f>
        <v>1330</v>
      </c>
      <c r="F4285">
        <f t="shared" ca="1" si="8728"/>
        <v>2013</v>
      </c>
      <c r="G4285">
        <f t="shared" ref="G4285" ca="1" si="8777">VLOOKUP(INDIRECT(CHAR(39)&amp;$A4285&amp;CHAR(39)&amp;"!r2c"&amp;$C4285,0),variables,2,0)</f>
        <v>9935</v>
      </c>
      <c r="H4285" s="68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65" t="s">
        <v>1220</v>
      </c>
      <c r="B4286">
        <f t="shared" si="8669"/>
        <v>15</v>
      </c>
      <c r="C4286">
        <f t="shared" si="8672"/>
        <v>48</v>
      </c>
      <c r="E4286">
        <f t="shared" ref="E4286" si="8778">plan_id</f>
        <v>1330</v>
      </c>
      <c r="F4286">
        <f t="shared" ca="1" si="8728"/>
        <v>2013</v>
      </c>
      <c r="G4286">
        <f t="shared" ref="G4286" ca="1" si="8779">VLOOKUP(INDIRECT(CHAR(39)&amp;$A4286&amp;CHAR(39)&amp;"!r2c"&amp;$C4286,0),variables,2,0)</f>
        <v>9651</v>
      </c>
      <c r="H4286" s="68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65" t="s">
        <v>1220</v>
      </c>
      <c r="B4287">
        <f t="shared" si="8669"/>
        <v>15</v>
      </c>
      <c r="C4287">
        <f t="shared" si="8672"/>
        <v>49</v>
      </c>
      <c r="E4287">
        <f t="shared" ref="E4287" si="8780">plan_id</f>
        <v>1330</v>
      </c>
      <c r="F4287">
        <f t="shared" ca="1" si="8728"/>
        <v>2013</v>
      </c>
      <c r="G4287">
        <f t="shared" ref="G4287" ca="1" si="8781">VLOOKUP(INDIRECT(CHAR(39)&amp;$A4287&amp;CHAR(39)&amp;"!r2c"&amp;$C4287,0),variables,2,0)</f>
        <v>9722</v>
      </c>
      <c r="H4287" s="68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65" t="s">
        <v>1220</v>
      </c>
      <c r="B4288">
        <f t="shared" si="8669"/>
        <v>15</v>
      </c>
      <c r="C4288">
        <f t="shared" si="8672"/>
        <v>50</v>
      </c>
      <c r="E4288">
        <f t="shared" ref="E4288" si="8782">plan_id</f>
        <v>1330</v>
      </c>
      <c r="F4288">
        <f t="shared" ca="1" si="8728"/>
        <v>2013</v>
      </c>
      <c r="G4288">
        <f t="shared" ref="G4288" ca="1" si="8783">VLOOKUP(INDIRECT(CHAR(39)&amp;$A4288&amp;CHAR(39)&amp;"!r2c"&amp;$C4288,0),variables,2,0)</f>
        <v>9848</v>
      </c>
      <c r="H4288" s="68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65" t="s">
        <v>1220</v>
      </c>
      <c r="B4289">
        <f t="shared" si="8669"/>
        <v>15</v>
      </c>
      <c r="C4289">
        <f t="shared" si="8672"/>
        <v>51</v>
      </c>
      <c r="E4289">
        <f t="shared" ref="E4289" si="8784">plan_id</f>
        <v>1330</v>
      </c>
      <c r="F4289">
        <f t="shared" ca="1" si="8728"/>
        <v>2013</v>
      </c>
      <c r="G4289">
        <f t="shared" ref="G4289" ca="1" si="8785">VLOOKUP(INDIRECT(CHAR(39)&amp;$A4289&amp;CHAR(39)&amp;"!r2c"&amp;$C4289,0),variables,2,0)</f>
        <v>9866</v>
      </c>
      <c r="H4289" s="68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65" t="s">
        <v>1220</v>
      </c>
      <c r="B4290">
        <f t="shared" si="8669"/>
        <v>15</v>
      </c>
      <c r="C4290">
        <f t="shared" si="8672"/>
        <v>52</v>
      </c>
      <c r="E4290">
        <f t="shared" ref="E4290" si="8786">plan_id</f>
        <v>1330</v>
      </c>
      <c r="F4290">
        <f t="shared" ca="1" si="8728"/>
        <v>2013</v>
      </c>
      <c r="G4290">
        <f t="shared" ref="G4290" ca="1" si="8787">VLOOKUP(INDIRECT(CHAR(39)&amp;$A4290&amp;CHAR(39)&amp;"!r2c"&amp;$C4290,0),variables,2,0)</f>
        <v>9899</v>
      </c>
      <c r="H4290" s="68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65" t="s">
        <v>1220</v>
      </c>
      <c r="B4291">
        <f t="shared" si="8669"/>
        <v>15</v>
      </c>
      <c r="C4291">
        <f t="shared" si="8672"/>
        <v>53</v>
      </c>
      <c r="E4291">
        <f t="shared" ref="E4291" si="8788">plan_id</f>
        <v>1330</v>
      </c>
      <c r="F4291">
        <f t="shared" ca="1" si="8728"/>
        <v>2013</v>
      </c>
      <c r="G4291">
        <f t="shared" ref="G4291" ca="1" si="8789">VLOOKUP(INDIRECT(CHAR(39)&amp;$A4291&amp;CHAR(39)&amp;"!r2c"&amp;$C4291,0),variables,2,0)</f>
        <v>9905</v>
      </c>
      <c r="H4291" s="68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65" t="s">
        <v>1220</v>
      </c>
      <c r="B4292">
        <f t="shared" si="8669"/>
        <v>15</v>
      </c>
      <c r="C4292">
        <f t="shared" si="8672"/>
        <v>54</v>
      </c>
      <c r="E4292">
        <f t="shared" ref="E4292" si="8790">plan_id</f>
        <v>1330</v>
      </c>
      <c r="F4292">
        <f t="shared" ca="1" si="8728"/>
        <v>2013</v>
      </c>
      <c r="G4292">
        <f t="shared" ref="G4292" ca="1" si="8791">VLOOKUP(INDIRECT(CHAR(39)&amp;$A4292&amp;CHAR(39)&amp;"!r2c"&amp;$C4292,0),variables,2,0)</f>
        <v>9929</v>
      </c>
      <c r="H4292" s="68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65" t="s">
        <v>1220</v>
      </c>
      <c r="B4293">
        <f t="shared" si="8669"/>
        <v>15</v>
      </c>
      <c r="C4293">
        <f t="shared" si="8672"/>
        <v>55</v>
      </c>
      <c r="E4293">
        <f t="shared" ref="E4293" si="8792">plan_id</f>
        <v>1330</v>
      </c>
      <c r="F4293">
        <f t="shared" ca="1" si="8728"/>
        <v>2013</v>
      </c>
      <c r="G4293">
        <f t="shared" ref="G4293" ca="1" si="8793">VLOOKUP(INDIRECT(CHAR(39)&amp;$A4293&amp;CHAR(39)&amp;"!r2c"&amp;$C4293,0),variables,2,0)</f>
        <v>9654</v>
      </c>
      <c r="H4293" s="68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65" t="s">
        <v>1220</v>
      </c>
      <c r="B4294">
        <f t="shared" si="8669"/>
        <v>15</v>
      </c>
      <c r="C4294">
        <f t="shared" si="8672"/>
        <v>56</v>
      </c>
      <c r="E4294">
        <f t="shared" ref="E4294" si="8794">plan_id</f>
        <v>1330</v>
      </c>
      <c r="F4294">
        <f t="shared" ca="1" si="8728"/>
        <v>2013</v>
      </c>
      <c r="G4294">
        <f t="shared" ref="G4294" ca="1" si="8795">VLOOKUP(INDIRECT(CHAR(39)&amp;$A4294&amp;CHAR(39)&amp;"!r2c"&amp;$C4294,0),variables,2,0)</f>
        <v>9707</v>
      </c>
      <c r="H4294" s="68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65" t="s">
        <v>1220</v>
      </c>
      <c r="B4295">
        <f t="shared" si="8669"/>
        <v>15</v>
      </c>
      <c r="C4295">
        <f t="shared" si="8672"/>
        <v>57</v>
      </c>
      <c r="E4295">
        <f t="shared" ref="E4295" si="8796">plan_id</f>
        <v>1330</v>
      </c>
      <c r="F4295">
        <f t="shared" ca="1" si="8728"/>
        <v>2013</v>
      </c>
      <c r="G4295">
        <f t="shared" ref="G4295" ca="1" si="8797">VLOOKUP(INDIRECT(CHAR(39)&amp;$A4295&amp;CHAR(39)&amp;"!r2c"&amp;$C4295,0),variables,2,0)</f>
        <v>9669</v>
      </c>
      <c r="H4295" s="68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65" t="s">
        <v>1220</v>
      </c>
      <c r="B4296">
        <f t="shared" si="8669"/>
        <v>15</v>
      </c>
      <c r="C4296">
        <f t="shared" si="8672"/>
        <v>58</v>
      </c>
      <c r="E4296">
        <f t="shared" ref="E4296" si="8798">plan_id</f>
        <v>1330</v>
      </c>
      <c r="F4296">
        <f t="shared" ca="1" si="8728"/>
        <v>2013</v>
      </c>
      <c r="G4296">
        <f t="shared" ref="G4296" ca="1" si="8799">VLOOKUP(INDIRECT(CHAR(39)&amp;$A4296&amp;CHAR(39)&amp;"!r2c"&amp;$C4296,0),variables,2,0)</f>
        <v>9851</v>
      </c>
      <c r="H4296" s="68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65" t="s">
        <v>1220</v>
      </c>
      <c r="B4297">
        <f t="shared" ref="B4297:B4360" si="8800">B4209+1</f>
        <v>15</v>
      </c>
      <c r="C4297">
        <f t="shared" si="8672"/>
        <v>59</v>
      </c>
      <c r="E4297">
        <f t="shared" ref="E4297" si="8801">plan_id</f>
        <v>1330</v>
      </c>
      <c r="F4297">
        <f t="shared" ca="1" si="8728"/>
        <v>2013</v>
      </c>
      <c r="G4297">
        <f t="shared" ref="G4297" ca="1" si="8802">VLOOKUP(INDIRECT(CHAR(39)&amp;$A4297&amp;CHAR(39)&amp;"!r2c"&amp;$C4297,0),variables,2,0)</f>
        <v>9890</v>
      </c>
      <c r="H4297" s="68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65" t="s">
        <v>1220</v>
      </c>
      <c r="B4298">
        <f t="shared" si="8800"/>
        <v>15</v>
      </c>
      <c r="C4298">
        <f t="shared" ref="C4298:C4361" si="8803">C4210</f>
        <v>60</v>
      </c>
      <c r="E4298">
        <f t="shared" ref="E4298" si="8804">plan_id</f>
        <v>1330</v>
      </c>
      <c r="F4298">
        <f t="shared" ca="1" si="8728"/>
        <v>2013</v>
      </c>
      <c r="G4298">
        <f t="shared" ref="G4298" ca="1" si="8805">VLOOKUP(INDIRECT(CHAR(39)&amp;$A4298&amp;CHAR(39)&amp;"!r2c"&amp;$C4298,0),variables,2,0)</f>
        <v>9893</v>
      </c>
      <c r="H4298" s="68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65" t="s">
        <v>1220</v>
      </c>
      <c r="B4299">
        <f t="shared" si="8800"/>
        <v>15</v>
      </c>
      <c r="C4299">
        <f t="shared" si="8803"/>
        <v>61</v>
      </c>
      <c r="E4299">
        <f t="shared" ref="E4299" si="8806">plan_id</f>
        <v>1330</v>
      </c>
      <c r="F4299">
        <f t="shared" ca="1" si="8728"/>
        <v>2013</v>
      </c>
      <c r="G4299">
        <f t="shared" ref="G4299" ca="1" si="8807">VLOOKUP(INDIRECT(CHAR(39)&amp;$A4299&amp;CHAR(39)&amp;"!r2c"&amp;$C4299,0),variables,2,0)</f>
        <v>9896</v>
      </c>
      <c r="H4299" s="68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65" t="s">
        <v>1220</v>
      </c>
      <c r="B4300">
        <f t="shared" si="8800"/>
        <v>15</v>
      </c>
      <c r="C4300">
        <f t="shared" si="8803"/>
        <v>62</v>
      </c>
      <c r="E4300">
        <f t="shared" ref="E4300" si="8808">plan_id</f>
        <v>1330</v>
      </c>
      <c r="F4300">
        <f t="shared" ca="1" si="8728"/>
        <v>2013</v>
      </c>
      <c r="G4300">
        <f t="shared" ref="G4300" ca="1" si="8809">VLOOKUP(INDIRECT(CHAR(39)&amp;$A4300&amp;CHAR(39)&amp;"!r2c"&amp;$C4300,0),variables,2,0)</f>
        <v>9660</v>
      </c>
      <c r="H4300" s="68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65" t="s">
        <v>1220</v>
      </c>
      <c r="B4301">
        <f t="shared" si="8800"/>
        <v>15</v>
      </c>
      <c r="C4301">
        <f t="shared" si="8803"/>
        <v>63</v>
      </c>
      <c r="E4301">
        <f t="shared" ref="E4301" si="8810">plan_id</f>
        <v>1330</v>
      </c>
      <c r="F4301">
        <f t="shared" ca="1" si="8728"/>
        <v>2013</v>
      </c>
      <c r="G4301">
        <f t="shared" ref="G4301" ca="1" si="8811">VLOOKUP(INDIRECT(CHAR(39)&amp;$A4301&amp;CHAR(39)&amp;"!r2c"&amp;$C4301,0),variables,2,0)</f>
        <v>9701</v>
      </c>
      <c r="H4301" s="68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65" t="s">
        <v>1220</v>
      </c>
      <c r="B4302">
        <f t="shared" si="8800"/>
        <v>15</v>
      </c>
      <c r="C4302">
        <f t="shared" si="8803"/>
        <v>64</v>
      </c>
      <c r="E4302">
        <f t="shared" ref="E4302" si="8812">plan_id</f>
        <v>1330</v>
      </c>
      <c r="F4302">
        <f t="shared" ca="1" si="8728"/>
        <v>2013</v>
      </c>
      <c r="G4302">
        <f t="shared" ref="G4302" ca="1" si="8813">VLOOKUP(INDIRECT(CHAR(39)&amp;$A4302&amp;CHAR(39)&amp;"!r2c"&amp;$C4302,0),variables,2,0)</f>
        <v>9728</v>
      </c>
      <c r="H4302" s="68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65" t="s">
        <v>1220</v>
      </c>
      <c r="B4303">
        <f t="shared" si="8800"/>
        <v>15</v>
      </c>
      <c r="C4303">
        <f t="shared" si="8803"/>
        <v>65</v>
      </c>
      <c r="E4303">
        <f t="shared" ref="E4303" si="8814">plan_id</f>
        <v>1330</v>
      </c>
      <c r="F4303">
        <f t="shared" ca="1" si="8728"/>
        <v>2013</v>
      </c>
      <c r="G4303">
        <f t="shared" ref="G4303" ca="1" si="8815">VLOOKUP(INDIRECT(CHAR(39)&amp;$A4303&amp;CHAR(39)&amp;"!r2c"&amp;$C4303,0),variables,2,0)</f>
        <v>9731</v>
      </c>
      <c r="H4303" s="68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65" t="s">
        <v>1220</v>
      </c>
      <c r="B4304">
        <f t="shared" si="8800"/>
        <v>15</v>
      </c>
      <c r="C4304">
        <f t="shared" si="8803"/>
        <v>66</v>
      </c>
      <c r="E4304">
        <f t="shared" ref="E4304" si="8816">plan_id</f>
        <v>1330</v>
      </c>
      <c r="F4304">
        <f t="shared" ca="1" si="8728"/>
        <v>2013</v>
      </c>
      <c r="G4304">
        <f t="shared" ref="G4304" ca="1" si="8817">VLOOKUP(INDIRECT(CHAR(39)&amp;$A4304&amp;CHAR(39)&amp;"!r2c"&amp;$C4304,0),variables,2,0)</f>
        <v>9737</v>
      </c>
      <c r="H4304" s="68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65" t="s">
        <v>1220</v>
      </c>
      <c r="B4305">
        <f t="shared" si="8800"/>
        <v>15</v>
      </c>
      <c r="C4305">
        <f t="shared" si="8803"/>
        <v>67</v>
      </c>
      <c r="E4305">
        <f t="shared" ref="E4305" si="8818">plan_id</f>
        <v>1330</v>
      </c>
      <c r="F4305">
        <f t="shared" ca="1" si="8728"/>
        <v>2013</v>
      </c>
      <c r="G4305">
        <f t="shared" ref="G4305" ca="1" si="8819">VLOOKUP(INDIRECT(CHAR(39)&amp;$A4305&amp;CHAR(39)&amp;"!r2c"&amp;$C4305,0),variables,2,0)</f>
        <v>9740</v>
      </c>
      <c r="H4305" s="68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65" t="s">
        <v>1220</v>
      </c>
      <c r="B4306">
        <f t="shared" si="8800"/>
        <v>15</v>
      </c>
      <c r="C4306">
        <f t="shared" si="8803"/>
        <v>68</v>
      </c>
      <c r="E4306">
        <f t="shared" ref="E4306" si="8820">plan_id</f>
        <v>1330</v>
      </c>
      <c r="F4306">
        <f t="shared" ca="1" si="8728"/>
        <v>2013</v>
      </c>
      <c r="G4306">
        <f t="shared" ref="G4306" ca="1" si="8821">VLOOKUP(INDIRECT(CHAR(39)&amp;$A4306&amp;CHAR(39)&amp;"!r2c"&amp;$C4306,0),variables,2,0)</f>
        <v>9752</v>
      </c>
      <c r="H4306" s="68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65" t="s">
        <v>1220</v>
      </c>
      <c r="B4307">
        <f t="shared" si="8800"/>
        <v>15</v>
      </c>
      <c r="C4307">
        <f t="shared" si="8803"/>
        <v>69</v>
      </c>
      <c r="E4307">
        <f t="shared" ref="E4307" si="8822">plan_id</f>
        <v>1330</v>
      </c>
      <c r="F4307">
        <f t="shared" ca="1" si="8728"/>
        <v>2013</v>
      </c>
      <c r="G4307">
        <f t="shared" ref="G4307" ca="1" si="8823">VLOOKUP(INDIRECT(CHAR(39)&amp;$A4307&amp;CHAR(39)&amp;"!r2c"&amp;$C4307,0),variables,2,0)</f>
        <v>9791</v>
      </c>
      <c r="H4307" s="68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65" t="s">
        <v>1220</v>
      </c>
      <c r="B4308">
        <f t="shared" si="8800"/>
        <v>15</v>
      </c>
      <c r="C4308">
        <f t="shared" si="8803"/>
        <v>70</v>
      </c>
      <c r="E4308">
        <f t="shared" ref="E4308" si="8824">plan_id</f>
        <v>1330</v>
      </c>
      <c r="F4308">
        <f t="shared" ca="1" si="8728"/>
        <v>2013</v>
      </c>
      <c r="G4308">
        <f t="shared" ref="G4308" ca="1" si="8825">VLOOKUP(INDIRECT(CHAR(39)&amp;$A4308&amp;CHAR(39)&amp;"!r2c"&amp;$C4308,0),variables,2,0)</f>
        <v>9800</v>
      </c>
      <c r="H4308" s="68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65" t="s">
        <v>1220</v>
      </c>
      <c r="B4309">
        <f t="shared" si="8800"/>
        <v>15</v>
      </c>
      <c r="C4309">
        <f t="shared" si="8803"/>
        <v>71</v>
      </c>
      <c r="E4309">
        <f t="shared" ref="E4309" si="8826">plan_id</f>
        <v>1330</v>
      </c>
      <c r="F4309">
        <f t="shared" ca="1" si="8728"/>
        <v>2013</v>
      </c>
      <c r="G4309">
        <f t="shared" ref="G4309" ca="1" si="8827">VLOOKUP(INDIRECT(CHAR(39)&amp;$A4309&amp;CHAR(39)&amp;"!r2c"&amp;$C4309,0),variables,2,0)</f>
        <v>9842</v>
      </c>
      <c r="H4309" s="68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65" t="s">
        <v>1220</v>
      </c>
      <c r="B4310">
        <f t="shared" si="8800"/>
        <v>15</v>
      </c>
      <c r="C4310">
        <f t="shared" si="8803"/>
        <v>72</v>
      </c>
      <c r="E4310">
        <f t="shared" ref="E4310" si="8828">plan_id</f>
        <v>1330</v>
      </c>
      <c r="F4310">
        <f t="shared" ca="1" si="8728"/>
        <v>2013</v>
      </c>
      <c r="G4310">
        <f t="shared" ref="G4310" ca="1" si="8829">VLOOKUP(INDIRECT(CHAR(39)&amp;$A4310&amp;CHAR(39)&amp;"!r2c"&amp;$C4310,0),variables,2,0)</f>
        <v>9854</v>
      </c>
      <c r="H4310" s="68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65" t="s">
        <v>1220</v>
      </c>
      <c r="B4311">
        <f t="shared" si="8800"/>
        <v>15</v>
      </c>
      <c r="C4311">
        <f t="shared" si="8803"/>
        <v>73</v>
      </c>
      <c r="E4311">
        <f t="shared" ref="E4311" si="8830">plan_id</f>
        <v>1330</v>
      </c>
      <c r="F4311">
        <f t="shared" ca="1" si="8728"/>
        <v>2013</v>
      </c>
      <c r="G4311">
        <f t="shared" ref="G4311" ca="1" si="8831">VLOOKUP(INDIRECT(CHAR(39)&amp;$A4311&amp;CHAR(39)&amp;"!r2c"&amp;$C4311,0),variables,2,0)</f>
        <v>9869</v>
      </c>
      <c r="H4311" s="68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65" t="s">
        <v>1220</v>
      </c>
      <c r="B4312">
        <f t="shared" si="8800"/>
        <v>15</v>
      </c>
      <c r="C4312">
        <f t="shared" si="8803"/>
        <v>74</v>
      </c>
      <c r="E4312">
        <f t="shared" ref="E4312" si="8832">plan_id</f>
        <v>1330</v>
      </c>
      <c r="F4312">
        <f t="shared" ca="1" si="8728"/>
        <v>2013</v>
      </c>
      <c r="G4312">
        <f t="shared" ref="G4312" ca="1" si="8833">VLOOKUP(INDIRECT(CHAR(39)&amp;$A4312&amp;CHAR(39)&amp;"!r2c"&amp;$C4312,0),variables,2,0)</f>
        <v>9873</v>
      </c>
      <c r="H4312" s="68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65" t="s">
        <v>1220</v>
      </c>
      <c r="B4313">
        <f t="shared" si="8800"/>
        <v>15</v>
      </c>
      <c r="C4313">
        <f t="shared" si="8803"/>
        <v>75</v>
      </c>
      <c r="E4313">
        <f t="shared" ref="E4313" si="8834">plan_id</f>
        <v>1330</v>
      </c>
      <c r="F4313">
        <f t="shared" ca="1" si="8728"/>
        <v>2013</v>
      </c>
      <c r="G4313">
        <f t="shared" ref="G4313" ca="1" si="8835">VLOOKUP(INDIRECT(CHAR(39)&amp;$A4313&amp;CHAR(39)&amp;"!r2c"&amp;$C4313,0),variables,2,0)</f>
        <v>9881</v>
      </c>
      <c r="H4313" s="68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65" t="s">
        <v>1220</v>
      </c>
      <c r="B4314">
        <f t="shared" si="8800"/>
        <v>15</v>
      </c>
      <c r="C4314">
        <f t="shared" si="8803"/>
        <v>76</v>
      </c>
      <c r="E4314">
        <f t="shared" ref="E4314" si="8836">plan_id</f>
        <v>1330</v>
      </c>
      <c r="F4314">
        <f t="shared" ca="1" si="8728"/>
        <v>2013</v>
      </c>
      <c r="G4314">
        <f t="shared" ref="G4314" ca="1" si="8837">VLOOKUP(INDIRECT(CHAR(39)&amp;$A4314&amp;CHAR(39)&amp;"!r2c"&amp;$C4314,0),variables,2,0)</f>
        <v>9908</v>
      </c>
      <c r="H4314" s="68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65" t="s">
        <v>1220</v>
      </c>
      <c r="B4315">
        <f t="shared" si="8800"/>
        <v>15</v>
      </c>
      <c r="C4315">
        <f t="shared" si="8803"/>
        <v>77</v>
      </c>
      <c r="E4315">
        <f t="shared" ref="E4315" si="8838">plan_id</f>
        <v>1330</v>
      </c>
      <c r="F4315">
        <f t="shared" ca="1" si="8728"/>
        <v>2013</v>
      </c>
      <c r="G4315">
        <f t="shared" ref="G4315" ca="1" si="8839">VLOOKUP(INDIRECT(CHAR(39)&amp;$A4315&amp;CHAR(39)&amp;"!r2c"&amp;$C4315,0),variables,2,0)</f>
        <v>9911</v>
      </c>
      <c r="H4315" s="68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65" t="s">
        <v>1220</v>
      </c>
      <c r="B4316">
        <f t="shared" si="8800"/>
        <v>15</v>
      </c>
      <c r="C4316">
        <f t="shared" si="8803"/>
        <v>78</v>
      </c>
      <c r="E4316">
        <f t="shared" ref="E4316" si="8840">plan_id</f>
        <v>1330</v>
      </c>
      <c r="F4316">
        <f t="shared" ca="1" si="8728"/>
        <v>2013</v>
      </c>
      <c r="G4316">
        <f t="shared" ref="G4316" ca="1" si="8841">VLOOKUP(INDIRECT(CHAR(39)&amp;$A4316&amp;CHAR(39)&amp;"!r2c"&amp;$C4316,0),variables,2,0)</f>
        <v>9663</v>
      </c>
      <c r="H4316" s="68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65" t="s">
        <v>1220</v>
      </c>
      <c r="B4317">
        <f t="shared" si="8800"/>
        <v>15</v>
      </c>
      <c r="C4317">
        <f t="shared" si="8803"/>
        <v>79</v>
      </c>
      <c r="E4317">
        <f t="shared" ref="E4317" si="8842">plan_id</f>
        <v>1330</v>
      </c>
      <c r="F4317">
        <f t="shared" ca="1" si="8728"/>
        <v>2013</v>
      </c>
      <c r="G4317">
        <f t="shared" ref="G4317" ca="1" si="8843">VLOOKUP(INDIRECT(CHAR(39)&amp;$A4317&amp;CHAR(39)&amp;"!r2c"&amp;$C4317,0),variables,2,0)</f>
        <v>9710</v>
      </c>
      <c r="H4317" s="68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65" t="s">
        <v>1220</v>
      </c>
      <c r="B4318">
        <f t="shared" si="8800"/>
        <v>15</v>
      </c>
      <c r="C4318">
        <f t="shared" si="8803"/>
        <v>80</v>
      </c>
      <c r="E4318">
        <f t="shared" ref="E4318" si="8844">plan_id</f>
        <v>1330</v>
      </c>
      <c r="F4318">
        <f t="shared" ca="1" si="8728"/>
        <v>2013</v>
      </c>
      <c r="G4318">
        <f t="shared" ref="G4318" ca="1" si="8845">VLOOKUP(INDIRECT(CHAR(39)&amp;$A4318&amp;CHAR(39)&amp;"!r2c"&amp;$C4318,0),variables,2,0)</f>
        <v>9758</v>
      </c>
      <c r="H4318" s="68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65" t="s">
        <v>1220</v>
      </c>
      <c r="B4319">
        <f t="shared" si="8800"/>
        <v>15</v>
      </c>
      <c r="C4319">
        <f t="shared" si="8803"/>
        <v>81</v>
      </c>
      <c r="E4319">
        <f t="shared" ref="E4319" si="8846">plan_id</f>
        <v>1330</v>
      </c>
      <c r="F4319">
        <f t="shared" ca="1" si="8728"/>
        <v>2013</v>
      </c>
      <c r="G4319">
        <f t="shared" ref="G4319" ca="1" si="8847">VLOOKUP(INDIRECT(CHAR(39)&amp;$A4319&amp;CHAR(39)&amp;"!r2c"&amp;$C4319,0),variables,2,0)</f>
        <v>9803</v>
      </c>
      <c r="H4319" s="68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65" t="s">
        <v>1220</v>
      </c>
      <c r="B4320">
        <f t="shared" si="8800"/>
        <v>15</v>
      </c>
      <c r="C4320">
        <f t="shared" si="8803"/>
        <v>82</v>
      </c>
      <c r="E4320">
        <f t="shared" ref="E4320" si="8848">plan_id</f>
        <v>1330</v>
      </c>
      <c r="F4320">
        <f t="shared" ca="1" si="8728"/>
        <v>2013</v>
      </c>
      <c r="G4320">
        <f t="shared" ref="G4320" ca="1" si="8849">VLOOKUP(INDIRECT(CHAR(39)&amp;$A4320&amp;CHAR(39)&amp;"!r2c"&amp;$C4320,0),variables,2,0)</f>
        <v>9857</v>
      </c>
      <c r="H4320" s="68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65" t="s">
        <v>1220</v>
      </c>
      <c r="B4321">
        <f t="shared" si="8800"/>
        <v>15</v>
      </c>
      <c r="C4321">
        <f t="shared" si="8803"/>
        <v>83</v>
      </c>
      <c r="E4321">
        <f t="shared" ref="E4321" si="8850">plan_id</f>
        <v>1330</v>
      </c>
      <c r="F4321">
        <f t="shared" ca="1" si="8728"/>
        <v>2013</v>
      </c>
      <c r="G4321">
        <f t="shared" ref="G4321" ca="1" si="8851">VLOOKUP(INDIRECT(CHAR(39)&amp;$A4321&amp;CHAR(39)&amp;"!r2c"&amp;$C4321,0),variables,2,0)</f>
        <v>9902</v>
      </c>
      <c r="H4321" s="68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65" t="s">
        <v>1220</v>
      </c>
      <c r="B4322">
        <f t="shared" si="8800"/>
        <v>15</v>
      </c>
      <c r="C4322">
        <f t="shared" si="8803"/>
        <v>84</v>
      </c>
      <c r="E4322">
        <f t="shared" ref="E4322" si="8852">plan_id</f>
        <v>1330</v>
      </c>
      <c r="F4322">
        <f t="shared" ca="1" si="8728"/>
        <v>2013</v>
      </c>
      <c r="G4322">
        <f t="shared" ref="G4322" ca="1" si="8853">VLOOKUP(INDIRECT(CHAR(39)&amp;$A4322&amp;CHAR(39)&amp;"!r2c"&amp;$C4322,0),variables,2,0)</f>
        <v>9926</v>
      </c>
      <c r="H4322" s="68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65" t="s">
        <v>1220</v>
      </c>
      <c r="B4323">
        <f t="shared" si="8800"/>
        <v>15</v>
      </c>
      <c r="C4323">
        <f t="shared" si="8803"/>
        <v>85</v>
      </c>
      <c r="E4323">
        <f t="shared" ref="E4323" si="8854">plan_id</f>
        <v>1330</v>
      </c>
      <c r="F4323">
        <f t="shared" ca="1" si="8728"/>
        <v>2013</v>
      </c>
      <c r="G4323">
        <f t="shared" ref="G4323" ca="1" si="8855">VLOOKUP(INDIRECT(CHAR(39)&amp;$A4323&amp;CHAR(39)&amp;"!r2c"&amp;$C4323,0),variables,2,0)</f>
        <v>9666</v>
      </c>
      <c r="H4323" s="68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65" t="s">
        <v>1220</v>
      </c>
      <c r="B4324">
        <f t="shared" si="8800"/>
        <v>15</v>
      </c>
      <c r="C4324">
        <f t="shared" si="8803"/>
        <v>86</v>
      </c>
      <c r="E4324">
        <f t="shared" ref="E4324" si="8856">plan_id</f>
        <v>1330</v>
      </c>
      <c r="F4324">
        <f t="shared" ca="1" si="8728"/>
        <v>2013</v>
      </c>
      <c r="G4324">
        <f t="shared" ref="G4324" ca="1" si="8857">VLOOKUP(INDIRECT(CHAR(39)&amp;$A4324&amp;CHAR(39)&amp;"!r2c"&amp;$C4324,0),variables,2,0)</f>
        <v>9827</v>
      </c>
      <c r="H4324" s="68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65" t="s">
        <v>1220</v>
      </c>
      <c r="B4325">
        <f t="shared" si="8800"/>
        <v>15</v>
      </c>
      <c r="C4325">
        <f t="shared" si="8803"/>
        <v>87</v>
      </c>
      <c r="E4325">
        <f t="shared" ref="E4325" si="8858">plan_id</f>
        <v>1330</v>
      </c>
      <c r="F4325">
        <f t="shared" ref="F4325:F4388" ca="1" si="8859">INDIRECT(CHAR(39)&amp;$A4325&amp;CHAR(39)&amp;"!r"&amp;$B4325&amp;"c2",0)</f>
        <v>2013</v>
      </c>
      <c r="G4325">
        <f t="shared" ref="G4325" ca="1" si="8860">VLOOKUP(INDIRECT(CHAR(39)&amp;$A4325&amp;CHAR(39)&amp;"!r2c"&amp;$C4325,0),variables,2,0)</f>
        <v>9657</v>
      </c>
      <c r="H4325" s="68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65" t="s">
        <v>1220</v>
      </c>
      <c r="B4326">
        <f t="shared" si="8800"/>
        <v>15</v>
      </c>
      <c r="C4326">
        <f t="shared" si="8803"/>
        <v>88</v>
      </c>
      <c r="E4326">
        <f t="shared" ref="E4326" si="8861">plan_id</f>
        <v>1330</v>
      </c>
      <c r="F4326">
        <f t="shared" ca="1" si="8859"/>
        <v>2013</v>
      </c>
      <c r="G4326">
        <f t="shared" ref="G4326" ca="1" si="8862">VLOOKUP(INDIRECT(CHAR(39)&amp;$A4326&amp;CHAR(39)&amp;"!r2c"&amp;$C4326,0),variables,2,0)</f>
        <v>9834</v>
      </c>
      <c r="H4326" s="68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65" t="s">
        <v>1220</v>
      </c>
      <c r="B4327">
        <f t="shared" si="8800"/>
        <v>15</v>
      </c>
      <c r="C4327">
        <f t="shared" si="8803"/>
        <v>89</v>
      </c>
      <c r="E4327">
        <f t="shared" ref="E4327" si="8863">plan_id</f>
        <v>1330</v>
      </c>
      <c r="F4327">
        <f t="shared" ca="1" si="8859"/>
        <v>2013</v>
      </c>
      <c r="G4327">
        <f t="shared" ref="G4327" ca="1" si="8864">VLOOKUP(INDIRECT(CHAR(39)&amp;$A4327&amp;CHAR(39)&amp;"!r2c"&amp;$C4327,0),variables,2,0)</f>
        <v>9884</v>
      </c>
      <c r="H4327" s="68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65" t="s">
        <v>1220</v>
      </c>
      <c r="B4328">
        <f t="shared" si="8800"/>
        <v>15</v>
      </c>
      <c r="C4328">
        <f t="shared" si="8803"/>
        <v>90</v>
      </c>
      <c r="E4328">
        <f t="shared" ref="E4328" si="8865">plan_id</f>
        <v>1330</v>
      </c>
      <c r="F4328">
        <f t="shared" ca="1" si="8859"/>
        <v>2013</v>
      </c>
      <c r="G4328">
        <f t="shared" ref="G4328" ca="1" si="8866">VLOOKUP(INDIRECT(CHAR(39)&amp;$A4328&amp;CHAR(39)&amp;"!r2c"&amp;$C4328,0),variables,2,0)</f>
        <v>9672</v>
      </c>
      <c r="H4328" s="68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65" t="s">
        <v>1220</v>
      </c>
      <c r="B4329">
        <f t="shared" si="8800"/>
        <v>16</v>
      </c>
      <c r="C4329">
        <f t="shared" si="8803"/>
        <v>3</v>
      </c>
      <c r="E4329">
        <f t="shared" ref="E4329" si="8867">plan_id</f>
        <v>1330</v>
      </c>
      <c r="F4329">
        <f t="shared" ca="1" si="8859"/>
        <v>2014</v>
      </c>
      <c r="G4329">
        <f t="shared" ref="G4329" ca="1" si="8868">VLOOKUP(INDIRECT(CHAR(39)&amp;$A4329&amp;CHAR(39)&amp;"!r2c"&amp;$C4329,0),variables,2,0)</f>
        <v>9704</v>
      </c>
      <c r="H4329" s="68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65" t="s">
        <v>1220</v>
      </c>
      <c r="B4330">
        <f t="shared" si="8800"/>
        <v>16</v>
      </c>
      <c r="C4330">
        <f t="shared" si="8803"/>
        <v>4</v>
      </c>
      <c r="E4330">
        <f t="shared" ref="E4330" si="8869">plan_id</f>
        <v>1330</v>
      </c>
      <c r="F4330">
        <f t="shared" ca="1" si="8859"/>
        <v>2014</v>
      </c>
      <c r="G4330">
        <f t="shared" ref="G4330" ca="1" si="8870">VLOOKUP(INDIRECT(CHAR(39)&amp;$A4330&amp;CHAR(39)&amp;"!r2c"&amp;$C4330,0),variables,2,0)</f>
        <v>9716</v>
      </c>
      <c r="H4330" s="68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65" t="s">
        <v>1220</v>
      </c>
      <c r="B4331">
        <f t="shared" si="8800"/>
        <v>16</v>
      </c>
      <c r="C4331">
        <f t="shared" si="8803"/>
        <v>5</v>
      </c>
      <c r="E4331">
        <f t="shared" ref="E4331" si="8871">plan_id</f>
        <v>1330</v>
      </c>
      <c r="F4331">
        <f t="shared" ca="1" si="8859"/>
        <v>2014</v>
      </c>
      <c r="G4331">
        <f t="shared" ref="G4331" ca="1" si="8872">VLOOKUP(INDIRECT(CHAR(39)&amp;$A4331&amp;CHAR(39)&amp;"!r2c"&amp;$C4331,0),variables,2,0)</f>
        <v>9734</v>
      </c>
      <c r="H4331" s="68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65" t="s">
        <v>1220</v>
      </c>
      <c r="B4332">
        <f t="shared" si="8800"/>
        <v>16</v>
      </c>
      <c r="C4332">
        <f t="shared" si="8803"/>
        <v>6</v>
      </c>
      <c r="E4332">
        <f t="shared" ref="E4332" si="8873">plan_id</f>
        <v>1330</v>
      </c>
      <c r="F4332">
        <f t="shared" ca="1" si="8859"/>
        <v>2014</v>
      </c>
      <c r="G4332">
        <f t="shared" ref="G4332" ca="1" si="8874">VLOOKUP(INDIRECT(CHAR(39)&amp;$A4332&amp;CHAR(39)&amp;"!r2c"&amp;$C4332,0),variables,2,0)</f>
        <v>9749</v>
      </c>
      <c r="H4332" s="68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65" t="s">
        <v>1220</v>
      </c>
      <c r="B4333">
        <f t="shared" si="8800"/>
        <v>16</v>
      </c>
      <c r="C4333">
        <f t="shared" si="8803"/>
        <v>7</v>
      </c>
      <c r="E4333">
        <f t="shared" ref="E4333" si="8875">plan_id</f>
        <v>1330</v>
      </c>
      <c r="F4333">
        <f t="shared" ca="1" si="8859"/>
        <v>2014</v>
      </c>
      <c r="G4333">
        <f t="shared" ref="G4333" ca="1" si="8876">VLOOKUP(INDIRECT(CHAR(39)&amp;$A4333&amp;CHAR(39)&amp;"!r2c"&amp;$C4333,0),variables,2,0)</f>
        <v>9755</v>
      </c>
      <c r="H4333" s="68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65" t="s">
        <v>1220</v>
      </c>
      <c r="B4334">
        <f t="shared" si="8800"/>
        <v>16</v>
      </c>
      <c r="C4334">
        <f t="shared" si="8803"/>
        <v>8</v>
      </c>
      <c r="E4334">
        <f t="shared" ref="E4334" si="8877">plan_id</f>
        <v>1330</v>
      </c>
      <c r="F4334">
        <f t="shared" ca="1" si="8859"/>
        <v>2014</v>
      </c>
      <c r="G4334">
        <f t="shared" ref="G4334" ca="1" si="8878">VLOOKUP(INDIRECT(CHAR(39)&amp;$A4334&amp;CHAR(39)&amp;"!r2c"&amp;$C4334,0),variables,2,0)</f>
        <v>9782</v>
      </c>
      <c r="H4334" s="68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65" t="s">
        <v>1220</v>
      </c>
      <c r="B4335">
        <f t="shared" si="8800"/>
        <v>16</v>
      </c>
      <c r="C4335">
        <f t="shared" si="8803"/>
        <v>9</v>
      </c>
      <c r="E4335">
        <f t="shared" ref="E4335" si="8879">plan_id</f>
        <v>1330</v>
      </c>
      <c r="F4335">
        <f t="shared" ca="1" si="8859"/>
        <v>2014</v>
      </c>
      <c r="G4335">
        <f t="shared" ref="G4335" ca="1" si="8880">VLOOKUP(INDIRECT(CHAR(39)&amp;$A4335&amp;CHAR(39)&amp;"!r2c"&amp;$C4335,0),variables,2,0)</f>
        <v>9788</v>
      </c>
      <c r="H4335" s="68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65" t="s">
        <v>1220</v>
      </c>
      <c r="B4336">
        <f t="shared" si="8800"/>
        <v>16</v>
      </c>
      <c r="C4336">
        <f t="shared" si="8803"/>
        <v>10</v>
      </c>
      <c r="E4336">
        <f t="shared" ref="E4336" si="8881">plan_id</f>
        <v>1330</v>
      </c>
      <c r="F4336">
        <f t="shared" ca="1" si="8859"/>
        <v>2014</v>
      </c>
      <c r="G4336">
        <f t="shared" ref="G4336" ca="1" si="8882">VLOOKUP(INDIRECT(CHAR(39)&amp;$A4336&amp;CHAR(39)&amp;"!r2c"&amp;$C4336,0),variables,2,0)</f>
        <v>9812</v>
      </c>
      <c r="H4336" s="68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65" t="s">
        <v>1220</v>
      </c>
      <c r="B4337">
        <f t="shared" si="8800"/>
        <v>16</v>
      </c>
      <c r="C4337">
        <f t="shared" si="8803"/>
        <v>11</v>
      </c>
      <c r="E4337">
        <f t="shared" ref="E4337" si="8883">plan_id</f>
        <v>1330</v>
      </c>
      <c r="F4337">
        <f t="shared" ca="1" si="8859"/>
        <v>2014</v>
      </c>
      <c r="G4337">
        <f t="shared" ref="G4337" ca="1" si="8884">VLOOKUP(INDIRECT(CHAR(39)&amp;$A4337&amp;CHAR(39)&amp;"!r2c"&amp;$C4337,0),variables,2,0)</f>
        <v>9815</v>
      </c>
      <c r="H4337" s="68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65" t="s">
        <v>1220</v>
      </c>
      <c r="B4338">
        <f t="shared" si="8800"/>
        <v>16</v>
      </c>
      <c r="C4338">
        <f t="shared" si="8803"/>
        <v>12</v>
      </c>
      <c r="E4338">
        <f t="shared" ref="E4338" si="8885">plan_id</f>
        <v>1330</v>
      </c>
      <c r="F4338">
        <f t="shared" ca="1" si="8859"/>
        <v>2014</v>
      </c>
      <c r="G4338">
        <f t="shared" ref="G4338" ca="1" si="8886">VLOOKUP(INDIRECT(CHAR(39)&amp;$A4338&amp;CHAR(39)&amp;"!r2c"&amp;$C4338,0),variables,2,0)</f>
        <v>9821</v>
      </c>
      <c r="H4338" s="68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65" t="s">
        <v>1220</v>
      </c>
      <c r="B4339">
        <f t="shared" si="8800"/>
        <v>16</v>
      </c>
      <c r="C4339">
        <f t="shared" si="8803"/>
        <v>13</v>
      </c>
      <c r="E4339">
        <f t="shared" ref="E4339" si="8887">plan_id</f>
        <v>1330</v>
      </c>
      <c r="F4339">
        <f t="shared" ca="1" si="8859"/>
        <v>2014</v>
      </c>
      <c r="G4339">
        <f t="shared" ref="G4339" ca="1" si="8888">VLOOKUP(INDIRECT(CHAR(39)&amp;$A4339&amp;CHAR(39)&amp;"!r2c"&amp;$C4339,0),variables,2,0)</f>
        <v>9824</v>
      </c>
      <c r="H4339" s="68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65" t="s">
        <v>1220</v>
      </c>
      <c r="B4340">
        <f t="shared" si="8800"/>
        <v>16</v>
      </c>
      <c r="C4340">
        <f t="shared" si="8803"/>
        <v>14</v>
      </c>
      <c r="E4340">
        <f t="shared" ref="E4340" si="8889">plan_id</f>
        <v>1330</v>
      </c>
      <c r="F4340">
        <f t="shared" ca="1" si="8859"/>
        <v>2014</v>
      </c>
      <c r="G4340">
        <f t="shared" ref="G4340" ca="1" si="8890">VLOOKUP(INDIRECT(CHAR(39)&amp;$A4340&amp;CHAR(39)&amp;"!r2c"&amp;$C4340,0),variables,2,0)</f>
        <v>9830</v>
      </c>
      <c r="H4340" s="68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65" t="s">
        <v>1220</v>
      </c>
      <c r="B4341">
        <f t="shared" si="8800"/>
        <v>16</v>
      </c>
      <c r="C4341">
        <f t="shared" si="8803"/>
        <v>15</v>
      </c>
      <c r="E4341">
        <f t="shared" ref="E4341" si="8891">plan_id</f>
        <v>1330</v>
      </c>
      <c r="F4341">
        <f t="shared" ca="1" si="8859"/>
        <v>2014</v>
      </c>
      <c r="G4341">
        <f t="shared" ref="G4341" ca="1" si="8892">VLOOKUP(INDIRECT(CHAR(39)&amp;$A4341&amp;CHAR(39)&amp;"!r2c"&amp;$C4341,0),variables,2,0)</f>
        <v>9833</v>
      </c>
      <c r="H4341" s="68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65" t="s">
        <v>1220</v>
      </c>
      <c r="B4342">
        <f t="shared" si="8800"/>
        <v>16</v>
      </c>
      <c r="C4342">
        <f t="shared" si="8803"/>
        <v>16</v>
      </c>
      <c r="E4342">
        <f t="shared" ref="E4342" si="8893">plan_id</f>
        <v>1330</v>
      </c>
      <c r="F4342">
        <f t="shared" ca="1" si="8859"/>
        <v>2014</v>
      </c>
      <c r="G4342">
        <f t="shared" ref="G4342" ca="1" si="8894">VLOOKUP(INDIRECT(CHAR(39)&amp;$A4342&amp;CHAR(39)&amp;"!r2c"&amp;$C4342,0),variables,2,0)</f>
        <v>9845</v>
      </c>
      <c r="H4342" s="68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65" t="s">
        <v>1220</v>
      </c>
      <c r="B4343">
        <f t="shared" si="8800"/>
        <v>16</v>
      </c>
      <c r="C4343">
        <f t="shared" si="8803"/>
        <v>17</v>
      </c>
      <c r="E4343">
        <f t="shared" ref="E4343" si="8895">plan_id</f>
        <v>1330</v>
      </c>
      <c r="F4343">
        <f t="shared" ca="1" si="8859"/>
        <v>2014</v>
      </c>
      <c r="G4343">
        <f t="shared" ref="G4343" ca="1" si="8896">VLOOKUP(INDIRECT(CHAR(39)&amp;$A4343&amp;CHAR(39)&amp;"!r2c"&amp;$C4343,0),variables,2,0)</f>
        <v>9872</v>
      </c>
      <c r="H4343" s="68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65" t="s">
        <v>1220</v>
      </c>
      <c r="B4344">
        <f t="shared" si="8800"/>
        <v>16</v>
      </c>
      <c r="C4344">
        <f t="shared" si="8803"/>
        <v>18</v>
      </c>
      <c r="E4344">
        <f t="shared" ref="E4344" si="8897">plan_id</f>
        <v>1330</v>
      </c>
      <c r="F4344">
        <f t="shared" ca="1" si="8859"/>
        <v>2014</v>
      </c>
      <c r="G4344">
        <f t="shared" ref="G4344" ca="1" si="8898">VLOOKUP(INDIRECT(CHAR(39)&amp;$A4344&amp;CHAR(39)&amp;"!r2c"&amp;$C4344,0),variables,2,0)</f>
        <v>9887</v>
      </c>
      <c r="H4344" s="68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65" t="s">
        <v>1220</v>
      </c>
      <c r="B4345">
        <f t="shared" si="8800"/>
        <v>16</v>
      </c>
      <c r="C4345">
        <f t="shared" si="8803"/>
        <v>19</v>
      </c>
      <c r="E4345">
        <f t="shared" ref="E4345" si="8899">plan_id</f>
        <v>1330</v>
      </c>
      <c r="F4345">
        <f t="shared" ca="1" si="8859"/>
        <v>2014</v>
      </c>
      <c r="G4345">
        <f t="shared" ref="G4345" ca="1" si="8900">VLOOKUP(INDIRECT(CHAR(39)&amp;$A4345&amp;CHAR(39)&amp;"!r2c"&amp;$C4345,0),variables,2,0)</f>
        <v>9914</v>
      </c>
      <c r="H4345" s="68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65" t="s">
        <v>1220</v>
      </c>
      <c r="B4346">
        <f t="shared" si="8800"/>
        <v>16</v>
      </c>
      <c r="C4346">
        <f t="shared" si="8803"/>
        <v>20</v>
      </c>
      <c r="E4346">
        <f t="shared" ref="E4346" si="8901">plan_id</f>
        <v>1330</v>
      </c>
      <c r="F4346">
        <f t="shared" ca="1" si="8859"/>
        <v>2014</v>
      </c>
      <c r="G4346">
        <f t="shared" ref="G4346" ca="1" si="8902">VLOOKUP(INDIRECT(CHAR(39)&amp;$A4346&amp;CHAR(39)&amp;"!r2c"&amp;$C4346,0),variables,2,0)</f>
        <v>9917</v>
      </c>
      <c r="H4346" s="68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65" t="s">
        <v>1220</v>
      </c>
      <c r="B4347">
        <f t="shared" si="8800"/>
        <v>16</v>
      </c>
      <c r="C4347">
        <f t="shared" si="8803"/>
        <v>21</v>
      </c>
      <c r="E4347">
        <f t="shared" ref="E4347" si="8903">plan_id</f>
        <v>1330</v>
      </c>
      <c r="F4347">
        <f t="shared" ca="1" si="8859"/>
        <v>2014</v>
      </c>
      <c r="G4347">
        <f t="shared" ref="G4347" ca="1" si="8904">VLOOKUP(INDIRECT(CHAR(39)&amp;$A4347&amp;CHAR(39)&amp;"!r2c"&amp;$C4347,0),variables,2,0)</f>
        <v>9920</v>
      </c>
      <c r="H4347" s="68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65" t="s">
        <v>1220</v>
      </c>
      <c r="B4348">
        <f t="shared" si="8800"/>
        <v>16</v>
      </c>
      <c r="C4348">
        <f t="shared" si="8803"/>
        <v>22</v>
      </c>
      <c r="E4348">
        <f t="shared" ref="E4348" si="8905">plan_id</f>
        <v>1330</v>
      </c>
      <c r="F4348">
        <f t="shared" ca="1" si="8859"/>
        <v>2014</v>
      </c>
      <c r="G4348">
        <f t="shared" ref="G4348" ca="1" si="8906">VLOOKUP(INDIRECT(CHAR(39)&amp;$A4348&amp;CHAR(39)&amp;"!r2c"&amp;$C4348,0),variables,2,0)</f>
        <v>9648</v>
      </c>
      <c r="H4348" s="68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65" t="s">
        <v>1220</v>
      </c>
      <c r="B4349">
        <f t="shared" si="8800"/>
        <v>16</v>
      </c>
      <c r="C4349">
        <f t="shared" si="8803"/>
        <v>23</v>
      </c>
      <c r="E4349">
        <f t="shared" ref="E4349" si="8907">plan_id</f>
        <v>1330</v>
      </c>
      <c r="F4349">
        <f t="shared" ca="1" si="8859"/>
        <v>2014</v>
      </c>
      <c r="G4349">
        <f t="shared" ref="G4349" ca="1" si="8908">VLOOKUP(INDIRECT(CHAR(39)&amp;$A4349&amp;CHAR(39)&amp;"!r2c"&amp;$C4349,0),variables,2,0)</f>
        <v>9713</v>
      </c>
      <c r="H4349" s="68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65" t="s">
        <v>1220</v>
      </c>
      <c r="B4350">
        <f t="shared" si="8800"/>
        <v>16</v>
      </c>
      <c r="C4350">
        <f t="shared" si="8803"/>
        <v>24</v>
      </c>
      <c r="E4350">
        <f t="shared" ref="E4350" si="8909">plan_id</f>
        <v>1330</v>
      </c>
      <c r="F4350">
        <f t="shared" ca="1" si="8859"/>
        <v>2014</v>
      </c>
      <c r="G4350">
        <f t="shared" ref="G4350" ca="1" si="8910">VLOOKUP(INDIRECT(CHAR(39)&amp;$A4350&amp;CHAR(39)&amp;"!r2c"&amp;$C4350,0),variables,2,0)</f>
        <v>9719</v>
      </c>
      <c r="H4350" s="68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65" t="s">
        <v>1220</v>
      </c>
      <c r="B4351">
        <f t="shared" si="8800"/>
        <v>16</v>
      </c>
      <c r="C4351">
        <f t="shared" si="8803"/>
        <v>25</v>
      </c>
      <c r="E4351">
        <f t="shared" ref="E4351" si="8911">plan_id</f>
        <v>1330</v>
      </c>
      <c r="F4351">
        <f t="shared" ca="1" si="8859"/>
        <v>2014</v>
      </c>
      <c r="G4351">
        <f t="shared" ref="G4351" ca="1" si="8912">VLOOKUP(INDIRECT(CHAR(39)&amp;$A4351&amp;CHAR(39)&amp;"!r2c"&amp;$C4351,0),variables,2,0)</f>
        <v>9725</v>
      </c>
      <c r="H4351" s="68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65" t="s">
        <v>1220</v>
      </c>
      <c r="B4352">
        <f t="shared" si="8800"/>
        <v>16</v>
      </c>
      <c r="C4352">
        <f t="shared" si="8803"/>
        <v>26</v>
      </c>
      <c r="E4352">
        <f t="shared" ref="E4352" si="8913">plan_id</f>
        <v>1330</v>
      </c>
      <c r="F4352">
        <f t="shared" ca="1" si="8859"/>
        <v>2014</v>
      </c>
      <c r="G4352">
        <f t="shared" ref="G4352" ca="1" si="8914">VLOOKUP(INDIRECT(CHAR(39)&amp;$A4352&amp;CHAR(39)&amp;"!r2c"&amp;$C4352,0),variables,2,0)</f>
        <v>9743</v>
      </c>
      <c r="H4352" s="68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65" t="s">
        <v>1220</v>
      </c>
      <c r="B4353">
        <f t="shared" si="8800"/>
        <v>16</v>
      </c>
      <c r="C4353">
        <f t="shared" si="8803"/>
        <v>27</v>
      </c>
      <c r="E4353">
        <f t="shared" ref="E4353" si="8915">plan_id</f>
        <v>1330</v>
      </c>
      <c r="F4353">
        <f t="shared" ca="1" si="8859"/>
        <v>2014</v>
      </c>
      <c r="G4353">
        <f t="shared" ref="G4353" ca="1" si="8916">VLOOKUP(INDIRECT(CHAR(39)&amp;$A4353&amp;CHAR(39)&amp;"!r2c"&amp;$C4353,0),variables,2,0)</f>
        <v>9746</v>
      </c>
      <c r="H4353" s="68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65" t="s">
        <v>1220</v>
      </c>
      <c r="B4354">
        <f t="shared" si="8800"/>
        <v>16</v>
      </c>
      <c r="C4354">
        <f t="shared" si="8803"/>
        <v>28</v>
      </c>
      <c r="E4354">
        <f t="shared" ref="E4354" si="8917">plan_id</f>
        <v>1330</v>
      </c>
      <c r="F4354">
        <f t="shared" ca="1" si="8859"/>
        <v>2014</v>
      </c>
      <c r="G4354">
        <f t="shared" ref="G4354" ca="1" si="8918">VLOOKUP(INDIRECT(CHAR(39)&amp;$A4354&amp;CHAR(39)&amp;"!r2c"&amp;$C4354,0),variables,2,0)</f>
        <v>9761</v>
      </c>
      <c r="H4354" s="68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65" t="s">
        <v>1220</v>
      </c>
      <c r="B4355">
        <f t="shared" si="8800"/>
        <v>16</v>
      </c>
      <c r="C4355">
        <f t="shared" si="8803"/>
        <v>29</v>
      </c>
      <c r="E4355">
        <f t="shared" ref="E4355" si="8919">plan_id</f>
        <v>1330</v>
      </c>
      <c r="F4355">
        <f t="shared" ca="1" si="8859"/>
        <v>2014</v>
      </c>
      <c r="G4355">
        <f t="shared" ref="G4355" ca="1" si="8920">VLOOKUP(INDIRECT(CHAR(39)&amp;$A4355&amp;CHAR(39)&amp;"!r2c"&amp;$C4355,0),variables,2,0)</f>
        <v>9764</v>
      </c>
      <c r="H4355" s="68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65" t="s">
        <v>1220</v>
      </c>
      <c r="B4356">
        <f t="shared" si="8800"/>
        <v>16</v>
      </c>
      <c r="C4356">
        <f t="shared" si="8803"/>
        <v>30</v>
      </c>
      <c r="E4356">
        <f t="shared" ref="E4356" si="8921">plan_id</f>
        <v>1330</v>
      </c>
      <c r="F4356">
        <f t="shared" ca="1" si="8859"/>
        <v>2014</v>
      </c>
      <c r="G4356">
        <f t="shared" ref="G4356" ca="1" si="8922">VLOOKUP(INDIRECT(CHAR(39)&amp;$A4356&amp;CHAR(39)&amp;"!r2c"&amp;$C4356,0),variables,2,0)</f>
        <v>9767</v>
      </c>
      <c r="H4356" s="68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65" t="s">
        <v>1220</v>
      </c>
      <c r="B4357">
        <f t="shared" si="8800"/>
        <v>16</v>
      </c>
      <c r="C4357">
        <f t="shared" si="8803"/>
        <v>31</v>
      </c>
      <c r="E4357">
        <f t="shared" ref="E4357" si="8923">plan_id</f>
        <v>1330</v>
      </c>
      <c r="F4357">
        <f t="shared" ca="1" si="8859"/>
        <v>2014</v>
      </c>
      <c r="G4357">
        <f t="shared" ref="G4357" ca="1" si="8924">VLOOKUP(INDIRECT(CHAR(39)&amp;$A4357&amp;CHAR(39)&amp;"!r2c"&amp;$C4357,0),variables,2,0)</f>
        <v>9770</v>
      </c>
      <c r="H4357" s="68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65" t="s">
        <v>1220</v>
      </c>
      <c r="B4358">
        <f t="shared" si="8800"/>
        <v>16</v>
      </c>
      <c r="C4358">
        <f t="shared" si="8803"/>
        <v>32</v>
      </c>
      <c r="E4358">
        <f t="shared" ref="E4358" si="8925">plan_id</f>
        <v>1330</v>
      </c>
      <c r="F4358">
        <f t="shared" ca="1" si="8859"/>
        <v>2014</v>
      </c>
      <c r="G4358">
        <f t="shared" ref="G4358" ca="1" si="8926">VLOOKUP(INDIRECT(CHAR(39)&amp;$A4358&amp;CHAR(39)&amp;"!r2c"&amp;$C4358,0),variables,2,0)</f>
        <v>9773</v>
      </c>
      <c r="H4358" s="68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65" t="s">
        <v>1220</v>
      </c>
      <c r="B4359">
        <f t="shared" si="8800"/>
        <v>16</v>
      </c>
      <c r="C4359">
        <f t="shared" si="8803"/>
        <v>33</v>
      </c>
      <c r="E4359">
        <f t="shared" ref="E4359" si="8927">plan_id</f>
        <v>1330</v>
      </c>
      <c r="F4359">
        <f t="shared" ca="1" si="8859"/>
        <v>2014</v>
      </c>
      <c r="G4359">
        <f t="shared" ref="G4359" ca="1" si="8928">VLOOKUP(INDIRECT(CHAR(39)&amp;$A4359&amp;CHAR(39)&amp;"!r2c"&amp;$C4359,0),variables,2,0)</f>
        <v>9776</v>
      </c>
      <c r="H4359" s="68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65" t="s">
        <v>1220</v>
      </c>
      <c r="B4360">
        <f t="shared" si="8800"/>
        <v>16</v>
      </c>
      <c r="C4360">
        <f t="shared" si="8803"/>
        <v>34</v>
      </c>
      <c r="E4360">
        <f t="shared" ref="E4360" si="8929">plan_id</f>
        <v>1330</v>
      </c>
      <c r="F4360">
        <f t="shared" ca="1" si="8859"/>
        <v>2014</v>
      </c>
      <c r="G4360">
        <f t="shared" ref="G4360" ca="1" si="8930">VLOOKUP(INDIRECT(CHAR(39)&amp;$A4360&amp;CHAR(39)&amp;"!r2c"&amp;$C4360,0),variables,2,0)</f>
        <v>9779</v>
      </c>
      <c r="H4360" s="68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65" t="s">
        <v>1220</v>
      </c>
      <c r="B4361">
        <f t="shared" ref="B4361:B4424" si="8931">B4273+1</f>
        <v>16</v>
      </c>
      <c r="C4361">
        <f t="shared" si="8803"/>
        <v>35</v>
      </c>
      <c r="E4361">
        <f t="shared" ref="E4361" si="8932">plan_id</f>
        <v>1330</v>
      </c>
      <c r="F4361">
        <f t="shared" ca="1" si="8859"/>
        <v>2014</v>
      </c>
      <c r="G4361">
        <f t="shared" ref="G4361" ca="1" si="8933">VLOOKUP(INDIRECT(CHAR(39)&amp;$A4361&amp;CHAR(39)&amp;"!r2c"&amp;$C4361,0),variables,2,0)</f>
        <v>9785</v>
      </c>
      <c r="H4361" s="68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65" t="s">
        <v>1220</v>
      </c>
      <c r="B4362">
        <f t="shared" si="8931"/>
        <v>16</v>
      </c>
      <c r="C4362">
        <f t="shared" ref="C4362:C4425" si="8934">C4274</f>
        <v>36</v>
      </c>
      <c r="E4362">
        <f t="shared" ref="E4362" si="8935">plan_id</f>
        <v>1330</v>
      </c>
      <c r="F4362">
        <f t="shared" ca="1" si="8859"/>
        <v>2014</v>
      </c>
      <c r="G4362">
        <f t="shared" ref="G4362" ca="1" si="8936">VLOOKUP(INDIRECT(CHAR(39)&amp;$A4362&amp;CHAR(39)&amp;"!r2c"&amp;$C4362,0),variables,2,0)</f>
        <v>9794</v>
      </c>
      <c r="H4362" s="68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65" t="s">
        <v>1220</v>
      </c>
      <c r="B4363">
        <f t="shared" si="8931"/>
        <v>16</v>
      </c>
      <c r="C4363">
        <f t="shared" si="8934"/>
        <v>37</v>
      </c>
      <c r="E4363">
        <f t="shared" ref="E4363" si="8937">plan_id</f>
        <v>1330</v>
      </c>
      <c r="F4363">
        <f t="shared" ca="1" si="8859"/>
        <v>2014</v>
      </c>
      <c r="G4363">
        <f t="shared" ref="G4363" ca="1" si="8938">VLOOKUP(INDIRECT(CHAR(39)&amp;$A4363&amp;CHAR(39)&amp;"!r2c"&amp;$C4363,0),variables,2,0)</f>
        <v>9797</v>
      </c>
      <c r="H4363" s="68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65" t="s">
        <v>1220</v>
      </c>
      <c r="B4364">
        <f t="shared" si="8931"/>
        <v>16</v>
      </c>
      <c r="C4364">
        <f t="shared" si="8934"/>
        <v>38</v>
      </c>
      <c r="E4364">
        <f t="shared" ref="E4364" si="8939">plan_id</f>
        <v>1330</v>
      </c>
      <c r="F4364">
        <f t="shared" ca="1" si="8859"/>
        <v>2014</v>
      </c>
      <c r="G4364">
        <f t="shared" ref="G4364" ca="1" si="8940">VLOOKUP(INDIRECT(CHAR(39)&amp;$A4364&amp;CHAR(39)&amp;"!r2c"&amp;$C4364,0),variables,2,0)</f>
        <v>9806</v>
      </c>
      <c r="H4364" s="68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65" t="s">
        <v>1220</v>
      </c>
      <c r="B4365">
        <f t="shared" si="8931"/>
        <v>16</v>
      </c>
      <c r="C4365">
        <f t="shared" si="8934"/>
        <v>39</v>
      </c>
      <c r="E4365">
        <f t="shared" ref="E4365" si="8941">plan_id</f>
        <v>1330</v>
      </c>
      <c r="F4365">
        <f t="shared" ca="1" si="8859"/>
        <v>2014</v>
      </c>
      <c r="G4365">
        <f t="shared" ref="G4365" ca="1" si="8942">VLOOKUP(INDIRECT(CHAR(39)&amp;$A4365&amp;CHAR(39)&amp;"!r2c"&amp;$C4365,0),variables,2,0)</f>
        <v>9809</v>
      </c>
      <c r="H4365" s="68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65" t="s">
        <v>1220</v>
      </c>
      <c r="B4366">
        <f t="shared" si="8931"/>
        <v>16</v>
      </c>
      <c r="C4366">
        <f t="shared" si="8934"/>
        <v>40</v>
      </c>
      <c r="E4366">
        <f t="shared" ref="E4366" si="8943">plan_id</f>
        <v>1330</v>
      </c>
      <c r="F4366">
        <f t="shared" ca="1" si="8859"/>
        <v>2014</v>
      </c>
      <c r="G4366">
        <f t="shared" ref="G4366" ca="1" si="8944">VLOOKUP(INDIRECT(CHAR(39)&amp;$A4366&amp;CHAR(39)&amp;"!r2c"&amp;$C4366,0),variables,2,0)</f>
        <v>9818</v>
      </c>
      <c r="H4366" s="68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65" t="s">
        <v>1220</v>
      </c>
      <c r="B4367">
        <f t="shared" si="8931"/>
        <v>16</v>
      </c>
      <c r="C4367">
        <f t="shared" si="8934"/>
        <v>41</v>
      </c>
      <c r="E4367">
        <f t="shared" ref="E4367" si="8945">plan_id</f>
        <v>1330</v>
      </c>
      <c r="F4367">
        <f t="shared" ca="1" si="8859"/>
        <v>2014</v>
      </c>
      <c r="G4367">
        <f t="shared" ref="G4367" ca="1" si="8946">VLOOKUP(INDIRECT(CHAR(39)&amp;$A4367&amp;CHAR(39)&amp;"!r2c"&amp;$C4367,0),variables,2,0)</f>
        <v>9839</v>
      </c>
      <c r="H4367" s="68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65" t="s">
        <v>1220</v>
      </c>
      <c r="B4368">
        <f t="shared" si="8931"/>
        <v>16</v>
      </c>
      <c r="C4368">
        <f t="shared" si="8934"/>
        <v>42</v>
      </c>
      <c r="E4368">
        <f t="shared" ref="E4368" si="8947">plan_id</f>
        <v>1330</v>
      </c>
      <c r="F4368">
        <f t="shared" ca="1" si="8859"/>
        <v>2014</v>
      </c>
      <c r="G4368">
        <f t="shared" ref="G4368" ca="1" si="8948">VLOOKUP(INDIRECT(CHAR(39)&amp;$A4368&amp;CHAR(39)&amp;"!r2c"&amp;$C4368,0),variables,2,0)</f>
        <v>9860</v>
      </c>
      <c r="H4368" s="68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65" t="s">
        <v>1220</v>
      </c>
      <c r="B4369">
        <f t="shared" si="8931"/>
        <v>16</v>
      </c>
      <c r="C4369">
        <f t="shared" si="8934"/>
        <v>43</v>
      </c>
      <c r="E4369">
        <f t="shared" ref="E4369" si="8949">plan_id</f>
        <v>1330</v>
      </c>
      <c r="F4369">
        <f t="shared" ca="1" si="8859"/>
        <v>2014</v>
      </c>
      <c r="G4369">
        <f t="shared" ref="G4369" ca="1" si="8950">VLOOKUP(INDIRECT(CHAR(39)&amp;$A4369&amp;CHAR(39)&amp;"!r2c"&amp;$C4369,0),variables,2,0)</f>
        <v>9863</v>
      </c>
      <c r="H4369" s="68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65" t="s">
        <v>1220</v>
      </c>
      <c r="B4370">
        <f t="shared" si="8931"/>
        <v>16</v>
      </c>
      <c r="C4370">
        <f t="shared" si="8934"/>
        <v>44</v>
      </c>
      <c r="E4370">
        <f t="shared" ref="E4370" si="8951">plan_id</f>
        <v>1330</v>
      </c>
      <c r="F4370">
        <f t="shared" ca="1" si="8859"/>
        <v>2014</v>
      </c>
      <c r="G4370">
        <f t="shared" ref="G4370" ca="1" si="8952">VLOOKUP(INDIRECT(CHAR(39)&amp;$A4370&amp;CHAR(39)&amp;"!r2c"&amp;$C4370,0),variables,2,0)</f>
        <v>9878</v>
      </c>
      <c r="H4370" s="68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65" t="s">
        <v>1220</v>
      </c>
      <c r="B4371">
        <f t="shared" si="8931"/>
        <v>16</v>
      </c>
      <c r="C4371">
        <f t="shared" si="8934"/>
        <v>45</v>
      </c>
      <c r="E4371">
        <f t="shared" ref="E4371" si="8953">plan_id</f>
        <v>1330</v>
      </c>
      <c r="F4371">
        <f t="shared" ca="1" si="8859"/>
        <v>2014</v>
      </c>
      <c r="G4371">
        <f t="shared" ref="G4371" ca="1" si="8954">VLOOKUP(INDIRECT(CHAR(39)&amp;$A4371&amp;CHAR(39)&amp;"!r2c"&amp;$C4371,0),variables,2,0)</f>
        <v>9923</v>
      </c>
      <c r="H4371" s="68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65" t="s">
        <v>1220</v>
      </c>
      <c r="B4372">
        <f t="shared" si="8931"/>
        <v>16</v>
      </c>
      <c r="C4372">
        <f t="shared" si="8934"/>
        <v>46</v>
      </c>
      <c r="E4372">
        <f t="shared" ref="E4372" si="8955">plan_id</f>
        <v>1330</v>
      </c>
      <c r="F4372">
        <f t="shared" ca="1" si="8859"/>
        <v>2014</v>
      </c>
      <c r="G4372">
        <f t="shared" ref="G4372" ca="1" si="8956">VLOOKUP(INDIRECT(CHAR(39)&amp;$A4372&amp;CHAR(39)&amp;"!r2c"&amp;$C4372,0),variables,2,0)</f>
        <v>9932</v>
      </c>
      <c r="H4372" s="68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65" t="s">
        <v>1220</v>
      </c>
      <c r="B4373">
        <f t="shared" si="8931"/>
        <v>16</v>
      </c>
      <c r="C4373">
        <f t="shared" si="8934"/>
        <v>47</v>
      </c>
      <c r="E4373">
        <f t="shared" ref="E4373" si="8957">plan_id</f>
        <v>1330</v>
      </c>
      <c r="F4373">
        <f t="shared" ca="1" si="8859"/>
        <v>2014</v>
      </c>
      <c r="G4373">
        <f t="shared" ref="G4373" ca="1" si="8958">VLOOKUP(INDIRECT(CHAR(39)&amp;$A4373&amp;CHAR(39)&amp;"!r2c"&amp;$C4373,0),variables,2,0)</f>
        <v>9935</v>
      </c>
      <c r="H4373" s="68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65" t="s">
        <v>1220</v>
      </c>
      <c r="B4374">
        <f t="shared" si="8931"/>
        <v>16</v>
      </c>
      <c r="C4374">
        <f t="shared" si="8934"/>
        <v>48</v>
      </c>
      <c r="E4374">
        <f t="shared" ref="E4374" si="8959">plan_id</f>
        <v>1330</v>
      </c>
      <c r="F4374">
        <f t="shared" ca="1" si="8859"/>
        <v>2014</v>
      </c>
      <c r="G4374">
        <f t="shared" ref="G4374" ca="1" si="8960">VLOOKUP(INDIRECT(CHAR(39)&amp;$A4374&amp;CHAR(39)&amp;"!r2c"&amp;$C4374,0),variables,2,0)</f>
        <v>9651</v>
      </c>
      <c r="H4374" s="68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65" t="s">
        <v>1220</v>
      </c>
      <c r="B4375">
        <f t="shared" si="8931"/>
        <v>16</v>
      </c>
      <c r="C4375">
        <f t="shared" si="8934"/>
        <v>49</v>
      </c>
      <c r="E4375">
        <f t="shared" ref="E4375" si="8961">plan_id</f>
        <v>1330</v>
      </c>
      <c r="F4375">
        <f t="shared" ca="1" si="8859"/>
        <v>2014</v>
      </c>
      <c r="G4375">
        <f t="shared" ref="G4375" ca="1" si="8962">VLOOKUP(INDIRECT(CHAR(39)&amp;$A4375&amp;CHAR(39)&amp;"!r2c"&amp;$C4375,0),variables,2,0)</f>
        <v>9722</v>
      </c>
      <c r="H4375" s="68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65" t="s">
        <v>1220</v>
      </c>
      <c r="B4376">
        <f t="shared" si="8931"/>
        <v>16</v>
      </c>
      <c r="C4376">
        <f t="shared" si="8934"/>
        <v>50</v>
      </c>
      <c r="E4376">
        <f t="shared" ref="E4376" si="8963">plan_id</f>
        <v>1330</v>
      </c>
      <c r="F4376">
        <f t="shared" ca="1" si="8859"/>
        <v>2014</v>
      </c>
      <c r="G4376">
        <f t="shared" ref="G4376" ca="1" si="8964">VLOOKUP(INDIRECT(CHAR(39)&amp;$A4376&amp;CHAR(39)&amp;"!r2c"&amp;$C4376,0),variables,2,0)</f>
        <v>9848</v>
      </c>
      <c r="H4376" s="68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65" t="s">
        <v>1220</v>
      </c>
      <c r="B4377">
        <f t="shared" si="8931"/>
        <v>16</v>
      </c>
      <c r="C4377">
        <f t="shared" si="8934"/>
        <v>51</v>
      </c>
      <c r="E4377">
        <f t="shared" ref="E4377" si="8965">plan_id</f>
        <v>1330</v>
      </c>
      <c r="F4377">
        <f t="shared" ca="1" si="8859"/>
        <v>2014</v>
      </c>
      <c r="G4377">
        <f t="shared" ref="G4377" ca="1" si="8966">VLOOKUP(INDIRECT(CHAR(39)&amp;$A4377&amp;CHAR(39)&amp;"!r2c"&amp;$C4377,0),variables,2,0)</f>
        <v>9866</v>
      </c>
      <c r="H4377" s="68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65" t="s">
        <v>1220</v>
      </c>
      <c r="B4378">
        <f t="shared" si="8931"/>
        <v>16</v>
      </c>
      <c r="C4378">
        <f t="shared" si="8934"/>
        <v>52</v>
      </c>
      <c r="E4378">
        <f t="shared" ref="E4378" si="8967">plan_id</f>
        <v>1330</v>
      </c>
      <c r="F4378">
        <f t="shared" ca="1" si="8859"/>
        <v>2014</v>
      </c>
      <c r="G4378">
        <f t="shared" ref="G4378" ca="1" si="8968">VLOOKUP(INDIRECT(CHAR(39)&amp;$A4378&amp;CHAR(39)&amp;"!r2c"&amp;$C4378,0),variables,2,0)</f>
        <v>9899</v>
      </c>
      <c r="H4378" s="68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65" t="s">
        <v>1220</v>
      </c>
      <c r="B4379">
        <f t="shared" si="8931"/>
        <v>16</v>
      </c>
      <c r="C4379">
        <f t="shared" si="8934"/>
        <v>53</v>
      </c>
      <c r="E4379">
        <f t="shared" ref="E4379" si="8969">plan_id</f>
        <v>1330</v>
      </c>
      <c r="F4379">
        <f t="shared" ca="1" si="8859"/>
        <v>2014</v>
      </c>
      <c r="G4379">
        <f t="shared" ref="G4379" ca="1" si="8970">VLOOKUP(INDIRECT(CHAR(39)&amp;$A4379&amp;CHAR(39)&amp;"!r2c"&amp;$C4379,0),variables,2,0)</f>
        <v>9905</v>
      </c>
      <c r="H4379" s="68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65" t="s">
        <v>1220</v>
      </c>
      <c r="B4380">
        <f t="shared" si="8931"/>
        <v>16</v>
      </c>
      <c r="C4380">
        <f t="shared" si="8934"/>
        <v>54</v>
      </c>
      <c r="E4380">
        <f t="shared" ref="E4380" si="8971">plan_id</f>
        <v>1330</v>
      </c>
      <c r="F4380">
        <f t="shared" ca="1" si="8859"/>
        <v>2014</v>
      </c>
      <c r="G4380">
        <f t="shared" ref="G4380" ca="1" si="8972">VLOOKUP(INDIRECT(CHAR(39)&amp;$A4380&amp;CHAR(39)&amp;"!r2c"&amp;$C4380,0),variables,2,0)</f>
        <v>9929</v>
      </c>
      <c r="H4380" s="68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65" t="s">
        <v>1220</v>
      </c>
      <c r="B4381">
        <f t="shared" si="8931"/>
        <v>16</v>
      </c>
      <c r="C4381">
        <f t="shared" si="8934"/>
        <v>55</v>
      </c>
      <c r="E4381">
        <f t="shared" ref="E4381" si="8973">plan_id</f>
        <v>1330</v>
      </c>
      <c r="F4381">
        <f t="shared" ca="1" si="8859"/>
        <v>2014</v>
      </c>
      <c r="G4381">
        <f t="shared" ref="G4381" ca="1" si="8974">VLOOKUP(INDIRECT(CHAR(39)&amp;$A4381&amp;CHAR(39)&amp;"!r2c"&amp;$C4381,0),variables,2,0)</f>
        <v>9654</v>
      </c>
      <c r="H4381" s="68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65" t="s">
        <v>1220</v>
      </c>
      <c r="B4382">
        <f t="shared" si="8931"/>
        <v>16</v>
      </c>
      <c r="C4382">
        <f t="shared" si="8934"/>
        <v>56</v>
      </c>
      <c r="E4382">
        <f t="shared" ref="E4382" si="8975">plan_id</f>
        <v>1330</v>
      </c>
      <c r="F4382">
        <f t="shared" ca="1" si="8859"/>
        <v>2014</v>
      </c>
      <c r="G4382">
        <f t="shared" ref="G4382" ca="1" si="8976">VLOOKUP(INDIRECT(CHAR(39)&amp;$A4382&amp;CHAR(39)&amp;"!r2c"&amp;$C4382,0),variables,2,0)</f>
        <v>9707</v>
      </c>
      <c r="H4382" s="68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65" t="s">
        <v>1220</v>
      </c>
      <c r="B4383">
        <f t="shared" si="8931"/>
        <v>16</v>
      </c>
      <c r="C4383">
        <f t="shared" si="8934"/>
        <v>57</v>
      </c>
      <c r="E4383">
        <f t="shared" ref="E4383" si="8977">plan_id</f>
        <v>1330</v>
      </c>
      <c r="F4383">
        <f t="shared" ca="1" si="8859"/>
        <v>2014</v>
      </c>
      <c r="G4383">
        <f t="shared" ref="G4383" ca="1" si="8978">VLOOKUP(INDIRECT(CHAR(39)&amp;$A4383&amp;CHAR(39)&amp;"!r2c"&amp;$C4383,0),variables,2,0)</f>
        <v>9669</v>
      </c>
      <c r="H4383" s="68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65" t="s">
        <v>1220</v>
      </c>
      <c r="B4384">
        <f t="shared" si="8931"/>
        <v>16</v>
      </c>
      <c r="C4384">
        <f t="shared" si="8934"/>
        <v>58</v>
      </c>
      <c r="E4384">
        <f t="shared" ref="E4384" si="8979">plan_id</f>
        <v>1330</v>
      </c>
      <c r="F4384">
        <f t="shared" ca="1" si="8859"/>
        <v>2014</v>
      </c>
      <c r="G4384">
        <f t="shared" ref="G4384" ca="1" si="8980">VLOOKUP(INDIRECT(CHAR(39)&amp;$A4384&amp;CHAR(39)&amp;"!r2c"&amp;$C4384,0),variables,2,0)</f>
        <v>9851</v>
      </c>
      <c r="H4384" s="68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65" t="s">
        <v>1220</v>
      </c>
      <c r="B4385">
        <f t="shared" si="8931"/>
        <v>16</v>
      </c>
      <c r="C4385">
        <f t="shared" si="8934"/>
        <v>59</v>
      </c>
      <c r="E4385">
        <f t="shared" ref="E4385" si="8981">plan_id</f>
        <v>1330</v>
      </c>
      <c r="F4385">
        <f t="shared" ca="1" si="8859"/>
        <v>2014</v>
      </c>
      <c r="G4385">
        <f t="shared" ref="G4385" ca="1" si="8982">VLOOKUP(INDIRECT(CHAR(39)&amp;$A4385&amp;CHAR(39)&amp;"!r2c"&amp;$C4385,0),variables,2,0)</f>
        <v>9890</v>
      </c>
      <c r="H4385" s="68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65" t="s">
        <v>1220</v>
      </c>
      <c r="B4386">
        <f t="shared" si="8931"/>
        <v>16</v>
      </c>
      <c r="C4386">
        <f t="shared" si="8934"/>
        <v>60</v>
      </c>
      <c r="E4386">
        <f t="shared" ref="E4386" si="8983">plan_id</f>
        <v>1330</v>
      </c>
      <c r="F4386">
        <f t="shared" ca="1" si="8859"/>
        <v>2014</v>
      </c>
      <c r="G4386">
        <f t="shared" ref="G4386" ca="1" si="8984">VLOOKUP(INDIRECT(CHAR(39)&amp;$A4386&amp;CHAR(39)&amp;"!r2c"&amp;$C4386,0),variables,2,0)</f>
        <v>9893</v>
      </c>
      <c r="H4386" s="68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65" t="s">
        <v>1220</v>
      </c>
      <c r="B4387">
        <f t="shared" si="8931"/>
        <v>16</v>
      </c>
      <c r="C4387">
        <f t="shared" si="8934"/>
        <v>61</v>
      </c>
      <c r="E4387">
        <f t="shared" ref="E4387" si="8985">plan_id</f>
        <v>1330</v>
      </c>
      <c r="F4387">
        <f t="shared" ca="1" si="8859"/>
        <v>2014</v>
      </c>
      <c r="G4387">
        <f t="shared" ref="G4387" ca="1" si="8986">VLOOKUP(INDIRECT(CHAR(39)&amp;$A4387&amp;CHAR(39)&amp;"!r2c"&amp;$C4387,0),variables,2,0)</f>
        <v>9896</v>
      </c>
      <c r="H4387" s="68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65" t="s">
        <v>1220</v>
      </c>
      <c r="B4388">
        <f t="shared" si="8931"/>
        <v>16</v>
      </c>
      <c r="C4388">
        <f t="shared" si="8934"/>
        <v>62</v>
      </c>
      <c r="E4388">
        <f t="shared" ref="E4388" si="8987">plan_id</f>
        <v>1330</v>
      </c>
      <c r="F4388">
        <f t="shared" ca="1" si="8859"/>
        <v>2014</v>
      </c>
      <c r="G4388">
        <f t="shared" ref="G4388" ca="1" si="8988">VLOOKUP(INDIRECT(CHAR(39)&amp;$A4388&amp;CHAR(39)&amp;"!r2c"&amp;$C4388,0),variables,2,0)</f>
        <v>9660</v>
      </c>
      <c r="H4388" s="68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65" t="s">
        <v>1220</v>
      </c>
      <c r="B4389">
        <f t="shared" si="8931"/>
        <v>16</v>
      </c>
      <c r="C4389">
        <f t="shared" si="8934"/>
        <v>63</v>
      </c>
      <c r="E4389">
        <f t="shared" ref="E4389" si="8989">plan_id</f>
        <v>1330</v>
      </c>
      <c r="F4389">
        <f t="shared" ref="F4389:F4452" ca="1" si="8990">INDIRECT(CHAR(39)&amp;$A4389&amp;CHAR(39)&amp;"!r"&amp;$B4389&amp;"c2",0)</f>
        <v>2014</v>
      </c>
      <c r="G4389">
        <f t="shared" ref="G4389" ca="1" si="8991">VLOOKUP(INDIRECT(CHAR(39)&amp;$A4389&amp;CHAR(39)&amp;"!r2c"&amp;$C4389,0),variables,2,0)</f>
        <v>9701</v>
      </c>
      <c r="H4389" s="68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65" t="s">
        <v>1220</v>
      </c>
      <c r="B4390">
        <f t="shared" si="8931"/>
        <v>16</v>
      </c>
      <c r="C4390">
        <f t="shared" si="8934"/>
        <v>64</v>
      </c>
      <c r="E4390">
        <f t="shared" ref="E4390" si="8992">plan_id</f>
        <v>1330</v>
      </c>
      <c r="F4390">
        <f t="shared" ca="1" si="8990"/>
        <v>2014</v>
      </c>
      <c r="G4390">
        <f t="shared" ref="G4390" ca="1" si="8993">VLOOKUP(INDIRECT(CHAR(39)&amp;$A4390&amp;CHAR(39)&amp;"!r2c"&amp;$C4390,0),variables,2,0)</f>
        <v>9728</v>
      </c>
      <c r="H4390" s="68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65" t="s">
        <v>1220</v>
      </c>
      <c r="B4391">
        <f t="shared" si="8931"/>
        <v>16</v>
      </c>
      <c r="C4391">
        <f t="shared" si="8934"/>
        <v>65</v>
      </c>
      <c r="E4391">
        <f t="shared" ref="E4391" si="8994">plan_id</f>
        <v>1330</v>
      </c>
      <c r="F4391">
        <f t="shared" ca="1" si="8990"/>
        <v>2014</v>
      </c>
      <c r="G4391">
        <f t="shared" ref="G4391" ca="1" si="8995">VLOOKUP(INDIRECT(CHAR(39)&amp;$A4391&amp;CHAR(39)&amp;"!r2c"&amp;$C4391,0),variables,2,0)</f>
        <v>9731</v>
      </c>
      <c r="H4391" s="68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65" t="s">
        <v>1220</v>
      </c>
      <c r="B4392">
        <f t="shared" si="8931"/>
        <v>16</v>
      </c>
      <c r="C4392">
        <f t="shared" si="8934"/>
        <v>66</v>
      </c>
      <c r="E4392">
        <f t="shared" ref="E4392" si="8996">plan_id</f>
        <v>1330</v>
      </c>
      <c r="F4392">
        <f t="shared" ca="1" si="8990"/>
        <v>2014</v>
      </c>
      <c r="G4392">
        <f t="shared" ref="G4392" ca="1" si="8997">VLOOKUP(INDIRECT(CHAR(39)&amp;$A4392&amp;CHAR(39)&amp;"!r2c"&amp;$C4392,0),variables,2,0)</f>
        <v>9737</v>
      </c>
      <c r="H4392" s="68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65" t="s">
        <v>1220</v>
      </c>
      <c r="B4393">
        <f t="shared" si="8931"/>
        <v>16</v>
      </c>
      <c r="C4393">
        <f t="shared" si="8934"/>
        <v>67</v>
      </c>
      <c r="E4393">
        <f t="shared" ref="E4393" si="8998">plan_id</f>
        <v>1330</v>
      </c>
      <c r="F4393">
        <f t="shared" ca="1" si="8990"/>
        <v>2014</v>
      </c>
      <c r="G4393">
        <f t="shared" ref="G4393" ca="1" si="8999">VLOOKUP(INDIRECT(CHAR(39)&amp;$A4393&amp;CHAR(39)&amp;"!r2c"&amp;$C4393,0),variables,2,0)</f>
        <v>9740</v>
      </c>
      <c r="H4393" s="68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65" t="s">
        <v>1220</v>
      </c>
      <c r="B4394">
        <f t="shared" si="8931"/>
        <v>16</v>
      </c>
      <c r="C4394">
        <f t="shared" si="8934"/>
        <v>68</v>
      </c>
      <c r="E4394">
        <f t="shared" ref="E4394" si="9000">plan_id</f>
        <v>1330</v>
      </c>
      <c r="F4394">
        <f t="shared" ca="1" si="8990"/>
        <v>2014</v>
      </c>
      <c r="G4394">
        <f t="shared" ref="G4394" ca="1" si="9001">VLOOKUP(INDIRECT(CHAR(39)&amp;$A4394&amp;CHAR(39)&amp;"!r2c"&amp;$C4394,0),variables,2,0)</f>
        <v>9752</v>
      </c>
      <c r="H4394" s="68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65" t="s">
        <v>1220</v>
      </c>
      <c r="B4395">
        <f t="shared" si="8931"/>
        <v>16</v>
      </c>
      <c r="C4395">
        <f t="shared" si="8934"/>
        <v>69</v>
      </c>
      <c r="E4395">
        <f t="shared" ref="E4395" si="9002">plan_id</f>
        <v>1330</v>
      </c>
      <c r="F4395">
        <f t="shared" ca="1" si="8990"/>
        <v>2014</v>
      </c>
      <c r="G4395">
        <f t="shared" ref="G4395" ca="1" si="9003">VLOOKUP(INDIRECT(CHAR(39)&amp;$A4395&amp;CHAR(39)&amp;"!r2c"&amp;$C4395,0),variables,2,0)</f>
        <v>9791</v>
      </c>
      <c r="H4395" s="68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65" t="s">
        <v>1220</v>
      </c>
      <c r="B4396">
        <f t="shared" si="8931"/>
        <v>16</v>
      </c>
      <c r="C4396">
        <f t="shared" si="8934"/>
        <v>70</v>
      </c>
      <c r="E4396">
        <f t="shared" ref="E4396" si="9004">plan_id</f>
        <v>1330</v>
      </c>
      <c r="F4396">
        <f t="shared" ca="1" si="8990"/>
        <v>2014</v>
      </c>
      <c r="G4396">
        <f t="shared" ref="G4396" ca="1" si="9005">VLOOKUP(INDIRECT(CHAR(39)&amp;$A4396&amp;CHAR(39)&amp;"!r2c"&amp;$C4396,0),variables,2,0)</f>
        <v>9800</v>
      </c>
      <c r="H4396" s="68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65" t="s">
        <v>1220</v>
      </c>
      <c r="B4397">
        <f t="shared" si="8931"/>
        <v>16</v>
      </c>
      <c r="C4397">
        <f t="shared" si="8934"/>
        <v>71</v>
      </c>
      <c r="E4397">
        <f t="shared" ref="E4397" si="9006">plan_id</f>
        <v>1330</v>
      </c>
      <c r="F4397">
        <f t="shared" ca="1" si="8990"/>
        <v>2014</v>
      </c>
      <c r="G4397">
        <f t="shared" ref="G4397" ca="1" si="9007">VLOOKUP(INDIRECT(CHAR(39)&amp;$A4397&amp;CHAR(39)&amp;"!r2c"&amp;$C4397,0),variables,2,0)</f>
        <v>9842</v>
      </c>
      <c r="H4397" s="68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65" t="s">
        <v>1220</v>
      </c>
      <c r="B4398">
        <f t="shared" si="8931"/>
        <v>16</v>
      </c>
      <c r="C4398">
        <f t="shared" si="8934"/>
        <v>72</v>
      </c>
      <c r="E4398">
        <f t="shared" ref="E4398" si="9008">plan_id</f>
        <v>1330</v>
      </c>
      <c r="F4398">
        <f t="shared" ca="1" si="8990"/>
        <v>2014</v>
      </c>
      <c r="G4398">
        <f t="shared" ref="G4398" ca="1" si="9009">VLOOKUP(INDIRECT(CHAR(39)&amp;$A4398&amp;CHAR(39)&amp;"!r2c"&amp;$C4398,0),variables,2,0)</f>
        <v>9854</v>
      </c>
      <c r="H4398" s="68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65" t="s">
        <v>1220</v>
      </c>
      <c r="B4399">
        <f t="shared" si="8931"/>
        <v>16</v>
      </c>
      <c r="C4399">
        <f t="shared" si="8934"/>
        <v>73</v>
      </c>
      <c r="E4399">
        <f t="shared" ref="E4399" si="9010">plan_id</f>
        <v>1330</v>
      </c>
      <c r="F4399">
        <f t="shared" ca="1" si="8990"/>
        <v>2014</v>
      </c>
      <c r="G4399">
        <f t="shared" ref="G4399" ca="1" si="9011">VLOOKUP(INDIRECT(CHAR(39)&amp;$A4399&amp;CHAR(39)&amp;"!r2c"&amp;$C4399,0),variables,2,0)</f>
        <v>9869</v>
      </c>
      <c r="H4399" s="68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65" t="s">
        <v>1220</v>
      </c>
      <c r="B4400">
        <f t="shared" si="8931"/>
        <v>16</v>
      </c>
      <c r="C4400">
        <f t="shared" si="8934"/>
        <v>74</v>
      </c>
      <c r="E4400">
        <f t="shared" ref="E4400" si="9012">plan_id</f>
        <v>1330</v>
      </c>
      <c r="F4400">
        <f t="shared" ca="1" si="8990"/>
        <v>2014</v>
      </c>
      <c r="G4400">
        <f t="shared" ref="G4400" ca="1" si="9013">VLOOKUP(INDIRECT(CHAR(39)&amp;$A4400&amp;CHAR(39)&amp;"!r2c"&amp;$C4400,0),variables,2,0)</f>
        <v>9873</v>
      </c>
      <c r="H4400" s="68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65" t="s">
        <v>1220</v>
      </c>
      <c r="B4401">
        <f t="shared" si="8931"/>
        <v>16</v>
      </c>
      <c r="C4401">
        <f t="shared" si="8934"/>
        <v>75</v>
      </c>
      <c r="E4401">
        <f t="shared" ref="E4401" si="9014">plan_id</f>
        <v>1330</v>
      </c>
      <c r="F4401">
        <f t="shared" ca="1" si="8990"/>
        <v>2014</v>
      </c>
      <c r="G4401">
        <f t="shared" ref="G4401" ca="1" si="9015">VLOOKUP(INDIRECT(CHAR(39)&amp;$A4401&amp;CHAR(39)&amp;"!r2c"&amp;$C4401,0),variables,2,0)</f>
        <v>9881</v>
      </c>
      <c r="H4401" s="68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65" t="s">
        <v>1220</v>
      </c>
      <c r="B4402">
        <f t="shared" si="8931"/>
        <v>16</v>
      </c>
      <c r="C4402">
        <f t="shared" si="8934"/>
        <v>76</v>
      </c>
      <c r="E4402">
        <f t="shared" ref="E4402" si="9016">plan_id</f>
        <v>1330</v>
      </c>
      <c r="F4402">
        <f t="shared" ca="1" si="8990"/>
        <v>2014</v>
      </c>
      <c r="G4402">
        <f t="shared" ref="G4402" ca="1" si="9017">VLOOKUP(INDIRECT(CHAR(39)&amp;$A4402&amp;CHAR(39)&amp;"!r2c"&amp;$C4402,0),variables,2,0)</f>
        <v>9908</v>
      </c>
      <c r="H4402" s="68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65" t="s">
        <v>1220</v>
      </c>
      <c r="B4403">
        <f t="shared" si="8931"/>
        <v>16</v>
      </c>
      <c r="C4403">
        <f t="shared" si="8934"/>
        <v>77</v>
      </c>
      <c r="E4403">
        <f t="shared" ref="E4403" si="9018">plan_id</f>
        <v>1330</v>
      </c>
      <c r="F4403">
        <f t="shared" ca="1" si="8990"/>
        <v>2014</v>
      </c>
      <c r="G4403">
        <f t="shared" ref="G4403" ca="1" si="9019">VLOOKUP(INDIRECT(CHAR(39)&amp;$A4403&amp;CHAR(39)&amp;"!r2c"&amp;$C4403,0),variables,2,0)</f>
        <v>9911</v>
      </c>
      <c r="H4403" s="68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65" t="s">
        <v>1220</v>
      </c>
      <c r="B4404">
        <f t="shared" si="8931"/>
        <v>16</v>
      </c>
      <c r="C4404">
        <f t="shared" si="8934"/>
        <v>78</v>
      </c>
      <c r="E4404">
        <f t="shared" ref="E4404" si="9020">plan_id</f>
        <v>1330</v>
      </c>
      <c r="F4404">
        <f t="shared" ca="1" si="8990"/>
        <v>2014</v>
      </c>
      <c r="G4404">
        <f t="shared" ref="G4404" ca="1" si="9021">VLOOKUP(INDIRECT(CHAR(39)&amp;$A4404&amp;CHAR(39)&amp;"!r2c"&amp;$C4404,0),variables,2,0)</f>
        <v>9663</v>
      </c>
      <c r="H4404" s="68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65" t="s">
        <v>1220</v>
      </c>
      <c r="B4405">
        <f t="shared" si="8931"/>
        <v>16</v>
      </c>
      <c r="C4405">
        <f t="shared" si="8934"/>
        <v>79</v>
      </c>
      <c r="E4405">
        <f t="shared" ref="E4405" si="9022">plan_id</f>
        <v>1330</v>
      </c>
      <c r="F4405">
        <f t="shared" ca="1" si="8990"/>
        <v>2014</v>
      </c>
      <c r="G4405">
        <f t="shared" ref="G4405" ca="1" si="9023">VLOOKUP(INDIRECT(CHAR(39)&amp;$A4405&amp;CHAR(39)&amp;"!r2c"&amp;$C4405,0),variables,2,0)</f>
        <v>9710</v>
      </c>
      <c r="H4405" s="68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65" t="s">
        <v>1220</v>
      </c>
      <c r="B4406">
        <f t="shared" si="8931"/>
        <v>16</v>
      </c>
      <c r="C4406">
        <f t="shared" si="8934"/>
        <v>80</v>
      </c>
      <c r="E4406">
        <f t="shared" ref="E4406" si="9024">plan_id</f>
        <v>1330</v>
      </c>
      <c r="F4406">
        <f t="shared" ca="1" si="8990"/>
        <v>2014</v>
      </c>
      <c r="G4406">
        <f t="shared" ref="G4406" ca="1" si="9025">VLOOKUP(INDIRECT(CHAR(39)&amp;$A4406&amp;CHAR(39)&amp;"!r2c"&amp;$C4406,0),variables,2,0)</f>
        <v>9758</v>
      </c>
      <c r="H4406" s="68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65" t="s">
        <v>1220</v>
      </c>
      <c r="B4407">
        <f t="shared" si="8931"/>
        <v>16</v>
      </c>
      <c r="C4407">
        <f t="shared" si="8934"/>
        <v>81</v>
      </c>
      <c r="E4407">
        <f t="shared" ref="E4407" si="9026">plan_id</f>
        <v>1330</v>
      </c>
      <c r="F4407">
        <f t="shared" ca="1" si="8990"/>
        <v>2014</v>
      </c>
      <c r="G4407">
        <f t="shared" ref="G4407" ca="1" si="9027">VLOOKUP(INDIRECT(CHAR(39)&amp;$A4407&amp;CHAR(39)&amp;"!r2c"&amp;$C4407,0),variables,2,0)</f>
        <v>9803</v>
      </c>
      <c r="H4407" s="68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65" t="s">
        <v>1220</v>
      </c>
      <c r="B4408">
        <f t="shared" si="8931"/>
        <v>16</v>
      </c>
      <c r="C4408">
        <f t="shared" si="8934"/>
        <v>82</v>
      </c>
      <c r="E4408">
        <f t="shared" ref="E4408" si="9028">plan_id</f>
        <v>1330</v>
      </c>
      <c r="F4408">
        <f t="shared" ca="1" si="8990"/>
        <v>2014</v>
      </c>
      <c r="G4408">
        <f t="shared" ref="G4408" ca="1" si="9029">VLOOKUP(INDIRECT(CHAR(39)&amp;$A4408&amp;CHAR(39)&amp;"!r2c"&amp;$C4408,0),variables,2,0)</f>
        <v>9857</v>
      </c>
      <c r="H4408" s="68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65" t="s">
        <v>1220</v>
      </c>
      <c r="B4409">
        <f t="shared" si="8931"/>
        <v>16</v>
      </c>
      <c r="C4409">
        <f t="shared" si="8934"/>
        <v>83</v>
      </c>
      <c r="E4409">
        <f t="shared" ref="E4409" si="9030">plan_id</f>
        <v>1330</v>
      </c>
      <c r="F4409">
        <f t="shared" ca="1" si="8990"/>
        <v>2014</v>
      </c>
      <c r="G4409">
        <f t="shared" ref="G4409" ca="1" si="9031">VLOOKUP(INDIRECT(CHAR(39)&amp;$A4409&amp;CHAR(39)&amp;"!r2c"&amp;$C4409,0),variables,2,0)</f>
        <v>9902</v>
      </c>
      <c r="H4409" s="68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65" t="s">
        <v>1220</v>
      </c>
      <c r="B4410">
        <f t="shared" si="8931"/>
        <v>16</v>
      </c>
      <c r="C4410">
        <f t="shared" si="8934"/>
        <v>84</v>
      </c>
      <c r="E4410">
        <f t="shared" ref="E4410" si="9032">plan_id</f>
        <v>1330</v>
      </c>
      <c r="F4410">
        <f t="shared" ca="1" si="8990"/>
        <v>2014</v>
      </c>
      <c r="G4410">
        <f t="shared" ref="G4410" ca="1" si="9033">VLOOKUP(INDIRECT(CHAR(39)&amp;$A4410&amp;CHAR(39)&amp;"!r2c"&amp;$C4410,0),variables,2,0)</f>
        <v>9926</v>
      </c>
      <c r="H4410" s="68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65" t="s">
        <v>1220</v>
      </c>
      <c r="B4411">
        <f t="shared" si="8931"/>
        <v>16</v>
      </c>
      <c r="C4411">
        <f t="shared" si="8934"/>
        <v>85</v>
      </c>
      <c r="E4411">
        <f t="shared" ref="E4411" si="9034">plan_id</f>
        <v>1330</v>
      </c>
      <c r="F4411">
        <f t="shared" ca="1" si="8990"/>
        <v>2014</v>
      </c>
      <c r="G4411">
        <f t="shared" ref="G4411" ca="1" si="9035">VLOOKUP(INDIRECT(CHAR(39)&amp;$A4411&amp;CHAR(39)&amp;"!r2c"&amp;$C4411,0),variables,2,0)</f>
        <v>9666</v>
      </c>
      <c r="H4411" s="68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65" t="s">
        <v>1220</v>
      </c>
      <c r="B4412">
        <f t="shared" si="8931"/>
        <v>16</v>
      </c>
      <c r="C4412">
        <f t="shared" si="8934"/>
        <v>86</v>
      </c>
      <c r="E4412">
        <f t="shared" ref="E4412" si="9036">plan_id</f>
        <v>1330</v>
      </c>
      <c r="F4412">
        <f t="shared" ca="1" si="8990"/>
        <v>2014</v>
      </c>
      <c r="G4412">
        <f t="shared" ref="G4412" ca="1" si="9037">VLOOKUP(INDIRECT(CHAR(39)&amp;$A4412&amp;CHAR(39)&amp;"!r2c"&amp;$C4412,0),variables,2,0)</f>
        <v>9827</v>
      </c>
      <c r="H4412" s="68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65" t="s">
        <v>1220</v>
      </c>
      <c r="B4413">
        <f t="shared" si="8931"/>
        <v>16</v>
      </c>
      <c r="C4413">
        <f t="shared" si="8934"/>
        <v>87</v>
      </c>
      <c r="E4413">
        <f t="shared" ref="E4413" si="9038">plan_id</f>
        <v>1330</v>
      </c>
      <c r="F4413">
        <f t="shared" ca="1" si="8990"/>
        <v>2014</v>
      </c>
      <c r="G4413">
        <f t="shared" ref="G4413" ca="1" si="9039">VLOOKUP(INDIRECT(CHAR(39)&amp;$A4413&amp;CHAR(39)&amp;"!r2c"&amp;$C4413,0),variables,2,0)</f>
        <v>9657</v>
      </c>
      <c r="H4413" s="68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65" t="s">
        <v>1220</v>
      </c>
      <c r="B4414">
        <f t="shared" si="8931"/>
        <v>16</v>
      </c>
      <c r="C4414">
        <f t="shared" si="8934"/>
        <v>88</v>
      </c>
      <c r="E4414">
        <f t="shared" ref="E4414" si="9040">plan_id</f>
        <v>1330</v>
      </c>
      <c r="F4414">
        <f t="shared" ca="1" si="8990"/>
        <v>2014</v>
      </c>
      <c r="G4414">
        <f t="shared" ref="G4414" ca="1" si="9041">VLOOKUP(INDIRECT(CHAR(39)&amp;$A4414&amp;CHAR(39)&amp;"!r2c"&amp;$C4414,0),variables,2,0)</f>
        <v>9834</v>
      </c>
      <c r="H4414" s="68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65" t="s">
        <v>1220</v>
      </c>
      <c r="B4415">
        <f t="shared" si="8931"/>
        <v>16</v>
      </c>
      <c r="C4415">
        <f t="shared" si="8934"/>
        <v>89</v>
      </c>
      <c r="E4415">
        <f t="shared" ref="E4415" si="9042">plan_id</f>
        <v>1330</v>
      </c>
      <c r="F4415">
        <f t="shared" ca="1" si="8990"/>
        <v>2014</v>
      </c>
      <c r="G4415">
        <f t="shared" ref="G4415" ca="1" si="9043">VLOOKUP(INDIRECT(CHAR(39)&amp;$A4415&amp;CHAR(39)&amp;"!r2c"&amp;$C4415,0),variables,2,0)</f>
        <v>9884</v>
      </c>
      <c r="H4415" s="68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65" t="s">
        <v>1220</v>
      </c>
      <c r="B4416">
        <f t="shared" si="8931"/>
        <v>16</v>
      </c>
      <c r="C4416">
        <f t="shared" si="8934"/>
        <v>90</v>
      </c>
      <c r="E4416">
        <f t="shared" ref="E4416" si="9044">plan_id</f>
        <v>1330</v>
      </c>
      <c r="F4416">
        <f t="shared" ca="1" si="8990"/>
        <v>2014</v>
      </c>
      <c r="G4416">
        <f t="shared" ref="G4416" ca="1" si="9045">VLOOKUP(INDIRECT(CHAR(39)&amp;$A4416&amp;CHAR(39)&amp;"!r2c"&amp;$C4416,0),variables,2,0)</f>
        <v>9672</v>
      </c>
      <c r="H4416" s="68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65" t="s">
        <v>1220</v>
      </c>
      <c r="B4417">
        <f t="shared" si="8931"/>
        <v>17</v>
      </c>
      <c r="C4417">
        <f t="shared" si="8934"/>
        <v>3</v>
      </c>
      <c r="E4417">
        <f t="shared" ref="E4417" si="9046">plan_id</f>
        <v>1330</v>
      </c>
      <c r="F4417">
        <f t="shared" ca="1" si="8990"/>
        <v>2015</v>
      </c>
      <c r="G4417">
        <f t="shared" ref="G4417" ca="1" si="9047">VLOOKUP(INDIRECT(CHAR(39)&amp;$A4417&amp;CHAR(39)&amp;"!r2c"&amp;$C4417,0),variables,2,0)</f>
        <v>9704</v>
      </c>
      <c r="H4417" s="68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65" t="s">
        <v>1220</v>
      </c>
      <c r="B4418">
        <f t="shared" si="8931"/>
        <v>17</v>
      </c>
      <c r="C4418">
        <f t="shared" si="8934"/>
        <v>4</v>
      </c>
      <c r="E4418">
        <f t="shared" ref="E4418" si="9048">plan_id</f>
        <v>1330</v>
      </c>
      <c r="F4418">
        <f t="shared" ca="1" si="8990"/>
        <v>2015</v>
      </c>
      <c r="G4418">
        <f t="shared" ref="G4418" ca="1" si="9049">VLOOKUP(INDIRECT(CHAR(39)&amp;$A4418&amp;CHAR(39)&amp;"!r2c"&amp;$C4418,0),variables,2,0)</f>
        <v>9716</v>
      </c>
      <c r="H4418" s="68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65" t="s">
        <v>1220</v>
      </c>
      <c r="B4419">
        <f t="shared" si="8931"/>
        <v>17</v>
      </c>
      <c r="C4419">
        <f t="shared" si="8934"/>
        <v>5</v>
      </c>
      <c r="E4419">
        <f t="shared" ref="E4419" si="9050">plan_id</f>
        <v>1330</v>
      </c>
      <c r="F4419">
        <f t="shared" ca="1" si="8990"/>
        <v>2015</v>
      </c>
      <c r="G4419">
        <f t="shared" ref="G4419" ca="1" si="9051">VLOOKUP(INDIRECT(CHAR(39)&amp;$A4419&amp;CHAR(39)&amp;"!r2c"&amp;$C4419,0),variables,2,0)</f>
        <v>9734</v>
      </c>
      <c r="H4419" s="68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65" t="s">
        <v>1220</v>
      </c>
      <c r="B4420">
        <f t="shared" si="8931"/>
        <v>17</v>
      </c>
      <c r="C4420">
        <f t="shared" si="8934"/>
        <v>6</v>
      </c>
      <c r="E4420">
        <f t="shared" ref="E4420" si="9052">plan_id</f>
        <v>1330</v>
      </c>
      <c r="F4420">
        <f t="shared" ca="1" si="8990"/>
        <v>2015</v>
      </c>
      <c r="G4420">
        <f t="shared" ref="G4420" ca="1" si="9053">VLOOKUP(INDIRECT(CHAR(39)&amp;$A4420&amp;CHAR(39)&amp;"!r2c"&amp;$C4420,0),variables,2,0)</f>
        <v>9749</v>
      </c>
      <c r="H4420" s="68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65" t="s">
        <v>1220</v>
      </c>
      <c r="B4421">
        <f t="shared" si="8931"/>
        <v>17</v>
      </c>
      <c r="C4421">
        <f t="shared" si="8934"/>
        <v>7</v>
      </c>
      <c r="E4421">
        <f t="shared" ref="E4421" si="9054">plan_id</f>
        <v>1330</v>
      </c>
      <c r="F4421">
        <f t="shared" ca="1" si="8990"/>
        <v>2015</v>
      </c>
      <c r="G4421">
        <f t="shared" ref="G4421" ca="1" si="9055">VLOOKUP(INDIRECT(CHAR(39)&amp;$A4421&amp;CHAR(39)&amp;"!r2c"&amp;$C4421,0),variables,2,0)</f>
        <v>9755</v>
      </c>
      <c r="H4421" s="68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65" t="s">
        <v>1220</v>
      </c>
      <c r="B4422">
        <f t="shared" si="8931"/>
        <v>17</v>
      </c>
      <c r="C4422">
        <f t="shared" si="8934"/>
        <v>8</v>
      </c>
      <c r="E4422">
        <f t="shared" ref="E4422" si="9056">plan_id</f>
        <v>1330</v>
      </c>
      <c r="F4422">
        <f t="shared" ca="1" si="8990"/>
        <v>2015</v>
      </c>
      <c r="G4422">
        <f t="shared" ref="G4422" ca="1" si="9057">VLOOKUP(INDIRECT(CHAR(39)&amp;$A4422&amp;CHAR(39)&amp;"!r2c"&amp;$C4422,0),variables,2,0)</f>
        <v>9782</v>
      </c>
      <c r="H4422" s="68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65" t="s">
        <v>1220</v>
      </c>
      <c r="B4423">
        <f t="shared" si="8931"/>
        <v>17</v>
      </c>
      <c r="C4423">
        <f t="shared" si="8934"/>
        <v>9</v>
      </c>
      <c r="E4423">
        <f t="shared" ref="E4423" si="9058">plan_id</f>
        <v>1330</v>
      </c>
      <c r="F4423">
        <f t="shared" ca="1" si="8990"/>
        <v>2015</v>
      </c>
      <c r="G4423">
        <f t="shared" ref="G4423" ca="1" si="9059">VLOOKUP(INDIRECT(CHAR(39)&amp;$A4423&amp;CHAR(39)&amp;"!r2c"&amp;$C4423,0),variables,2,0)</f>
        <v>9788</v>
      </c>
      <c r="H4423" s="68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65" t="s">
        <v>1220</v>
      </c>
      <c r="B4424">
        <f t="shared" si="8931"/>
        <v>17</v>
      </c>
      <c r="C4424">
        <f t="shared" si="8934"/>
        <v>10</v>
      </c>
      <c r="E4424">
        <f t="shared" ref="E4424" si="9060">plan_id</f>
        <v>1330</v>
      </c>
      <c r="F4424">
        <f t="shared" ca="1" si="8990"/>
        <v>2015</v>
      </c>
      <c r="G4424">
        <f t="shared" ref="G4424" ca="1" si="9061">VLOOKUP(INDIRECT(CHAR(39)&amp;$A4424&amp;CHAR(39)&amp;"!r2c"&amp;$C4424,0),variables,2,0)</f>
        <v>9812</v>
      </c>
      <c r="H4424" s="68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65" t="s">
        <v>1220</v>
      </c>
      <c r="B4425">
        <f t="shared" ref="B4425:B4488" si="9062">B4337+1</f>
        <v>17</v>
      </c>
      <c r="C4425">
        <f t="shared" si="8934"/>
        <v>11</v>
      </c>
      <c r="E4425">
        <f t="shared" ref="E4425" si="9063">plan_id</f>
        <v>1330</v>
      </c>
      <c r="F4425">
        <f t="shared" ca="1" si="8990"/>
        <v>2015</v>
      </c>
      <c r="G4425">
        <f t="shared" ref="G4425" ca="1" si="9064">VLOOKUP(INDIRECT(CHAR(39)&amp;$A4425&amp;CHAR(39)&amp;"!r2c"&amp;$C4425,0),variables,2,0)</f>
        <v>9815</v>
      </c>
      <c r="H4425" s="68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65" t="s">
        <v>1220</v>
      </c>
      <c r="B4426">
        <f t="shared" si="9062"/>
        <v>17</v>
      </c>
      <c r="C4426">
        <f t="shared" ref="C4426:C4489" si="9065">C4338</f>
        <v>12</v>
      </c>
      <c r="E4426">
        <f t="shared" ref="E4426" si="9066">plan_id</f>
        <v>1330</v>
      </c>
      <c r="F4426">
        <f t="shared" ca="1" si="8990"/>
        <v>2015</v>
      </c>
      <c r="G4426">
        <f t="shared" ref="G4426" ca="1" si="9067">VLOOKUP(INDIRECT(CHAR(39)&amp;$A4426&amp;CHAR(39)&amp;"!r2c"&amp;$C4426,0),variables,2,0)</f>
        <v>9821</v>
      </c>
      <c r="H4426" s="68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65" t="s">
        <v>1220</v>
      </c>
      <c r="B4427">
        <f t="shared" si="9062"/>
        <v>17</v>
      </c>
      <c r="C4427">
        <f t="shared" si="9065"/>
        <v>13</v>
      </c>
      <c r="E4427">
        <f t="shared" ref="E4427" si="9068">plan_id</f>
        <v>1330</v>
      </c>
      <c r="F4427">
        <f t="shared" ca="1" si="8990"/>
        <v>2015</v>
      </c>
      <c r="G4427">
        <f t="shared" ref="G4427" ca="1" si="9069">VLOOKUP(INDIRECT(CHAR(39)&amp;$A4427&amp;CHAR(39)&amp;"!r2c"&amp;$C4427,0),variables,2,0)</f>
        <v>9824</v>
      </c>
      <c r="H4427" s="68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65" t="s">
        <v>1220</v>
      </c>
      <c r="B4428">
        <f t="shared" si="9062"/>
        <v>17</v>
      </c>
      <c r="C4428">
        <f t="shared" si="9065"/>
        <v>14</v>
      </c>
      <c r="E4428">
        <f t="shared" ref="E4428" si="9070">plan_id</f>
        <v>1330</v>
      </c>
      <c r="F4428">
        <f t="shared" ca="1" si="8990"/>
        <v>2015</v>
      </c>
      <c r="G4428">
        <f t="shared" ref="G4428" ca="1" si="9071">VLOOKUP(INDIRECT(CHAR(39)&amp;$A4428&amp;CHAR(39)&amp;"!r2c"&amp;$C4428,0),variables,2,0)</f>
        <v>9830</v>
      </c>
      <c r="H4428" s="68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65" t="s">
        <v>1220</v>
      </c>
      <c r="B4429">
        <f t="shared" si="9062"/>
        <v>17</v>
      </c>
      <c r="C4429">
        <f t="shared" si="9065"/>
        <v>15</v>
      </c>
      <c r="E4429">
        <f t="shared" ref="E4429" si="9072">plan_id</f>
        <v>1330</v>
      </c>
      <c r="F4429">
        <f t="shared" ca="1" si="8990"/>
        <v>2015</v>
      </c>
      <c r="G4429">
        <f t="shared" ref="G4429" ca="1" si="9073">VLOOKUP(INDIRECT(CHAR(39)&amp;$A4429&amp;CHAR(39)&amp;"!r2c"&amp;$C4429,0),variables,2,0)</f>
        <v>9833</v>
      </c>
      <c r="H4429" s="68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65" t="s">
        <v>1220</v>
      </c>
      <c r="B4430">
        <f t="shared" si="9062"/>
        <v>17</v>
      </c>
      <c r="C4430">
        <f t="shared" si="9065"/>
        <v>16</v>
      </c>
      <c r="E4430">
        <f t="shared" ref="E4430" si="9074">plan_id</f>
        <v>1330</v>
      </c>
      <c r="F4430">
        <f t="shared" ca="1" si="8990"/>
        <v>2015</v>
      </c>
      <c r="G4430">
        <f t="shared" ref="G4430" ca="1" si="9075">VLOOKUP(INDIRECT(CHAR(39)&amp;$A4430&amp;CHAR(39)&amp;"!r2c"&amp;$C4430,0),variables,2,0)</f>
        <v>9845</v>
      </c>
      <c r="H4430" s="68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65" t="s">
        <v>1220</v>
      </c>
      <c r="B4431">
        <f t="shared" si="9062"/>
        <v>17</v>
      </c>
      <c r="C4431">
        <f t="shared" si="9065"/>
        <v>17</v>
      </c>
      <c r="E4431">
        <f t="shared" ref="E4431" si="9076">plan_id</f>
        <v>1330</v>
      </c>
      <c r="F4431">
        <f t="shared" ca="1" si="8990"/>
        <v>2015</v>
      </c>
      <c r="G4431">
        <f t="shared" ref="G4431" ca="1" si="9077">VLOOKUP(INDIRECT(CHAR(39)&amp;$A4431&amp;CHAR(39)&amp;"!r2c"&amp;$C4431,0),variables,2,0)</f>
        <v>9872</v>
      </c>
      <c r="H4431" s="68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65" t="s">
        <v>1220</v>
      </c>
      <c r="B4432">
        <f t="shared" si="9062"/>
        <v>17</v>
      </c>
      <c r="C4432">
        <f t="shared" si="9065"/>
        <v>18</v>
      </c>
      <c r="E4432">
        <f t="shared" ref="E4432" si="9078">plan_id</f>
        <v>1330</v>
      </c>
      <c r="F4432">
        <f t="shared" ca="1" si="8990"/>
        <v>2015</v>
      </c>
      <c r="G4432">
        <f t="shared" ref="G4432" ca="1" si="9079">VLOOKUP(INDIRECT(CHAR(39)&amp;$A4432&amp;CHAR(39)&amp;"!r2c"&amp;$C4432,0),variables,2,0)</f>
        <v>9887</v>
      </c>
      <c r="H4432" s="68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65" t="s">
        <v>1220</v>
      </c>
      <c r="B4433">
        <f t="shared" si="9062"/>
        <v>17</v>
      </c>
      <c r="C4433">
        <f t="shared" si="9065"/>
        <v>19</v>
      </c>
      <c r="E4433">
        <f t="shared" ref="E4433" si="9080">plan_id</f>
        <v>1330</v>
      </c>
      <c r="F4433">
        <f t="shared" ca="1" si="8990"/>
        <v>2015</v>
      </c>
      <c r="G4433">
        <f t="shared" ref="G4433" ca="1" si="9081">VLOOKUP(INDIRECT(CHAR(39)&amp;$A4433&amp;CHAR(39)&amp;"!r2c"&amp;$C4433,0),variables,2,0)</f>
        <v>9914</v>
      </c>
      <c r="H4433" s="68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65" t="s">
        <v>1220</v>
      </c>
      <c r="B4434">
        <f t="shared" si="9062"/>
        <v>17</v>
      </c>
      <c r="C4434">
        <f t="shared" si="9065"/>
        <v>20</v>
      </c>
      <c r="E4434">
        <f t="shared" ref="E4434" si="9082">plan_id</f>
        <v>1330</v>
      </c>
      <c r="F4434">
        <f t="shared" ca="1" si="8990"/>
        <v>2015</v>
      </c>
      <c r="G4434">
        <f t="shared" ref="G4434" ca="1" si="9083">VLOOKUP(INDIRECT(CHAR(39)&amp;$A4434&amp;CHAR(39)&amp;"!r2c"&amp;$C4434,0),variables,2,0)</f>
        <v>9917</v>
      </c>
      <c r="H4434" s="68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65" t="s">
        <v>1220</v>
      </c>
      <c r="B4435">
        <f t="shared" si="9062"/>
        <v>17</v>
      </c>
      <c r="C4435">
        <f t="shared" si="9065"/>
        <v>21</v>
      </c>
      <c r="E4435">
        <f t="shared" ref="E4435" si="9084">plan_id</f>
        <v>1330</v>
      </c>
      <c r="F4435">
        <f t="shared" ca="1" si="8990"/>
        <v>2015</v>
      </c>
      <c r="G4435">
        <f t="shared" ref="G4435" ca="1" si="9085">VLOOKUP(INDIRECT(CHAR(39)&amp;$A4435&amp;CHAR(39)&amp;"!r2c"&amp;$C4435,0),variables,2,0)</f>
        <v>9920</v>
      </c>
      <c r="H4435" s="68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65" t="s">
        <v>1220</v>
      </c>
      <c r="B4436">
        <f t="shared" si="9062"/>
        <v>17</v>
      </c>
      <c r="C4436">
        <f t="shared" si="9065"/>
        <v>22</v>
      </c>
      <c r="E4436">
        <f t="shared" ref="E4436" si="9086">plan_id</f>
        <v>1330</v>
      </c>
      <c r="F4436">
        <f t="shared" ca="1" si="8990"/>
        <v>2015</v>
      </c>
      <c r="G4436">
        <f t="shared" ref="G4436" ca="1" si="9087">VLOOKUP(INDIRECT(CHAR(39)&amp;$A4436&amp;CHAR(39)&amp;"!r2c"&amp;$C4436,0),variables,2,0)</f>
        <v>9648</v>
      </c>
      <c r="H4436" s="68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65" t="s">
        <v>1220</v>
      </c>
      <c r="B4437">
        <f t="shared" si="9062"/>
        <v>17</v>
      </c>
      <c r="C4437">
        <f t="shared" si="9065"/>
        <v>23</v>
      </c>
      <c r="E4437">
        <f t="shared" ref="E4437" si="9088">plan_id</f>
        <v>1330</v>
      </c>
      <c r="F4437">
        <f t="shared" ca="1" si="8990"/>
        <v>2015</v>
      </c>
      <c r="G4437">
        <f t="shared" ref="G4437" ca="1" si="9089">VLOOKUP(INDIRECT(CHAR(39)&amp;$A4437&amp;CHAR(39)&amp;"!r2c"&amp;$C4437,0),variables,2,0)</f>
        <v>9713</v>
      </c>
      <c r="H4437" s="68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65" t="s">
        <v>1220</v>
      </c>
      <c r="B4438">
        <f t="shared" si="9062"/>
        <v>17</v>
      </c>
      <c r="C4438">
        <f t="shared" si="9065"/>
        <v>24</v>
      </c>
      <c r="E4438">
        <f t="shared" ref="E4438" si="9090">plan_id</f>
        <v>1330</v>
      </c>
      <c r="F4438">
        <f t="shared" ca="1" si="8990"/>
        <v>2015</v>
      </c>
      <c r="G4438">
        <f t="shared" ref="G4438" ca="1" si="9091">VLOOKUP(INDIRECT(CHAR(39)&amp;$A4438&amp;CHAR(39)&amp;"!r2c"&amp;$C4438,0),variables,2,0)</f>
        <v>9719</v>
      </c>
      <c r="H4438" s="68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65" t="s">
        <v>1220</v>
      </c>
      <c r="B4439">
        <f t="shared" si="9062"/>
        <v>17</v>
      </c>
      <c r="C4439">
        <f t="shared" si="9065"/>
        <v>25</v>
      </c>
      <c r="E4439">
        <f t="shared" ref="E4439" si="9092">plan_id</f>
        <v>1330</v>
      </c>
      <c r="F4439">
        <f t="shared" ca="1" si="8990"/>
        <v>2015</v>
      </c>
      <c r="G4439">
        <f t="shared" ref="G4439" ca="1" si="9093">VLOOKUP(INDIRECT(CHAR(39)&amp;$A4439&amp;CHAR(39)&amp;"!r2c"&amp;$C4439,0),variables,2,0)</f>
        <v>9725</v>
      </c>
      <c r="H4439" s="68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65" t="s">
        <v>1220</v>
      </c>
      <c r="B4440">
        <f t="shared" si="9062"/>
        <v>17</v>
      </c>
      <c r="C4440">
        <f t="shared" si="9065"/>
        <v>26</v>
      </c>
      <c r="E4440">
        <f t="shared" ref="E4440" si="9094">plan_id</f>
        <v>1330</v>
      </c>
      <c r="F4440">
        <f t="shared" ca="1" si="8990"/>
        <v>2015</v>
      </c>
      <c r="G4440">
        <f t="shared" ref="G4440" ca="1" si="9095">VLOOKUP(INDIRECT(CHAR(39)&amp;$A4440&amp;CHAR(39)&amp;"!r2c"&amp;$C4440,0),variables,2,0)</f>
        <v>9743</v>
      </c>
      <c r="H4440" s="68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65" t="s">
        <v>1220</v>
      </c>
      <c r="B4441">
        <f t="shared" si="9062"/>
        <v>17</v>
      </c>
      <c r="C4441">
        <f t="shared" si="9065"/>
        <v>27</v>
      </c>
      <c r="E4441">
        <f t="shared" ref="E4441" si="9096">plan_id</f>
        <v>1330</v>
      </c>
      <c r="F4441">
        <f t="shared" ca="1" si="8990"/>
        <v>2015</v>
      </c>
      <c r="G4441">
        <f t="shared" ref="G4441" ca="1" si="9097">VLOOKUP(INDIRECT(CHAR(39)&amp;$A4441&amp;CHAR(39)&amp;"!r2c"&amp;$C4441,0),variables,2,0)</f>
        <v>9746</v>
      </c>
      <c r="H4441" s="68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65" t="s">
        <v>1220</v>
      </c>
      <c r="B4442">
        <f t="shared" si="9062"/>
        <v>17</v>
      </c>
      <c r="C4442">
        <f t="shared" si="9065"/>
        <v>28</v>
      </c>
      <c r="E4442">
        <f t="shared" ref="E4442" si="9098">plan_id</f>
        <v>1330</v>
      </c>
      <c r="F4442">
        <f t="shared" ca="1" si="8990"/>
        <v>2015</v>
      </c>
      <c r="G4442">
        <f t="shared" ref="G4442" ca="1" si="9099">VLOOKUP(INDIRECT(CHAR(39)&amp;$A4442&amp;CHAR(39)&amp;"!r2c"&amp;$C4442,0),variables,2,0)</f>
        <v>9761</v>
      </c>
      <c r="H4442" s="68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65" t="s">
        <v>1220</v>
      </c>
      <c r="B4443">
        <f t="shared" si="9062"/>
        <v>17</v>
      </c>
      <c r="C4443">
        <f t="shared" si="9065"/>
        <v>29</v>
      </c>
      <c r="E4443">
        <f t="shared" ref="E4443" si="9100">plan_id</f>
        <v>1330</v>
      </c>
      <c r="F4443">
        <f t="shared" ca="1" si="8990"/>
        <v>2015</v>
      </c>
      <c r="G4443">
        <f t="shared" ref="G4443" ca="1" si="9101">VLOOKUP(INDIRECT(CHAR(39)&amp;$A4443&amp;CHAR(39)&amp;"!r2c"&amp;$C4443,0),variables,2,0)</f>
        <v>9764</v>
      </c>
      <c r="H4443" s="68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65" t="s">
        <v>1220</v>
      </c>
      <c r="B4444">
        <f t="shared" si="9062"/>
        <v>17</v>
      </c>
      <c r="C4444">
        <f t="shared" si="9065"/>
        <v>30</v>
      </c>
      <c r="E4444">
        <f t="shared" ref="E4444" si="9102">plan_id</f>
        <v>1330</v>
      </c>
      <c r="F4444">
        <f t="shared" ca="1" si="8990"/>
        <v>2015</v>
      </c>
      <c r="G4444">
        <f t="shared" ref="G4444" ca="1" si="9103">VLOOKUP(INDIRECT(CHAR(39)&amp;$A4444&amp;CHAR(39)&amp;"!r2c"&amp;$C4444,0),variables,2,0)</f>
        <v>9767</v>
      </c>
      <c r="H4444" s="68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65" t="s">
        <v>1220</v>
      </c>
      <c r="B4445">
        <f t="shared" si="9062"/>
        <v>17</v>
      </c>
      <c r="C4445">
        <f t="shared" si="9065"/>
        <v>31</v>
      </c>
      <c r="E4445">
        <f t="shared" ref="E4445" si="9104">plan_id</f>
        <v>1330</v>
      </c>
      <c r="F4445">
        <f t="shared" ca="1" si="8990"/>
        <v>2015</v>
      </c>
      <c r="G4445">
        <f t="shared" ref="G4445" ca="1" si="9105">VLOOKUP(INDIRECT(CHAR(39)&amp;$A4445&amp;CHAR(39)&amp;"!r2c"&amp;$C4445,0),variables,2,0)</f>
        <v>9770</v>
      </c>
      <c r="H4445" s="68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65" t="s">
        <v>1220</v>
      </c>
      <c r="B4446">
        <f t="shared" si="9062"/>
        <v>17</v>
      </c>
      <c r="C4446">
        <f t="shared" si="9065"/>
        <v>32</v>
      </c>
      <c r="E4446">
        <f t="shared" ref="E4446" si="9106">plan_id</f>
        <v>1330</v>
      </c>
      <c r="F4446">
        <f t="shared" ca="1" si="8990"/>
        <v>2015</v>
      </c>
      <c r="G4446">
        <f t="shared" ref="G4446" ca="1" si="9107">VLOOKUP(INDIRECT(CHAR(39)&amp;$A4446&amp;CHAR(39)&amp;"!r2c"&amp;$C4446,0),variables,2,0)</f>
        <v>9773</v>
      </c>
      <c r="H4446" s="68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65" t="s">
        <v>1220</v>
      </c>
      <c r="B4447">
        <f t="shared" si="9062"/>
        <v>17</v>
      </c>
      <c r="C4447">
        <f t="shared" si="9065"/>
        <v>33</v>
      </c>
      <c r="E4447">
        <f t="shared" ref="E4447" si="9108">plan_id</f>
        <v>1330</v>
      </c>
      <c r="F4447">
        <f t="shared" ca="1" si="8990"/>
        <v>2015</v>
      </c>
      <c r="G4447">
        <f t="shared" ref="G4447" ca="1" si="9109">VLOOKUP(INDIRECT(CHAR(39)&amp;$A4447&amp;CHAR(39)&amp;"!r2c"&amp;$C4447,0),variables,2,0)</f>
        <v>9776</v>
      </c>
      <c r="H4447" s="68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65" t="s">
        <v>1220</v>
      </c>
      <c r="B4448">
        <f t="shared" si="9062"/>
        <v>17</v>
      </c>
      <c r="C4448">
        <f t="shared" si="9065"/>
        <v>34</v>
      </c>
      <c r="E4448">
        <f t="shared" ref="E4448" si="9110">plan_id</f>
        <v>1330</v>
      </c>
      <c r="F4448">
        <f t="shared" ca="1" si="8990"/>
        <v>2015</v>
      </c>
      <c r="G4448">
        <f t="shared" ref="G4448" ca="1" si="9111">VLOOKUP(INDIRECT(CHAR(39)&amp;$A4448&amp;CHAR(39)&amp;"!r2c"&amp;$C4448,0),variables,2,0)</f>
        <v>9779</v>
      </c>
      <c r="H4448" s="68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65" t="s">
        <v>1220</v>
      </c>
      <c r="B4449">
        <f t="shared" si="9062"/>
        <v>17</v>
      </c>
      <c r="C4449">
        <f t="shared" si="9065"/>
        <v>35</v>
      </c>
      <c r="E4449">
        <f t="shared" ref="E4449" si="9112">plan_id</f>
        <v>1330</v>
      </c>
      <c r="F4449">
        <f t="shared" ca="1" si="8990"/>
        <v>2015</v>
      </c>
      <c r="G4449">
        <f t="shared" ref="G4449" ca="1" si="9113">VLOOKUP(INDIRECT(CHAR(39)&amp;$A4449&amp;CHAR(39)&amp;"!r2c"&amp;$C4449,0),variables,2,0)</f>
        <v>9785</v>
      </c>
      <c r="H4449" s="68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65" t="s">
        <v>1220</v>
      </c>
      <c r="B4450">
        <f t="shared" si="9062"/>
        <v>17</v>
      </c>
      <c r="C4450">
        <f t="shared" si="9065"/>
        <v>36</v>
      </c>
      <c r="E4450">
        <f t="shared" ref="E4450" si="9114">plan_id</f>
        <v>1330</v>
      </c>
      <c r="F4450">
        <f t="shared" ca="1" si="8990"/>
        <v>2015</v>
      </c>
      <c r="G4450">
        <f t="shared" ref="G4450" ca="1" si="9115">VLOOKUP(INDIRECT(CHAR(39)&amp;$A4450&amp;CHAR(39)&amp;"!r2c"&amp;$C4450,0),variables,2,0)</f>
        <v>9794</v>
      </c>
      <c r="H4450" s="68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65" t="s">
        <v>1220</v>
      </c>
      <c r="B4451">
        <f t="shared" si="9062"/>
        <v>17</v>
      </c>
      <c r="C4451">
        <f t="shared" si="9065"/>
        <v>37</v>
      </c>
      <c r="E4451">
        <f t="shared" ref="E4451" si="9116">plan_id</f>
        <v>1330</v>
      </c>
      <c r="F4451">
        <f t="shared" ca="1" si="8990"/>
        <v>2015</v>
      </c>
      <c r="G4451">
        <f t="shared" ref="G4451" ca="1" si="9117">VLOOKUP(INDIRECT(CHAR(39)&amp;$A4451&amp;CHAR(39)&amp;"!r2c"&amp;$C4451,0),variables,2,0)</f>
        <v>9797</v>
      </c>
      <c r="H4451" s="68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65" t="s">
        <v>1220</v>
      </c>
      <c r="B4452">
        <f t="shared" si="9062"/>
        <v>17</v>
      </c>
      <c r="C4452">
        <f t="shared" si="9065"/>
        <v>38</v>
      </c>
      <c r="E4452">
        <f t="shared" ref="E4452" si="9118">plan_id</f>
        <v>1330</v>
      </c>
      <c r="F4452">
        <f t="shared" ca="1" si="8990"/>
        <v>2015</v>
      </c>
      <c r="G4452">
        <f t="shared" ref="G4452" ca="1" si="9119">VLOOKUP(INDIRECT(CHAR(39)&amp;$A4452&amp;CHAR(39)&amp;"!r2c"&amp;$C4452,0),variables,2,0)</f>
        <v>9806</v>
      </c>
      <c r="H4452" s="68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65" t="s">
        <v>1220</v>
      </c>
      <c r="B4453">
        <f t="shared" si="9062"/>
        <v>17</v>
      </c>
      <c r="C4453">
        <f t="shared" si="9065"/>
        <v>39</v>
      </c>
      <c r="E4453">
        <f t="shared" ref="E4453" si="9120">plan_id</f>
        <v>1330</v>
      </c>
      <c r="F4453">
        <f t="shared" ref="F4453:F4516" ca="1" si="9121">INDIRECT(CHAR(39)&amp;$A4453&amp;CHAR(39)&amp;"!r"&amp;$B4453&amp;"c2",0)</f>
        <v>2015</v>
      </c>
      <c r="G4453">
        <f t="shared" ref="G4453" ca="1" si="9122">VLOOKUP(INDIRECT(CHAR(39)&amp;$A4453&amp;CHAR(39)&amp;"!r2c"&amp;$C4453,0),variables,2,0)</f>
        <v>9809</v>
      </c>
      <c r="H4453" s="68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65" t="s">
        <v>1220</v>
      </c>
      <c r="B4454">
        <f t="shared" si="9062"/>
        <v>17</v>
      </c>
      <c r="C4454">
        <f t="shared" si="9065"/>
        <v>40</v>
      </c>
      <c r="E4454">
        <f t="shared" ref="E4454" si="9123">plan_id</f>
        <v>1330</v>
      </c>
      <c r="F4454">
        <f t="shared" ca="1" si="9121"/>
        <v>2015</v>
      </c>
      <c r="G4454">
        <f t="shared" ref="G4454" ca="1" si="9124">VLOOKUP(INDIRECT(CHAR(39)&amp;$A4454&amp;CHAR(39)&amp;"!r2c"&amp;$C4454,0),variables,2,0)</f>
        <v>9818</v>
      </c>
      <c r="H4454" s="68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65" t="s">
        <v>1220</v>
      </c>
      <c r="B4455">
        <f t="shared" si="9062"/>
        <v>17</v>
      </c>
      <c r="C4455">
        <f t="shared" si="9065"/>
        <v>41</v>
      </c>
      <c r="E4455">
        <f t="shared" ref="E4455" si="9125">plan_id</f>
        <v>1330</v>
      </c>
      <c r="F4455">
        <f t="shared" ca="1" si="9121"/>
        <v>2015</v>
      </c>
      <c r="G4455">
        <f t="shared" ref="G4455" ca="1" si="9126">VLOOKUP(INDIRECT(CHAR(39)&amp;$A4455&amp;CHAR(39)&amp;"!r2c"&amp;$C4455,0),variables,2,0)</f>
        <v>9839</v>
      </c>
      <c r="H4455" s="68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65" t="s">
        <v>1220</v>
      </c>
      <c r="B4456">
        <f t="shared" si="9062"/>
        <v>17</v>
      </c>
      <c r="C4456">
        <f t="shared" si="9065"/>
        <v>42</v>
      </c>
      <c r="E4456">
        <f t="shared" ref="E4456" si="9127">plan_id</f>
        <v>1330</v>
      </c>
      <c r="F4456">
        <f t="shared" ca="1" si="9121"/>
        <v>2015</v>
      </c>
      <c r="G4456">
        <f t="shared" ref="G4456" ca="1" si="9128">VLOOKUP(INDIRECT(CHAR(39)&amp;$A4456&amp;CHAR(39)&amp;"!r2c"&amp;$C4456,0),variables,2,0)</f>
        <v>9860</v>
      </c>
      <c r="H4456" s="68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65" t="s">
        <v>1220</v>
      </c>
      <c r="B4457">
        <f t="shared" si="9062"/>
        <v>17</v>
      </c>
      <c r="C4457">
        <f t="shared" si="9065"/>
        <v>43</v>
      </c>
      <c r="E4457">
        <f t="shared" ref="E4457" si="9129">plan_id</f>
        <v>1330</v>
      </c>
      <c r="F4457">
        <f t="shared" ca="1" si="9121"/>
        <v>2015</v>
      </c>
      <c r="G4457">
        <f t="shared" ref="G4457" ca="1" si="9130">VLOOKUP(INDIRECT(CHAR(39)&amp;$A4457&amp;CHAR(39)&amp;"!r2c"&amp;$C4457,0),variables,2,0)</f>
        <v>9863</v>
      </c>
      <c r="H4457" s="68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65" t="s">
        <v>1220</v>
      </c>
      <c r="B4458">
        <f t="shared" si="9062"/>
        <v>17</v>
      </c>
      <c r="C4458">
        <f t="shared" si="9065"/>
        <v>44</v>
      </c>
      <c r="E4458">
        <f t="shared" ref="E4458" si="9131">plan_id</f>
        <v>1330</v>
      </c>
      <c r="F4458">
        <f t="shared" ca="1" si="9121"/>
        <v>2015</v>
      </c>
      <c r="G4458">
        <f t="shared" ref="G4458" ca="1" si="9132">VLOOKUP(INDIRECT(CHAR(39)&amp;$A4458&amp;CHAR(39)&amp;"!r2c"&amp;$C4458,0),variables,2,0)</f>
        <v>9878</v>
      </c>
      <c r="H4458" s="68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65" t="s">
        <v>1220</v>
      </c>
      <c r="B4459">
        <f t="shared" si="9062"/>
        <v>17</v>
      </c>
      <c r="C4459">
        <f t="shared" si="9065"/>
        <v>45</v>
      </c>
      <c r="E4459">
        <f t="shared" ref="E4459" si="9133">plan_id</f>
        <v>1330</v>
      </c>
      <c r="F4459">
        <f t="shared" ca="1" si="9121"/>
        <v>2015</v>
      </c>
      <c r="G4459">
        <f t="shared" ref="G4459" ca="1" si="9134">VLOOKUP(INDIRECT(CHAR(39)&amp;$A4459&amp;CHAR(39)&amp;"!r2c"&amp;$C4459,0),variables,2,0)</f>
        <v>9923</v>
      </c>
      <c r="H4459" s="68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65" t="s">
        <v>1220</v>
      </c>
      <c r="B4460">
        <f t="shared" si="9062"/>
        <v>17</v>
      </c>
      <c r="C4460">
        <f t="shared" si="9065"/>
        <v>46</v>
      </c>
      <c r="E4460">
        <f t="shared" ref="E4460" si="9135">plan_id</f>
        <v>1330</v>
      </c>
      <c r="F4460">
        <f t="shared" ca="1" si="9121"/>
        <v>2015</v>
      </c>
      <c r="G4460">
        <f t="shared" ref="G4460" ca="1" si="9136">VLOOKUP(INDIRECT(CHAR(39)&amp;$A4460&amp;CHAR(39)&amp;"!r2c"&amp;$C4460,0),variables,2,0)</f>
        <v>9932</v>
      </c>
      <c r="H4460" s="68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65" t="s">
        <v>1220</v>
      </c>
      <c r="B4461">
        <f t="shared" si="9062"/>
        <v>17</v>
      </c>
      <c r="C4461">
        <f t="shared" si="9065"/>
        <v>47</v>
      </c>
      <c r="E4461">
        <f t="shared" ref="E4461" si="9137">plan_id</f>
        <v>1330</v>
      </c>
      <c r="F4461">
        <f t="shared" ca="1" si="9121"/>
        <v>2015</v>
      </c>
      <c r="G4461">
        <f t="shared" ref="G4461" ca="1" si="9138">VLOOKUP(INDIRECT(CHAR(39)&amp;$A4461&amp;CHAR(39)&amp;"!r2c"&amp;$C4461,0),variables,2,0)</f>
        <v>9935</v>
      </c>
      <c r="H4461" s="68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65" t="s">
        <v>1220</v>
      </c>
      <c r="B4462">
        <f t="shared" si="9062"/>
        <v>17</v>
      </c>
      <c r="C4462">
        <f t="shared" si="9065"/>
        <v>48</v>
      </c>
      <c r="E4462">
        <f t="shared" ref="E4462" si="9139">plan_id</f>
        <v>1330</v>
      </c>
      <c r="F4462">
        <f t="shared" ca="1" si="9121"/>
        <v>2015</v>
      </c>
      <c r="G4462">
        <f t="shared" ref="G4462" ca="1" si="9140">VLOOKUP(INDIRECT(CHAR(39)&amp;$A4462&amp;CHAR(39)&amp;"!r2c"&amp;$C4462,0),variables,2,0)</f>
        <v>9651</v>
      </c>
      <c r="H4462" s="68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65" t="s">
        <v>1220</v>
      </c>
      <c r="B4463">
        <f t="shared" si="9062"/>
        <v>17</v>
      </c>
      <c r="C4463">
        <f t="shared" si="9065"/>
        <v>49</v>
      </c>
      <c r="E4463">
        <f t="shared" ref="E4463" si="9141">plan_id</f>
        <v>1330</v>
      </c>
      <c r="F4463">
        <f t="shared" ca="1" si="9121"/>
        <v>2015</v>
      </c>
      <c r="G4463">
        <f t="shared" ref="G4463" ca="1" si="9142">VLOOKUP(INDIRECT(CHAR(39)&amp;$A4463&amp;CHAR(39)&amp;"!r2c"&amp;$C4463,0),variables,2,0)</f>
        <v>9722</v>
      </c>
      <c r="H4463" s="68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65" t="s">
        <v>1220</v>
      </c>
      <c r="B4464">
        <f t="shared" si="9062"/>
        <v>17</v>
      </c>
      <c r="C4464">
        <f t="shared" si="9065"/>
        <v>50</v>
      </c>
      <c r="E4464">
        <f t="shared" ref="E4464" si="9143">plan_id</f>
        <v>1330</v>
      </c>
      <c r="F4464">
        <f t="shared" ca="1" si="9121"/>
        <v>2015</v>
      </c>
      <c r="G4464">
        <f t="shared" ref="G4464" ca="1" si="9144">VLOOKUP(INDIRECT(CHAR(39)&amp;$A4464&amp;CHAR(39)&amp;"!r2c"&amp;$C4464,0),variables,2,0)</f>
        <v>9848</v>
      </c>
      <c r="H4464" s="68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65" t="s">
        <v>1220</v>
      </c>
      <c r="B4465">
        <f t="shared" si="9062"/>
        <v>17</v>
      </c>
      <c r="C4465">
        <f t="shared" si="9065"/>
        <v>51</v>
      </c>
      <c r="E4465">
        <f t="shared" ref="E4465" si="9145">plan_id</f>
        <v>1330</v>
      </c>
      <c r="F4465">
        <f t="shared" ca="1" si="9121"/>
        <v>2015</v>
      </c>
      <c r="G4465">
        <f t="shared" ref="G4465" ca="1" si="9146">VLOOKUP(INDIRECT(CHAR(39)&amp;$A4465&amp;CHAR(39)&amp;"!r2c"&amp;$C4465,0),variables,2,0)</f>
        <v>9866</v>
      </c>
      <c r="H4465" s="68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65" t="s">
        <v>1220</v>
      </c>
      <c r="B4466">
        <f t="shared" si="9062"/>
        <v>17</v>
      </c>
      <c r="C4466">
        <f t="shared" si="9065"/>
        <v>52</v>
      </c>
      <c r="E4466">
        <f t="shared" ref="E4466" si="9147">plan_id</f>
        <v>1330</v>
      </c>
      <c r="F4466">
        <f t="shared" ca="1" si="9121"/>
        <v>2015</v>
      </c>
      <c r="G4466">
        <f t="shared" ref="G4466" ca="1" si="9148">VLOOKUP(INDIRECT(CHAR(39)&amp;$A4466&amp;CHAR(39)&amp;"!r2c"&amp;$C4466,0),variables,2,0)</f>
        <v>9899</v>
      </c>
      <c r="H4466" s="68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65" t="s">
        <v>1220</v>
      </c>
      <c r="B4467">
        <f t="shared" si="9062"/>
        <v>17</v>
      </c>
      <c r="C4467">
        <f t="shared" si="9065"/>
        <v>53</v>
      </c>
      <c r="E4467">
        <f t="shared" ref="E4467" si="9149">plan_id</f>
        <v>1330</v>
      </c>
      <c r="F4467">
        <f t="shared" ca="1" si="9121"/>
        <v>2015</v>
      </c>
      <c r="G4467">
        <f t="shared" ref="G4467" ca="1" si="9150">VLOOKUP(INDIRECT(CHAR(39)&amp;$A4467&amp;CHAR(39)&amp;"!r2c"&amp;$C4467,0),variables,2,0)</f>
        <v>9905</v>
      </c>
      <c r="H4467" s="68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65" t="s">
        <v>1220</v>
      </c>
      <c r="B4468">
        <f t="shared" si="9062"/>
        <v>17</v>
      </c>
      <c r="C4468">
        <f t="shared" si="9065"/>
        <v>54</v>
      </c>
      <c r="E4468">
        <f t="shared" ref="E4468" si="9151">plan_id</f>
        <v>1330</v>
      </c>
      <c r="F4468">
        <f t="shared" ca="1" si="9121"/>
        <v>2015</v>
      </c>
      <c r="G4468">
        <f t="shared" ref="G4468" ca="1" si="9152">VLOOKUP(INDIRECT(CHAR(39)&amp;$A4468&amp;CHAR(39)&amp;"!r2c"&amp;$C4468,0),variables,2,0)</f>
        <v>9929</v>
      </c>
      <c r="H4468" s="68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65" t="s">
        <v>1220</v>
      </c>
      <c r="B4469">
        <f t="shared" si="9062"/>
        <v>17</v>
      </c>
      <c r="C4469">
        <f t="shared" si="9065"/>
        <v>55</v>
      </c>
      <c r="E4469">
        <f t="shared" ref="E4469" si="9153">plan_id</f>
        <v>1330</v>
      </c>
      <c r="F4469">
        <f t="shared" ca="1" si="9121"/>
        <v>2015</v>
      </c>
      <c r="G4469">
        <f t="shared" ref="G4469" ca="1" si="9154">VLOOKUP(INDIRECT(CHAR(39)&amp;$A4469&amp;CHAR(39)&amp;"!r2c"&amp;$C4469,0),variables,2,0)</f>
        <v>9654</v>
      </c>
      <c r="H4469" s="68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65" t="s">
        <v>1220</v>
      </c>
      <c r="B4470">
        <f t="shared" si="9062"/>
        <v>17</v>
      </c>
      <c r="C4470">
        <f t="shared" si="9065"/>
        <v>56</v>
      </c>
      <c r="E4470">
        <f t="shared" ref="E4470" si="9155">plan_id</f>
        <v>1330</v>
      </c>
      <c r="F4470">
        <f t="shared" ca="1" si="9121"/>
        <v>2015</v>
      </c>
      <c r="G4470">
        <f t="shared" ref="G4470" ca="1" si="9156">VLOOKUP(INDIRECT(CHAR(39)&amp;$A4470&amp;CHAR(39)&amp;"!r2c"&amp;$C4470,0),variables,2,0)</f>
        <v>9707</v>
      </c>
      <c r="H4470" s="68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65" t="s">
        <v>1220</v>
      </c>
      <c r="B4471">
        <f t="shared" si="9062"/>
        <v>17</v>
      </c>
      <c r="C4471">
        <f t="shared" si="9065"/>
        <v>57</v>
      </c>
      <c r="E4471">
        <f t="shared" ref="E4471" si="9157">plan_id</f>
        <v>1330</v>
      </c>
      <c r="F4471">
        <f t="shared" ca="1" si="9121"/>
        <v>2015</v>
      </c>
      <c r="G4471">
        <f t="shared" ref="G4471" ca="1" si="9158">VLOOKUP(INDIRECT(CHAR(39)&amp;$A4471&amp;CHAR(39)&amp;"!r2c"&amp;$C4471,0),variables,2,0)</f>
        <v>9669</v>
      </c>
      <c r="H4471" s="68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65" t="s">
        <v>1220</v>
      </c>
      <c r="B4472">
        <f t="shared" si="9062"/>
        <v>17</v>
      </c>
      <c r="C4472">
        <f t="shared" si="9065"/>
        <v>58</v>
      </c>
      <c r="E4472">
        <f t="shared" ref="E4472" si="9159">plan_id</f>
        <v>1330</v>
      </c>
      <c r="F4472">
        <f t="shared" ca="1" si="9121"/>
        <v>2015</v>
      </c>
      <c r="G4472">
        <f t="shared" ref="G4472" ca="1" si="9160">VLOOKUP(INDIRECT(CHAR(39)&amp;$A4472&amp;CHAR(39)&amp;"!r2c"&amp;$C4472,0),variables,2,0)</f>
        <v>9851</v>
      </c>
      <c r="H4472" s="68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65" t="s">
        <v>1220</v>
      </c>
      <c r="B4473">
        <f t="shared" si="9062"/>
        <v>17</v>
      </c>
      <c r="C4473">
        <f t="shared" si="9065"/>
        <v>59</v>
      </c>
      <c r="E4473">
        <f t="shared" ref="E4473" si="9161">plan_id</f>
        <v>1330</v>
      </c>
      <c r="F4473">
        <f t="shared" ca="1" si="9121"/>
        <v>2015</v>
      </c>
      <c r="G4473">
        <f t="shared" ref="G4473" ca="1" si="9162">VLOOKUP(INDIRECT(CHAR(39)&amp;$A4473&amp;CHAR(39)&amp;"!r2c"&amp;$C4473,0),variables,2,0)</f>
        <v>9890</v>
      </c>
      <c r="H4473" s="68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65" t="s">
        <v>1220</v>
      </c>
      <c r="B4474">
        <f t="shared" si="9062"/>
        <v>17</v>
      </c>
      <c r="C4474">
        <f t="shared" si="9065"/>
        <v>60</v>
      </c>
      <c r="E4474">
        <f t="shared" ref="E4474" si="9163">plan_id</f>
        <v>1330</v>
      </c>
      <c r="F4474">
        <f t="shared" ca="1" si="9121"/>
        <v>2015</v>
      </c>
      <c r="G4474">
        <f t="shared" ref="G4474" ca="1" si="9164">VLOOKUP(INDIRECT(CHAR(39)&amp;$A4474&amp;CHAR(39)&amp;"!r2c"&amp;$C4474,0),variables,2,0)</f>
        <v>9893</v>
      </c>
      <c r="H4474" s="68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65" t="s">
        <v>1220</v>
      </c>
      <c r="B4475">
        <f t="shared" si="9062"/>
        <v>17</v>
      </c>
      <c r="C4475">
        <f t="shared" si="9065"/>
        <v>61</v>
      </c>
      <c r="E4475">
        <f t="shared" ref="E4475" si="9165">plan_id</f>
        <v>1330</v>
      </c>
      <c r="F4475">
        <f t="shared" ca="1" si="9121"/>
        <v>2015</v>
      </c>
      <c r="G4475">
        <f t="shared" ref="G4475" ca="1" si="9166">VLOOKUP(INDIRECT(CHAR(39)&amp;$A4475&amp;CHAR(39)&amp;"!r2c"&amp;$C4475,0),variables,2,0)</f>
        <v>9896</v>
      </c>
      <c r="H4475" s="68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65" t="s">
        <v>1220</v>
      </c>
      <c r="B4476">
        <f t="shared" si="9062"/>
        <v>17</v>
      </c>
      <c r="C4476">
        <f t="shared" si="9065"/>
        <v>62</v>
      </c>
      <c r="E4476">
        <f t="shared" ref="E4476" si="9167">plan_id</f>
        <v>1330</v>
      </c>
      <c r="F4476">
        <f t="shared" ca="1" si="9121"/>
        <v>2015</v>
      </c>
      <c r="G4476">
        <f t="shared" ref="G4476" ca="1" si="9168">VLOOKUP(INDIRECT(CHAR(39)&amp;$A4476&amp;CHAR(39)&amp;"!r2c"&amp;$C4476,0),variables,2,0)</f>
        <v>9660</v>
      </c>
      <c r="H4476" s="68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65" t="s">
        <v>1220</v>
      </c>
      <c r="B4477">
        <f t="shared" si="9062"/>
        <v>17</v>
      </c>
      <c r="C4477">
        <f t="shared" si="9065"/>
        <v>63</v>
      </c>
      <c r="E4477">
        <f t="shared" ref="E4477" si="9169">plan_id</f>
        <v>1330</v>
      </c>
      <c r="F4477">
        <f t="shared" ca="1" si="9121"/>
        <v>2015</v>
      </c>
      <c r="G4477">
        <f t="shared" ref="G4477" ca="1" si="9170">VLOOKUP(INDIRECT(CHAR(39)&amp;$A4477&amp;CHAR(39)&amp;"!r2c"&amp;$C4477,0),variables,2,0)</f>
        <v>9701</v>
      </c>
      <c r="H4477" s="68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65" t="s">
        <v>1220</v>
      </c>
      <c r="B4478">
        <f t="shared" si="9062"/>
        <v>17</v>
      </c>
      <c r="C4478">
        <f t="shared" si="9065"/>
        <v>64</v>
      </c>
      <c r="E4478">
        <f t="shared" ref="E4478" si="9171">plan_id</f>
        <v>1330</v>
      </c>
      <c r="F4478">
        <f t="shared" ca="1" si="9121"/>
        <v>2015</v>
      </c>
      <c r="G4478">
        <f t="shared" ref="G4478" ca="1" si="9172">VLOOKUP(INDIRECT(CHAR(39)&amp;$A4478&amp;CHAR(39)&amp;"!r2c"&amp;$C4478,0),variables,2,0)</f>
        <v>9728</v>
      </c>
      <c r="H4478" s="68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65" t="s">
        <v>1220</v>
      </c>
      <c r="B4479">
        <f t="shared" si="9062"/>
        <v>17</v>
      </c>
      <c r="C4479">
        <f t="shared" si="9065"/>
        <v>65</v>
      </c>
      <c r="E4479">
        <f t="shared" ref="E4479" si="9173">plan_id</f>
        <v>1330</v>
      </c>
      <c r="F4479">
        <f t="shared" ca="1" si="9121"/>
        <v>2015</v>
      </c>
      <c r="G4479">
        <f t="shared" ref="G4479" ca="1" si="9174">VLOOKUP(INDIRECT(CHAR(39)&amp;$A4479&amp;CHAR(39)&amp;"!r2c"&amp;$C4479,0),variables,2,0)</f>
        <v>9731</v>
      </c>
      <c r="H4479" s="68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65" t="s">
        <v>1220</v>
      </c>
      <c r="B4480">
        <f t="shared" si="9062"/>
        <v>17</v>
      </c>
      <c r="C4480">
        <f t="shared" si="9065"/>
        <v>66</v>
      </c>
      <c r="E4480">
        <f t="shared" ref="E4480" si="9175">plan_id</f>
        <v>1330</v>
      </c>
      <c r="F4480">
        <f t="shared" ca="1" si="9121"/>
        <v>2015</v>
      </c>
      <c r="G4480">
        <f t="shared" ref="G4480" ca="1" si="9176">VLOOKUP(INDIRECT(CHAR(39)&amp;$A4480&amp;CHAR(39)&amp;"!r2c"&amp;$C4480,0),variables,2,0)</f>
        <v>9737</v>
      </c>
      <c r="H4480" s="68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65" t="s">
        <v>1220</v>
      </c>
      <c r="B4481">
        <f t="shared" si="9062"/>
        <v>17</v>
      </c>
      <c r="C4481">
        <f t="shared" si="9065"/>
        <v>67</v>
      </c>
      <c r="E4481">
        <f t="shared" ref="E4481" si="9177">plan_id</f>
        <v>1330</v>
      </c>
      <c r="F4481">
        <f t="shared" ca="1" si="9121"/>
        <v>2015</v>
      </c>
      <c r="G4481">
        <f t="shared" ref="G4481" ca="1" si="9178">VLOOKUP(INDIRECT(CHAR(39)&amp;$A4481&amp;CHAR(39)&amp;"!r2c"&amp;$C4481,0),variables,2,0)</f>
        <v>9740</v>
      </c>
      <c r="H4481" s="68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65" t="s">
        <v>1220</v>
      </c>
      <c r="B4482">
        <f t="shared" si="9062"/>
        <v>17</v>
      </c>
      <c r="C4482">
        <f t="shared" si="9065"/>
        <v>68</v>
      </c>
      <c r="E4482">
        <f t="shared" ref="E4482" si="9179">plan_id</f>
        <v>1330</v>
      </c>
      <c r="F4482">
        <f t="shared" ca="1" si="9121"/>
        <v>2015</v>
      </c>
      <c r="G4482">
        <f t="shared" ref="G4482" ca="1" si="9180">VLOOKUP(INDIRECT(CHAR(39)&amp;$A4482&amp;CHAR(39)&amp;"!r2c"&amp;$C4482,0),variables,2,0)</f>
        <v>9752</v>
      </c>
      <c r="H4482" s="68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65" t="s">
        <v>1220</v>
      </c>
      <c r="B4483">
        <f t="shared" si="9062"/>
        <v>17</v>
      </c>
      <c r="C4483">
        <f t="shared" si="9065"/>
        <v>69</v>
      </c>
      <c r="E4483">
        <f t="shared" ref="E4483" si="9181">plan_id</f>
        <v>1330</v>
      </c>
      <c r="F4483">
        <f t="shared" ca="1" si="9121"/>
        <v>2015</v>
      </c>
      <c r="G4483">
        <f t="shared" ref="G4483" ca="1" si="9182">VLOOKUP(INDIRECT(CHAR(39)&amp;$A4483&amp;CHAR(39)&amp;"!r2c"&amp;$C4483,0),variables,2,0)</f>
        <v>9791</v>
      </c>
      <c r="H4483" s="68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65" t="s">
        <v>1220</v>
      </c>
      <c r="B4484">
        <f t="shared" si="9062"/>
        <v>17</v>
      </c>
      <c r="C4484">
        <f t="shared" si="9065"/>
        <v>70</v>
      </c>
      <c r="E4484">
        <f t="shared" ref="E4484" si="9183">plan_id</f>
        <v>1330</v>
      </c>
      <c r="F4484">
        <f t="shared" ca="1" si="9121"/>
        <v>2015</v>
      </c>
      <c r="G4484">
        <f t="shared" ref="G4484" ca="1" si="9184">VLOOKUP(INDIRECT(CHAR(39)&amp;$A4484&amp;CHAR(39)&amp;"!r2c"&amp;$C4484,0),variables,2,0)</f>
        <v>9800</v>
      </c>
      <c r="H4484" s="68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65" t="s">
        <v>1220</v>
      </c>
      <c r="B4485">
        <f t="shared" si="9062"/>
        <v>17</v>
      </c>
      <c r="C4485">
        <f t="shared" si="9065"/>
        <v>71</v>
      </c>
      <c r="E4485">
        <f t="shared" ref="E4485" si="9185">plan_id</f>
        <v>1330</v>
      </c>
      <c r="F4485">
        <f t="shared" ca="1" si="9121"/>
        <v>2015</v>
      </c>
      <c r="G4485">
        <f t="shared" ref="G4485" ca="1" si="9186">VLOOKUP(INDIRECT(CHAR(39)&amp;$A4485&amp;CHAR(39)&amp;"!r2c"&amp;$C4485,0),variables,2,0)</f>
        <v>9842</v>
      </c>
      <c r="H4485" s="68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65" t="s">
        <v>1220</v>
      </c>
      <c r="B4486">
        <f t="shared" si="9062"/>
        <v>17</v>
      </c>
      <c r="C4486">
        <f t="shared" si="9065"/>
        <v>72</v>
      </c>
      <c r="E4486">
        <f t="shared" ref="E4486" si="9187">plan_id</f>
        <v>1330</v>
      </c>
      <c r="F4486">
        <f t="shared" ca="1" si="9121"/>
        <v>2015</v>
      </c>
      <c r="G4486">
        <f t="shared" ref="G4486" ca="1" si="9188">VLOOKUP(INDIRECT(CHAR(39)&amp;$A4486&amp;CHAR(39)&amp;"!r2c"&amp;$C4486,0),variables,2,0)</f>
        <v>9854</v>
      </c>
      <c r="H4486" s="68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65" t="s">
        <v>1220</v>
      </c>
      <c r="B4487">
        <f t="shared" si="9062"/>
        <v>17</v>
      </c>
      <c r="C4487">
        <f t="shared" si="9065"/>
        <v>73</v>
      </c>
      <c r="E4487">
        <f t="shared" ref="E4487" si="9189">plan_id</f>
        <v>1330</v>
      </c>
      <c r="F4487">
        <f t="shared" ca="1" si="9121"/>
        <v>2015</v>
      </c>
      <c r="G4487">
        <f t="shared" ref="G4487" ca="1" si="9190">VLOOKUP(INDIRECT(CHAR(39)&amp;$A4487&amp;CHAR(39)&amp;"!r2c"&amp;$C4487,0),variables,2,0)</f>
        <v>9869</v>
      </c>
      <c r="H4487" s="68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65" t="s">
        <v>1220</v>
      </c>
      <c r="B4488">
        <f t="shared" si="9062"/>
        <v>17</v>
      </c>
      <c r="C4488">
        <f t="shared" si="9065"/>
        <v>74</v>
      </c>
      <c r="E4488">
        <f t="shared" ref="E4488" si="9191">plan_id</f>
        <v>1330</v>
      </c>
      <c r="F4488">
        <f t="shared" ca="1" si="9121"/>
        <v>2015</v>
      </c>
      <c r="G4488">
        <f t="shared" ref="G4488" ca="1" si="9192">VLOOKUP(INDIRECT(CHAR(39)&amp;$A4488&amp;CHAR(39)&amp;"!r2c"&amp;$C4488,0),variables,2,0)</f>
        <v>9873</v>
      </c>
      <c r="H4488" s="68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65" t="s">
        <v>1220</v>
      </c>
      <c r="B4489">
        <f t="shared" ref="B4489:B4552" si="9193">B4401+1</f>
        <v>17</v>
      </c>
      <c r="C4489">
        <f t="shared" si="9065"/>
        <v>75</v>
      </c>
      <c r="E4489">
        <f t="shared" ref="E4489" si="9194">plan_id</f>
        <v>1330</v>
      </c>
      <c r="F4489">
        <f t="shared" ca="1" si="9121"/>
        <v>2015</v>
      </c>
      <c r="G4489">
        <f t="shared" ref="G4489" ca="1" si="9195">VLOOKUP(INDIRECT(CHAR(39)&amp;$A4489&amp;CHAR(39)&amp;"!r2c"&amp;$C4489,0),variables,2,0)</f>
        <v>9881</v>
      </c>
      <c r="H4489" s="68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65" t="s">
        <v>1220</v>
      </c>
      <c r="B4490">
        <f t="shared" si="9193"/>
        <v>17</v>
      </c>
      <c r="C4490">
        <f t="shared" ref="C4490:C4553" si="9196">C4402</f>
        <v>76</v>
      </c>
      <c r="E4490">
        <f t="shared" ref="E4490" si="9197">plan_id</f>
        <v>1330</v>
      </c>
      <c r="F4490">
        <f t="shared" ca="1" si="9121"/>
        <v>2015</v>
      </c>
      <c r="G4490">
        <f t="shared" ref="G4490" ca="1" si="9198">VLOOKUP(INDIRECT(CHAR(39)&amp;$A4490&amp;CHAR(39)&amp;"!r2c"&amp;$C4490,0),variables,2,0)</f>
        <v>9908</v>
      </c>
      <c r="H4490" s="68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65" t="s">
        <v>1220</v>
      </c>
      <c r="B4491">
        <f t="shared" si="9193"/>
        <v>17</v>
      </c>
      <c r="C4491">
        <f t="shared" si="9196"/>
        <v>77</v>
      </c>
      <c r="E4491">
        <f t="shared" ref="E4491" si="9199">plan_id</f>
        <v>1330</v>
      </c>
      <c r="F4491">
        <f t="shared" ca="1" si="9121"/>
        <v>2015</v>
      </c>
      <c r="G4491">
        <f t="shared" ref="G4491" ca="1" si="9200">VLOOKUP(INDIRECT(CHAR(39)&amp;$A4491&amp;CHAR(39)&amp;"!r2c"&amp;$C4491,0),variables,2,0)</f>
        <v>9911</v>
      </c>
      <c r="H4491" s="68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65" t="s">
        <v>1220</v>
      </c>
      <c r="B4492">
        <f t="shared" si="9193"/>
        <v>17</v>
      </c>
      <c r="C4492">
        <f t="shared" si="9196"/>
        <v>78</v>
      </c>
      <c r="E4492">
        <f t="shared" ref="E4492" si="9201">plan_id</f>
        <v>1330</v>
      </c>
      <c r="F4492">
        <f t="shared" ca="1" si="9121"/>
        <v>2015</v>
      </c>
      <c r="G4492">
        <f t="shared" ref="G4492" ca="1" si="9202">VLOOKUP(INDIRECT(CHAR(39)&amp;$A4492&amp;CHAR(39)&amp;"!r2c"&amp;$C4492,0),variables,2,0)</f>
        <v>9663</v>
      </c>
      <c r="H4492" s="68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65" t="s">
        <v>1220</v>
      </c>
      <c r="B4493">
        <f t="shared" si="9193"/>
        <v>17</v>
      </c>
      <c r="C4493">
        <f t="shared" si="9196"/>
        <v>79</v>
      </c>
      <c r="E4493">
        <f t="shared" ref="E4493" si="9203">plan_id</f>
        <v>1330</v>
      </c>
      <c r="F4493">
        <f t="shared" ca="1" si="9121"/>
        <v>2015</v>
      </c>
      <c r="G4493">
        <f t="shared" ref="G4493" ca="1" si="9204">VLOOKUP(INDIRECT(CHAR(39)&amp;$A4493&amp;CHAR(39)&amp;"!r2c"&amp;$C4493,0),variables,2,0)</f>
        <v>9710</v>
      </c>
      <c r="H4493" s="68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65" t="s">
        <v>1220</v>
      </c>
      <c r="B4494">
        <f t="shared" si="9193"/>
        <v>17</v>
      </c>
      <c r="C4494">
        <f t="shared" si="9196"/>
        <v>80</v>
      </c>
      <c r="E4494">
        <f t="shared" ref="E4494" si="9205">plan_id</f>
        <v>1330</v>
      </c>
      <c r="F4494">
        <f t="shared" ca="1" si="9121"/>
        <v>2015</v>
      </c>
      <c r="G4494">
        <f t="shared" ref="G4494" ca="1" si="9206">VLOOKUP(INDIRECT(CHAR(39)&amp;$A4494&amp;CHAR(39)&amp;"!r2c"&amp;$C4494,0),variables,2,0)</f>
        <v>9758</v>
      </c>
      <c r="H4494" s="68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65" t="s">
        <v>1220</v>
      </c>
      <c r="B4495">
        <f t="shared" si="9193"/>
        <v>17</v>
      </c>
      <c r="C4495">
        <f t="shared" si="9196"/>
        <v>81</v>
      </c>
      <c r="E4495">
        <f t="shared" ref="E4495" si="9207">plan_id</f>
        <v>1330</v>
      </c>
      <c r="F4495">
        <f t="shared" ca="1" si="9121"/>
        <v>2015</v>
      </c>
      <c r="G4495">
        <f t="shared" ref="G4495" ca="1" si="9208">VLOOKUP(INDIRECT(CHAR(39)&amp;$A4495&amp;CHAR(39)&amp;"!r2c"&amp;$C4495,0),variables,2,0)</f>
        <v>9803</v>
      </c>
      <c r="H4495" s="68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65" t="s">
        <v>1220</v>
      </c>
      <c r="B4496">
        <f t="shared" si="9193"/>
        <v>17</v>
      </c>
      <c r="C4496">
        <f t="shared" si="9196"/>
        <v>82</v>
      </c>
      <c r="E4496">
        <f t="shared" ref="E4496" si="9209">plan_id</f>
        <v>1330</v>
      </c>
      <c r="F4496">
        <f t="shared" ca="1" si="9121"/>
        <v>2015</v>
      </c>
      <c r="G4496">
        <f t="shared" ref="G4496" ca="1" si="9210">VLOOKUP(INDIRECT(CHAR(39)&amp;$A4496&amp;CHAR(39)&amp;"!r2c"&amp;$C4496,0),variables,2,0)</f>
        <v>9857</v>
      </c>
      <c r="H4496" s="68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65" t="s">
        <v>1220</v>
      </c>
      <c r="B4497">
        <f t="shared" si="9193"/>
        <v>17</v>
      </c>
      <c r="C4497">
        <f t="shared" si="9196"/>
        <v>83</v>
      </c>
      <c r="E4497">
        <f t="shared" ref="E4497" si="9211">plan_id</f>
        <v>1330</v>
      </c>
      <c r="F4497">
        <f t="shared" ca="1" si="9121"/>
        <v>2015</v>
      </c>
      <c r="G4497">
        <f t="shared" ref="G4497" ca="1" si="9212">VLOOKUP(INDIRECT(CHAR(39)&amp;$A4497&amp;CHAR(39)&amp;"!r2c"&amp;$C4497,0),variables,2,0)</f>
        <v>9902</v>
      </c>
      <c r="H4497" s="68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65" t="s">
        <v>1220</v>
      </c>
      <c r="B4498">
        <f t="shared" si="9193"/>
        <v>17</v>
      </c>
      <c r="C4498">
        <f t="shared" si="9196"/>
        <v>84</v>
      </c>
      <c r="E4498">
        <f t="shared" ref="E4498" si="9213">plan_id</f>
        <v>1330</v>
      </c>
      <c r="F4498">
        <f t="shared" ca="1" si="9121"/>
        <v>2015</v>
      </c>
      <c r="G4498">
        <f t="shared" ref="G4498" ca="1" si="9214">VLOOKUP(INDIRECT(CHAR(39)&amp;$A4498&amp;CHAR(39)&amp;"!r2c"&amp;$C4498,0),variables,2,0)</f>
        <v>9926</v>
      </c>
      <c r="H4498" s="68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65" t="s">
        <v>1220</v>
      </c>
      <c r="B4499">
        <f t="shared" si="9193"/>
        <v>17</v>
      </c>
      <c r="C4499">
        <f t="shared" si="9196"/>
        <v>85</v>
      </c>
      <c r="E4499">
        <f t="shared" ref="E4499" si="9215">plan_id</f>
        <v>1330</v>
      </c>
      <c r="F4499">
        <f t="shared" ca="1" si="9121"/>
        <v>2015</v>
      </c>
      <c r="G4499">
        <f t="shared" ref="G4499" ca="1" si="9216">VLOOKUP(INDIRECT(CHAR(39)&amp;$A4499&amp;CHAR(39)&amp;"!r2c"&amp;$C4499,0),variables,2,0)</f>
        <v>9666</v>
      </c>
      <c r="H4499" s="68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65" t="s">
        <v>1220</v>
      </c>
      <c r="B4500">
        <f t="shared" si="9193"/>
        <v>17</v>
      </c>
      <c r="C4500">
        <f t="shared" si="9196"/>
        <v>86</v>
      </c>
      <c r="E4500">
        <f t="shared" ref="E4500" si="9217">plan_id</f>
        <v>1330</v>
      </c>
      <c r="F4500">
        <f t="shared" ca="1" si="9121"/>
        <v>2015</v>
      </c>
      <c r="G4500">
        <f t="shared" ref="G4500" ca="1" si="9218">VLOOKUP(INDIRECT(CHAR(39)&amp;$A4500&amp;CHAR(39)&amp;"!r2c"&amp;$C4500,0),variables,2,0)</f>
        <v>9827</v>
      </c>
      <c r="H4500" s="68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65" t="s">
        <v>1220</v>
      </c>
      <c r="B4501">
        <f t="shared" si="9193"/>
        <v>17</v>
      </c>
      <c r="C4501">
        <f t="shared" si="9196"/>
        <v>87</v>
      </c>
      <c r="E4501">
        <f t="shared" ref="E4501" si="9219">plan_id</f>
        <v>1330</v>
      </c>
      <c r="F4501">
        <f t="shared" ca="1" si="9121"/>
        <v>2015</v>
      </c>
      <c r="G4501">
        <f t="shared" ref="G4501" ca="1" si="9220">VLOOKUP(INDIRECT(CHAR(39)&amp;$A4501&amp;CHAR(39)&amp;"!r2c"&amp;$C4501,0),variables,2,0)</f>
        <v>9657</v>
      </c>
      <c r="H4501" s="68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65" t="s">
        <v>1220</v>
      </c>
      <c r="B4502">
        <f t="shared" si="9193"/>
        <v>17</v>
      </c>
      <c r="C4502">
        <f t="shared" si="9196"/>
        <v>88</v>
      </c>
      <c r="E4502">
        <f t="shared" ref="E4502" si="9221">plan_id</f>
        <v>1330</v>
      </c>
      <c r="F4502">
        <f t="shared" ca="1" si="9121"/>
        <v>2015</v>
      </c>
      <c r="G4502">
        <f t="shared" ref="G4502" ca="1" si="9222">VLOOKUP(INDIRECT(CHAR(39)&amp;$A4502&amp;CHAR(39)&amp;"!r2c"&amp;$C4502,0),variables,2,0)</f>
        <v>9834</v>
      </c>
      <c r="H4502" s="68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65" t="s">
        <v>1220</v>
      </c>
      <c r="B4503">
        <f t="shared" si="9193"/>
        <v>17</v>
      </c>
      <c r="C4503">
        <f t="shared" si="9196"/>
        <v>89</v>
      </c>
      <c r="E4503">
        <f t="shared" ref="E4503" si="9223">plan_id</f>
        <v>1330</v>
      </c>
      <c r="F4503">
        <f t="shared" ca="1" si="9121"/>
        <v>2015</v>
      </c>
      <c r="G4503">
        <f t="shared" ref="G4503" ca="1" si="9224">VLOOKUP(INDIRECT(CHAR(39)&amp;$A4503&amp;CHAR(39)&amp;"!r2c"&amp;$C4503,0),variables,2,0)</f>
        <v>9884</v>
      </c>
      <c r="H4503" s="68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65" t="s">
        <v>1220</v>
      </c>
      <c r="B4504">
        <f t="shared" si="9193"/>
        <v>17</v>
      </c>
      <c r="C4504">
        <f t="shared" si="9196"/>
        <v>90</v>
      </c>
      <c r="E4504">
        <f t="shared" ref="E4504" si="9225">plan_id</f>
        <v>1330</v>
      </c>
      <c r="F4504">
        <f t="shared" ca="1" si="9121"/>
        <v>2015</v>
      </c>
      <c r="G4504">
        <f t="shared" ref="G4504" ca="1" si="9226">VLOOKUP(INDIRECT(CHAR(39)&amp;$A4504&amp;CHAR(39)&amp;"!r2c"&amp;$C4504,0),variables,2,0)</f>
        <v>9672</v>
      </c>
      <c r="H4504" s="68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65" t="s">
        <v>1220</v>
      </c>
      <c r="B4505">
        <f t="shared" si="9193"/>
        <v>18</v>
      </c>
      <c r="C4505">
        <f t="shared" si="9196"/>
        <v>3</v>
      </c>
      <c r="E4505">
        <f t="shared" ref="E4505" si="9227">plan_id</f>
        <v>1330</v>
      </c>
      <c r="F4505">
        <f t="shared" ca="1" si="9121"/>
        <v>2016</v>
      </c>
      <c r="G4505">
        <f t="shared" ref="G4505" ca="1" si="9228">VLOOKUP(INDIRECT(CHAR(39)&amp;$A4505&amp;CHAR(39)&amp;"!r2c"&amp;$C4505,0),variables,2,0)</f>
        <v>9704</v>
      </c>
      <c r="H4505" s="68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65" t="s">
        <v>1220</v>
      </c>
      <c r="B4506">
        <f t="shared" si="9193"/>
        <v>18</v>
      </c>
      <c r="C4506">
        <f t="shared" si="9196"/>
        <v>4</v>
      </c>
      <c r="E4506">
        <f t="shared" ref="E4506" si="9229">plan_id</f>
        <v>1330</v>
      </c>
      <c r="F4506">
        <f t="shared" ca="1" si="9121"/>
        <v>2016</v>
      </c>
      <c r="G4506">
        <f t="shared" ref="G4506" ca="1" si="9230">VLOOKUP(INDIRECT(CHAR(39)&amp;$A4506&amp;CHAR(39)&amp;"!r2c"&amp;$C4506,0),variables,2,0)</f>
        <v>9716</v>
      </c>
      <c r="H4506" s="68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65" t="s">
        <v>1220</v>
      </c>
      <c r="B4507">
        <f t="shared" si="9193"/>
        <v>18</v>
      </c>
      <c r="C4507">
        <f t="shared" si="9196"/>
        <v>5</v>
      </c>
      <c r="E4507">
        <f t="shared" ref="E4507" si="9231">plan_id</f>
        <v>1330</v>
      </c>
      <c r="F4507">
        <f t="shared" ca="1" si="9121"/>
        <v>2016</v>
      </c>
      <c r="G4507">
        <f t="shared" ref="G4507" ca="1" si="9232">VLOOKUP(INDIRECT(CHAR(39)&amp;$A4507&amp;CHAR(39)&amp;"!r2c"&amp;$C4507,0),variables,2,0)</f>
        <v>9734</v>
      </c>
      <c r="H4507" s="68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65" t="s">
        <v>1220</v>
      </c>
      <c r="B4508">
        <f t="shared" si="9193"/>
        <v>18</v>
      </c>
      <c r="C4508">
        <f t="shared" si="9196"/>
        <v>6</v>
      </c>
      <c r="E4508">
        <f t="shared" ref="E4508" si="9233">plan_id</f>
        <v>1330</v>
      </c>
      <c r="F4508">
        <f t="shared" ca="1" si="9121"/>
        <v>2016</v>
      </c>
      <c r="G4508">
        <f t="shared" ref="G4508" ca="1" si="9234">VLOOKUP(INDIRECT(CHAR(39)&amp;$A4508&amp;CHAR(39)&amp;"!r2c"&amp;$C4508,0),variables,2,0)</f>
        <v>9749</v>
      </c>
      <c r="H4508" s="68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65" t="s">
        <v>1220</v>
      </c>
      <c r="B4509">
        <f t="shared" si="9193"/>
        <v>18</v>
      </c>
      <c r="C4509">
        <f t="shared" si="9196"/>
        <v>7</v>
      </c>
      <c r="E4509">
        <f t="shared" ref="E4509" si="9235">plan_id</f>
        <v>1330</v>
      </c>
      <c r="F4509">
        <f t="shared" ca="1" si="9121"/>
        <v>2016</v>
      </c>
      <c r="G4509">
        <f t="shared" ref="G4509" ca="1" si="9236">VLOOKUP(INDIRECT(CHAR(39)&amp;$A4509&amp;CHAR(39)&amp;"!r2c"&amp;$C4509,0),variables,2,0)</f>
        <v>9755</v>
      </c>
      <c r="H4509" s="68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65" t="s">
        <v>1220</v>
      </c>
      <c r="B4510">
        <f t="shared" si="9193"/>
        <v>18</v>
      </c>
      <c r="C4510">
        <f t="shared" si="9196"/>
        <v>8</v>
      </c>
      <c r="E4510">
        <f t="shared" ref="E4510" si="9237">plan_id</f>
        <v>1330</v>
      </c>
      <c r="F4510">
        <f t="shared" ca="1" si="9121"/>
        <v>2016</v>
      </c>
      <c r="G4510">
        <f t="shared" ref="G4510" ca="1" si="9238">VLOOKUP(INDIRECT(CHAR(39)&amp;$A4510&amp;CHAR(39)&amp;"!r2c"&amp;$C4510,0),variables,2,0)</f>
        <v>9782</v>
      </c>
      <c r="H4510" s="68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65" t="s">
        <v>1220</v>
      </c>
      <c r="B4511">
        <f t="shared" si="9193"/>
        <v>18</v>
      </c>
      <c r="C4511">
        <f t="shared" si="9196"/>
        <v>9</v>
      </c>
      <c r="E4511">
        <f t="shared" ref="E4511" si="9239">plan_id</f>
        <v>1330</v>
      </c>
      <c r="F4511">
        <f t="shared" ca="1" si="9121"/>
        <v>2016</v>
      </c>
      <c r="G4511">
        <f t="shared" ref="G4511" ca="1" si="9240">VLOOKUP(INDIRECT(CHAR(39)&amp;$A4511&amp;CHAR(39)&amp;"!r2c"&amp;$C4511,0),variables,2,0)</f>
        <v>9788</v>
      </c>
      <c r="H4511" s="68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65" t="s">
        <v>1220</v>
      </c>
      <c r="B4512">
        <f t="shared" si="9193"/>
        <v>18</v>
      </c>
      <c r="C4512">
        <f t="shared" si="9196"/>
        <v>10</v>
      </c>
      <c r="E4512">
        <f t="shared" ref="E4512" si="9241">plan_id</f>
        <v>1330</v>
      </c>
      <c r="F4512">
        <f t="shared" ca="1" si="9121"/>
        <v>2016</v>
      </c>
      <c r="G4512">
        <f t="shared" ref="G4512" ca="1" si="9242">VLOOKUP(INDIRECT(CHAR(39)&amp;$A4512&amp;CHAR(39)&amp;"!r2c"&amp;$C4512,0),variables,2,0)</f>
        <v>9812</v>
      </c>
      <c r="H4512" s="68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65" t="s">
        <v>1220</v>
      </c>
      <c r="B4513">
        <f t="shared" si="9193"/>
        <v>18</v>
      </c>
      <c r="C4513">
        <f t="shared" si="9196"/>
        <v>11</v>
      </c>
      <c r="E4513">
        <f t="shared" ref="E4513" si="9243">plan_id</f>
        <v>1330</v>
      </c>
      <c r="F4513">
        <f t="shared" ca="1" si="9121"/>
        <v>2016</v>
      </c>
      <c r="G4513">
        <f t="shared" ref="G4513" ca="1" si="9244">VLOOKUP(INDIRECT(CHAR(39)&amp;$A4513&amp;CHAR(39)&amp;"!r2c"&amp;$C4513,0),variables,2,0)</f>
        <v>9815</v>
      </c>
      <c r="H4513" s="68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65" t="s">
        <v>1220</v>
      </c>
      <c r="B4514">
        <f t="shared" si="9193"/>
        <v>18</v>
      </c>
      <c r="C4514">
        <f t="shared" si="9196"/>
        <v>12</v>
      </c>
      <c r="E4514">
        <f t="shared" ref="E4514" si="9245">plan_id</f>
        <v>1330</v>
      </c>
      <c r="F4514">
        <f t="shared" ca="1" si="9121"/>
        <v>2016</v>
      </c>
      <c r="G4514">
        <f t="shared" ref="G4514" ca="1" si="9246">VLOOKUP(INDIRECT(CHAR(39)&amp;$A4514&amp;CHAR(39)&amp;"!r2c"&amp;$C4514,0),variables,2,0)</f>
        <v>9821</v>
      </c>
      <c r="H4514" s="68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65" t="s">
        <v>1220</v>
      </c>
      <c r="B4515">
        <f t="shared" si="9193"/>
        <v>18</v>
      </c>
      <c r="C4515">
        <f t="shared" si="9196"/>
        <v>13</v>
      </c>
      <c r="E4515">
        <f t="shared" ref="E4515" si="9247">plan_id</f>
        <v>1330</v>
      </c>
      <c r="F4515">
        <f t="shared" ca="1" si="9121"/>
        <v>2016</v>
      </c>
      <c r="G4515">
        <f t="shared" ref="G4515" ca="1" si="9248">VLOOKUP(INDIRECT(CHAR(39)&amp;$A4515&amp;CHAR(39)&amp;"!r2c"&amp;$C4515,0),variables,2,0)</f>
        <v>9824</v>
      </c>
      <c r="H4515" s="68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65" t="s">
        <v>1220</v>
      </c>
      <c r="B4516">
        <f t="shared" si="9193"/>
        <v>18</v>
      </c>
      <c r="C4516">
        <f t="shared" si="9196"/>
        <v>14</v>
      </c>
      <c r="E4516">
        <f t="shared" ref="E4516" si="9249">plan_id</f>
        <v>1330</v>
      </c>
      <c r="F4516">
        <f t="shared" ca="1" si="9121"/>
        <v>2016</v>
      </c>
      <c r="G4516">
        <f t="shared" ref="G4516" ca="1" si="9250">VLOOKUP(INDIRECT(CHAR(39)&amp;$A4516&amp;CHAR(39)&amp;"!r2c"&amp;$C4516,0),variables,2,0)</f>
        <v>9830</v>
      </c>
      <c r="H4516" s="68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65" t="s">
        <v>1220</v>
      </c>
      <c r="B4517">
        <f t="shared" si="9193"/>
        <v>18</v>
      </c>
      <c r="C4517">
        <f t="shared" si="9196"/>
        <v>15</v>
      </c>
      <c r="E4517">
        <f t="shared" ref="E4517" si="9251">plan_id</f>
        <v>1330</v>
      </c>
      <c r="F4517">
        <f t="shared" ref="F4517:F4580" ca="1" si="9252">INDIRECT(CHAR(39)&amp;$A4517&amp;CHAR(39)&amp;"!r"&amp;$B4517&amp;"c2",0)</f>
        <v>2016</v>
      </c>
      <c r="G4517">
        <f t="shared" ref="G4517" ca="1" si="9253">VLOOKUP(INDIRECT(CHAR(39)&amp;$A4517&amp;CHAR(39)&amp;"!r2c"&amp;$C4517,0),variables,2,0)</f>
        <v>9833</v>
      </c>
      <c r="H4517" s="68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65" t="s">
        <v>1220</v>
      </c>
      <c r="B4518">
        <f t="shared" si="9193"/>
        <v>18</v>
      </c>
      <c r="C4518">
        <f t="shared" si="9196"/>
        <v>16</v>
      </c>
      <c r="E4518">
        <f t="shared" ref="E4518" si="9254">plan_id</f>
        <v>1330</v>
      </c>
      <c r="F4518">
        <f t="shared" ca="1" si="9252"/>
        <v>2016</v>
      </c>
      <c r="G4518">
        <f t="shared" ref="G4518" ca="1" si="9255">VLOOKUP(INDIRECT(CHAR(39)&amp;$A4518&amp;CHAR(39)&amp;"!r2c"&amp;$C4518,0),variables,2,0)</f>
        <v>9845</v>
      </c>
      <c r="H4518" s="68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65" t="s">
        <v>1220</v>
      </c>
      <c r="B4519">
        <f t="shared" si="9193"/>
        <v>18</v>
      </c>
      <c r="C4519">
        <f t="shared" si="9196"/>
        <v>17</v>
      </c>
      <c r="E4519">
        <f t="shared" ref="E4519" si="9256">plan_id</f>
        <v>1330</v>
      </c>
      <c r="F4519">
        <f t="shared" ca="1" si="9252"/>
        <v>2016</v>
      </c>
      <c r="G4519">
        <f t="shared" ref="G4519" ca="1" si="9257">VLOOKUP(INDIRECT(CHAR(39)&amp;$A4519&amp;CHAR(39)&amp;"!r2c"&amp;$C4519,0),variables,2,0)</f>
        <v>9872</v>
      </c>
      <c r="H4519" s="68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65" t="s">
        <v>1220</v>
      </c>
      <c r="B4520">
        <f t="shared" si="9193"/>
        <v>18</v>
      </c>
      <c r="C4520">
        <f t="shared" si="9196"/>
        <v>18</v>
      </c>
      <c r="E4520">
        <f t="shared" ref="E4520" si="9258">plan_id</f>
        <v>1330</v>
      </c>
      <c r="F4520">
        <f t="shared" ca="1" si="9252"/>
        <v>2016</v>
      </c>
      <c r="G4520">
        <f t="shared" ref="G4520" ca="1" si="9259">VLOOKUP(INDIRECT(CHAR(39)&amp;$A4520&amp;CHAR(39)&amp;"!r2c"&amp;$C4520,0),variables,2,0)</f>
        <v>9887</v>
      </c>
      <c r="H4520" s="68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65" t="s">
        <v>1220</v>
      </c>
      <c r="B4521">
        <f t="shared" si="9193"/>
        <v>18</v>
      </c>
      <c r="C4521">
        <f t="shared" si="9196"/>
        <v>19</v>
      </c>
      <c r="E4521">
        <f t="shared" ref="E4521" si="9260">plan_id</f>
        <v>1330</v>
      </c>
      <c r="F4521">
        <f t="shared" ca="1" si="9252"/>
        <v>2016</v>
      </c>
      <c r="G4521">
        <f t="shared" ref="G4521" ca="1" si="9261">VLOOKUP(INDIRECT(CHAR(39)&amp;$A4521&amp;CHAR(39)&amp;"!r2c"&amp;$C4521,0),variables,2,0)</f>
        <v>9914</v>
      </c>
      <c r="H4521" s="68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65" t="s">
        <v>1220</v>
      </c>
      <c r="B4522">
        <f t="shared" si="9193"/>
        <v>18</v>
      </c>
      <c r="C4522">
        <f t="shared" si="9196"/>
        <v>20</v>
      </c>
      <c r="E4522">
        <f t="shared" ref="E4522" si="9262">plan_id</f>
        <v>1330</v>
      </c>
      <c r="F4522">
        <f t="shared" ca="1" si="9252"/>
        <v>2016</v>
      </c>
      <c r="G4522">
        <f t="shared" ref="G4522" ca="1" si="9263">VLOOKUP(INDIRECT(CHAR(39)&amp;$A4522&amp;CHAR(39)&amp;"!r2c"&amp;$C4522,0),variables,2,0)</f>
        <v>9917</v>
      </c>
      <c r="H4522" s="68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65" t="s">
        <v>1220</v>
      </c>
      <c r="B4523">
        <f t="shared" si="9193"/>
        <v>18</v>
      </c>
      <c r="C4523">
        <f t="shared" si="9196"/>
        <v>21</v>
      </c>
      <c r="E4523">
        <f t="shared" ref="E4523" si="9264">plan_id</f>
        <v>1330</v>
      </c>
      <c r="F4523">
        <f t="shared" ca="1" si="9252"/>
        <v>2016</v>
      </c>
      <c r="G4523">
        <f t="shared" ref="G4523" ca="1" si="9265">VLOOKUP(INDIRECT(CHAR(39)&amp;$A4523&amp;CHAR(39)&amp;"!r2c"&amp;$C4523,0),variables,2,0)</f>
        <v>9920</v>
      </c>
      <c r="H4523" s="68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65" t="s">
        <v>1220</v>
      </c>
      <c r="B4524">
        <f t="shared" si="9193"/>
        <v>18</v>
      </c>
      <c r="C4524">
        <f t="shared" si="9196"/>
        <v>22</v>
      </c>
      <c r="E4524">
        <f t="shared" ref="E4524" si="9266">plan_id</f>
        <v>1330</v>
      </c>
      <c r="F4524">
        <f t="shared" ca="1" si="9252"/>
        <v>2016</v>
      </c>
      <c r="G4524">
        <f t="shared" ref="G4524" ca="1" si="9267">VLOOKUP(INDIRECT(CHAR(39)&amp;$A4524&amp;CHAR(39)&amp;"!r2c"&amp;$C4524,0),variables,2,0)</f>
        <v>9648</v>
      </c>
      <c r="H4524" s="68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65" t="s">
        <v>1220</v>
      </c>
      <c r="B4525">
        <f t="shared" si="9193"/>
        <v>18</v>
      </c>
      <c r="C4525">
        <f t="shared" si="9196"/>
        <v>23</v>
      </c>
      <c r="E4525">
        <f t="shared" ref="E4525" si="9268">plan_id</f>
        <v>1330</v>
      </c>
      <c r="F4525">
        <f t="shared" ca="1" si="9252"/>
        <v>2016</v>
      </c>
      <c r="G4525">
        <f t="shared" ref="G4525" ca="1" si="9269">VLOOKUP(INDIRECT(CHAR(39)&amp;$A4525&amp;CHAR(39)&amp;"!r2c"&amp;$C4525,0),variables,2,0)</f>
        <v>9713</v>
      </c>
      <c r="H4525" s="68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65" t="s">
        <v>1220</v>
      </c>
      <c r="B4526">
        <f t="shared" si="9193"/>
        <v>18</v>
      </c>
      <c r="C4526">
        <f t="shared" si="9196"/>
        <v>24</v>
      </c>
      <c r="E4526">
        <f t="shared" ref="E4526" si="9270">plan_id</f>
        <v>1330</v>
      </c>
      <c r="F4526">
        <f t="shared" ca="1" si="9252"/>
        <v>2016</v>
      </c>
      <c r="G4526">
        <f t="shared" ref="G4526" ca="1" si="9271">VLOOKUP(INDIRECT(CHAR(39)&amp;$A4526&amp;CHAR(39)&amp;"!r2c"&amp;$C4526,0),variables,2,0)</f>
        <v>9719</v>
      </c>
      <c r="H4526" s="68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65" t="s">
        <v>1220</v>
      </c>
      <c r="B4527">
        <f t="shared" si="9193"/>
        <v>18</v>
      </c>
      <c r="C4527">
        <f t="shared" si="9196"/>
        <v>25</v>
      </c>
      <c r="E4527">
        <f t="shared" ref="E4527" si="9272">plan_id</f>
        <v>1330</v>
      </c>
      <c r="F4527">
        <f t="shared" ca="1" si="9252"/>
        <v>2016</v>
      </c>
      <c r="G4527">
        <f t="shared" ref="G4527" ca="1" si="9273">VLOOKUP(INDIRECT(CHAR(39)&amp;$A4527&amp;CHAR(39)&amp;"!r2c"&amp;$C4527,0),variables,2,0)</f>
        <v>9725</v>
      </c>
      <c r="H4527" s="68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65" t="s">
        <v>1220</v>
      </c>
      <c r="B4528">
        <f t="shared" si="9193"/>
        <v>18</v>
      </c>
      <c r="C4528">
        <f t="shared" si="9196"/>
        <v>26</v>
      </c>
      <c r="E4528">
        <f t="shared" ref="E4528" si="9274">plan_id</f>
        <v>1330</v>
      </c>
      <c r="F4528">
        <f t="shared" ca="1" si="9252"/>
        <v>2016</v>
      </c>
      <c r="G4528">
        <f t="shared" ref="G4528" ca="1" si="9275">VLOOKUP(INDIRECT(CHAR(39)&amp;$A4528&amp;CHAR(39)&amp;"!r2c"&amp;$C4528,0),variables,2,0)</f>
        <v>9743</v>
      </c>
      <c r="H4528" s="68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65" t="s">
        <v>1220</v>
      </c>
      <c r="B4529">
        <f t="shared" si="9193"/>
        <v>18</v>
      </c>
      <c r="C4529">
        <f t="shared" si="9196"/>
        <v>27</v>
      </c>
      <c r="E4529">
        <f t="shared" ref="E4529" si="9276">plan_id</f>
        <v>1330</v>
      </c>
      <c r="F4529">
        <f t="shared" ca="1" si="9252"/>
        <v>2016</v>
      </c>
      <c r="G4529">
        <f t="shared" ref="G4529" ca="1" si="9277">VLOOKUP(INDIRECT(CHAR(39)&amp;$A4529&amp;CHAR(39)&amp;"!r2c"&amp;$C4529,0),variables,2,0)</f>
        <v>9746</v>
      </c>
      <c r="H4529" s="68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65" t="s">
        <v>1220</v>
      </c>
      <c r="B4530">
        <f t="shared" si="9193"/>
        <v>18</v>
      </c>
      <c r="C4530">
        <f t="shared" si="9196"/>
        <v>28</v>
      </c>
      <c r="E4530">
        <f t="shared" ref="E4530" si="9278">plan_id</f>
        <v>1330</v>
      </c>
      <c r="F4530">
        <f t="shared" ca="1" si="9252"/>
        <v>2016</v>
      </c>
      <c r="G4530">
        <f t="shared" ref="G4530" ca="1" si="9279">VLOOKUP(INDIRECT(CHAR(39)&amp;$A4530&amp;CHAR(39)&amp;"!r2c"&amp;$C4530,0),variables,2,0)</f>
        <v>9761</v>
      </c>
      <c r="H4530" s="68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65" t="s">
        <v>1220</v>
      </c>
      <c r="B4531">
        <f t="shared" si="9193"/>
        <v>18</v>
      </c>
      <c r="C4531">
        <f t="shared" si="9196"/>
        <v>29</v>
      </c>
      <c r="E4531">
        <f t="shared" ref="E4531" si="9280">plan_id</f>
        <v>1330</v>
      </c>
      <c r="F4531">
        <f t="shared" ca="1" si="9252"/>
        <v>2016</v>
      </c>
      <c r="G4531">
        <f t="shared" ref="G4531" ca="1" si="9281">VLOOKUP(INDIRECT(CHAR(39)&amp;$A4531&amp;CHAR(39)&amp;"!r2c"&amp;$C4531,0),variables,2,0)</f>
        <v>9764</v>
      </c>
      <c r="H4531" s="68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65" t="s">
        <v>1220</v>
      </c>
      <c r="B4532">
        <f t="shared" si="9193"/>
        <v>18</v>
      </c>
      <c r="C4532">
        <f t="shared" si="9196"/>
        <v>30</v>
      </c>
      <c r="E4532">
        <f t="shared" ref="E4532" si="9282">plan_id</f>
        <v>1330</v>
      </c>
      <c r="F4532">
        <f t="shared" ca="1" si="9252"/>
        <v>2016</v>
      </c>
      <c r="G4532">
        <f t="shared" ref="G4532" ca="1" si="9283">VLOOKUP(INDIRECT(CHAR(39)&amp;$A4532&amp;CHAR(39)&amp;"!r2c"&amp;$C4532,0),variables,2,0)</f>
        <v>9767</v>
      </c>
      <c r="H4532" s="68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65" t="s">
        <v>1220</v>
      </c>
      <c r="B4533">
        <f t="shared" si="9193"/>
        <v>18</v>
      </c>
      <c r="C4533">
        <f t="shared" si="9196"/>
        <v>31</v>
      </c>
      <c r="E4533">
        <f t="shared" ref="E4533" si="9284">plan_id</f>
        <v>1330</v>
      </c>
      <c r="F4533">
        <f t="shared" ca="1" si="9252"/>
        <v>2016</v>
      </c>
      <c r="G4533">
        <f t="shared" ref="G4533" ca="1" si="9285">VLOOKUP(INDIRECT(CHAR(39)&amp;$A4533&amp;CHAR(39)&amp;"!r2c"&amp;$C4533,0),variables,2,0)</f>
        <v>9770</v>
      </c>
      <c r="H4533" s="68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65" t="s">
        <v>1220</v>
      </c>
      <c r="B4534">
        <f t="shared" si="9193"/>
        <v>18</v>
      </c>
      <c r="C4534">
        <f t="shared" si="9196"/>
        <v>32</v>
      </c>
      <c r="E4534">
        <f t="shared" ref="E4534" si="9286">plan_id</f>
        <v>1330</v>
      </c>
      <c r="F4534">
        <f t="shared" ca="1" si="9252"/>
        <v>2016</v>
      </c>
      <c r="G4534">
        <f t="shared" ref="G4534" ca="1" si="9287">VLOOKUP(INDIRECT(CHAR(39)&amp;$A4534&amp;CHAR(39)&amp;"!r2c"&amp;$C4534,0),variables,2,0)</f>
        <v>9773</v>
      </c>
      <c r="H4534" s="68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65" t="s">
        <v>1220</v>
      </c>
      <c r="B4535">
        <f t="shared" si="9193"/>
        <v>18</v>
      </c>
      <c r="C4535">
        <f t="shared" si="9196"/>
        <v>33</v>
      </c>
      <c r="E4535">
        <f t="shared" ref="E4535" si="9288">plan_id</f>
        <v>1330</v>
      </c>
      <c r="F4535">
        <f t="shared" ca="1" si="9252"/>
        <v>2016</v>
      </c>
      <c r="G4535">
        <f t="shared" ref="G4535" ca="1" si="9289">VLOOKUP(INDIRECT(CHAR(39)&amp;$A4535&amp;CHAR(39)&amp;"!r2c"&amp;$C4535,0),variables,2,0)</f>
        <v>9776</v>
      </c>
      <c r="H4535" s="68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65" t="s">
        <v>1220</v>
      </c>
      <c r="B4536">
        <f t="shared" si="9193"/>
        <v>18</v>
      </c>
      <c r="C4536">
        <f t="shared" si="9196"/>
        <v>34</v>
      </c>
      <c r="E4536">
        <f t="shared" ref="E4536" si="9290">plan_id</f>
        <v>1330</v>
      </c>
      <c r="F4536">
        <f t="shared" ca="1" si="9252"/>
        <v>2016</v>
      </c>
      <c r="G4536">
        <f t="shared" ref="G4536" ca="1" si="9291">VLOOKUP(INDIRECT(CHAR(39)&amp;$A4536&amp;CHAR(39)&amp;"!r2c"&amp;$C4536,0),variables,2,0)</f>
        <v>9779</v>
      </c>
      <c r="H4536" s="68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65" t="s">
        <v>1220</v>
      </c>
      <c r="B4537">
        <f t="shared" si="9193"/>
        <v>18</v>
      </c>
      <c r="C4537">
        <f t="shared" si="9196"/>
        <v>35</v>
      </c>
      <c r="E4537">
        <f t="shared" ref="E4537" si="9292">plan_id</f>
        <v>1330</v>
      </c>
      <c r="F4537">
        <f t="shared" ca="1" si="9252"/>
        <v>2016</v>
      </c>
      <c r="G4537">
        <f t="shared" ref="G4537" ca="1" si="9293">VLOOKUP(INDIRECT(CHAR(39)&amp;$A4537&amp;CHAR(39)&amp;"!r2c"&amp;$C4537,0),variables,2,0)</f>
        <v>9785</v>
      </c>
      <c r="H4537" s="68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65" t="s">
        <v>1220</v>
      </c>
      <c r="B4538">
        <f t="shared" si="9193"/>
        <v>18</v>
      </c>
      <c r="C4538">
        <f t="shared" si="9196"/>
        <v>36</v>
      </c>
      <c r="E4538">
        <f t="shared" ref="E4538" si="9294">plan_id</f>
        <v>1330</v>
      </c>
      <c r="F4538">
        <f t="shared" ca="1" si="9252"/>
        <v>2016</v>
      </c>
      <c r="G4538">
        <f t="shared" ref="G4538" ca="1" si="9295">VLOOKUP(INDIRECT(CHAR(39)&amp;$A4538&amp;CHAR(39)&amp;"!r2c"&amp;$C4538,0),variables,2,0)</f>
        <v>9794</v>
      </c>
      <c r="H4538" s="68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65" t="s">
        <v>1220</v>
      </c>
      <c r="B4539">
        <f t="shared" si="9193"/>
        <v>18</v>
      </c>
      <c r="C4539">
        <f t="shared" si="9196"/>
        <v>37</v>
      </c>
      <c r="E4539">
        <f t="shared" ref="E4539" si="9296">plan_id</f>
        <v>1330</v>
      </c>
      <c r="F4539">
        <f t="shared" ca="1" si="9252"/>
        <v>2016</v>
      </c>
      <c r="G4539">
        <f t="shared" ref="G4539" ca="1" si="9297">VLOOKUP(INDIRECT(CHAR(39)&amp;$A4539&amp;CHAR(39)&amp;"!r2c"&amp;$C4539,0),variables,2,0)</f>
        <v>9797</v>
      </c>
      <c r="H4539" s="68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65" t="s">
        <v>1220</v>
      </c>
      <c r="B4540">
        <f t="shared" si="9193"/>
        <v>18</v>
      </c>
      <c r="C4540">
        <f t="shared" si="9196"/>
        <v>38</v>
      </c>
      <c r="E4540">
        <f t="shared" ref="E4540" si="9298">plan_id</f>
        <v>1330</v>
      </c>
      <c r="F4540">
        <f t="shared" ca="1" si="9252"/>
        <v>2016</v>
      </c>
      <c r="G4540">
        <f t="shared" ref="G4540" ca="1" si="9299">VLOOKUP(INDIRECT(CHAR(39)&amp;$A4540&amp;CHAR(39)&amp;"!r2c"&amp;$C4540,0),variables,2,0)</f>
        <v>9806</v>
      </c>
      <c r="H4540" s="68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65" t="s">
        <v>1220</v>
      </c>
      <c r="B4541">
        <f t="shared" si="9193"/>
        <v>18</v>
      </c>
      <c r="C4541">
        <f t="shared" si="9196"/>
        <v>39</v>
      </c>
      <c r="E4541">
        <f t="shared" ref="E4541" si="9300">plan_id</f>
        <v>1330</v>
      </c>
      <c r="F4541">
        <f t="shared" ca="1" si="9252"/>
        <v>2016</v>
      </c>
      <c r="G4541">
        <f t="shared" ref="G4541" ca="1" si="9301">VLOOKUP(INDIRECT(CHAR(39)&amp;$A4541&amp;CHAR(39)&amp;"!r2c"&amp;$C4541,0),variables,2,0)</f>
        <v>9809</v>
      </c>
      <c r="H4541" s="68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65" t="s">
        <v>1220</v>
      </c>
      <c r="B4542">
        <f t="shared" si="9193"/>
        <v>18</v>
      </c>
      <c r="C4542">
        <f t="shared" si="9196"/>
        <v>40</v>
      </c>
      <c r="E4542">
        <f t="shared" ref="E4542" si="9302">plan_id</f>
        <v>1330</v>
      </c>
      <c r="F4542">
        <f t="shared" ca="1" si="9252"/>
        <v>2016</v>
      </c>
      <c r="G4542">
        <f t="shared" ref="G4542" ca="1" si="9303">VLOOKUP(INDIRECT(CHAR(39)&amp;$A4542&amp;CHAR(39)&amp;"!r2c"&amp;$C4542,0),variables,2,0)</f>
        <v>9818</v>
      </c>
      <c r="H4542" s="68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65" t="s">
        <v>1220</v>
      </c>
      <c r="B4543">
        <f t="shared" si="9193"/>
        <v>18</v>
      </c>
      <c r="C4543">
        <f t="shared" si="9196"/>
        <v>41</v>
      </c>
      <c r="E4543">
        <f t="shared" ref="E4543" si="9304">plan_id</f>
        <v>1330</v>
      </c>
      <c r="F4543">
        <f t="shared" ca="1" si="9252"/>
        <v>2016</v>
      </c>
      <c r="G4543">
        <f t="shared" ref="G4543" ca="1" si="9305">VLOOKUP(INDIRECT(CHAR(39)&amp;$A4543&amp;CHAR(39)&amp;"!r2c"&amp;$C4543,0),variables,2,0)</f>
        <v>9839</v>
      </c>
      <c r="H4543" s="68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65" t="s">
        <v>1220</v>
      </c>
      <c r="B4544">
        <f t="shared" si="9193"/>
        <v>18</v>
      </c>
      <c r="C4544">
        <f t="shared" si="9196"/>
        <v>42</v>
      </c>
      <c r="E4544">
        <f t="shared" ref="E4544" si="9306">plan_id</f>
        <v>1330</v>
      </c>
      <c r="F4544">
        <f t="shared" ca="1" si="9252"/>
        <v>2016</v>
      </c>
      <c r="G4544">
        <f t="shared" ref="G4544" ca="1" si="9307">VLOOKUP(INDIRECT(CHAR(39)&amp;$A4544&amp;CHAR(39)&amp;"!r2c"&amp;$C4544,0),variables,2,0)</f>
        <v>9860</v>
      </c>
      <c r="H4544" s="68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65" t="s">
        <v>1220</v>
      </c>
      <c r="B4545">
        <f t="shared" si="9193"/>
        <v>18</v>
      </c>
      <c r="C4545">
        <f t="shared" si="9196"/>
        <v>43</v>
      </c>
      <c r="E4545">
        <f t="shared" ref="E4545" si="9308">plan_id</f>
        <v>1330</v>
      </c>
      <c r="F4545">
        <f t="shared" ca="1" si="9252"/>
        <v>2016</v>
      </c>
      <c r="G4545">
        <f t="shared" ref="G4545" ca="1" si="9309">VLOOKUP(INDIRECT(CHAR(39)&amp;$A4545&amp;CHAR(39)&amp;"!r2c"&amp;$C4545,0),variables,2,0)</f>
        <v>9863</v>
      </c>
      <c r="H4545" s="68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65" t="s">
        <v>1220</v>
      </c>
      <c r="B4546">
        <f t="shared" si="9193"/>
        <v>18</v>
      </c>
      <c r="C4546">
        <f t="shared" si="9196"/>
        <v>44</v>
      </c>
      <c r="E4546">
        <f t="shared" ref="E4546" si="9310">plan_id</f>
        <v>1330</v>
      </c>
      <c r="F4546">
        <f t="shared" ca="1" si="9252"/>
        <v>2016</v>
      </c>
      <c r="G4546">
        <f t="shared" ref="G4546" ca="1" si="9311">VLOOKUP(INDIRECT(CHAR(39)&amp;$A4546&amp;CHAR(39)&amp;"!r2c"&amp;$C4546,0),variables,2,0)</f>
        <v>9878</v>
      </c>
      <c r="H4546" s="68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65" t="s">
        <v>1220</v>
      </c>
      <c r="B4547">
        <f t="shared" si="9193"/>
        <v>18</v>
      </c>
      <c r="C4547">
        <f t="shared" si="9196"/>
        <v>45</v>
      </c>
      <c r="E4547">
        <f t="shared" ref="E4547" si="9312">plan_id</f>
        <v>1330</v>
      </c>
      <c r="F4547">
        <f t="shared" ca="1" si="9252"/>
        <v>2016</v>
      </c>
      <c r="G4547">
        <f t="shared" ref="G4547" ca="1" si="9313">VLOOKUP(INDIRECT(CHAR(39)&amp;$A4547&amp;CHAR(39)&amp;"!r2c"&amp;$C4547,0),variables,2,0)</f>
        <v>9923</v>
      </c>
      <c r="H4547" s="68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65" t="s">
        <v>1220</v>
      </c>
      <c r="B4548">
        <f t="shared" si="9193"/>
        <v>18</v>
      </c>
      <c r="C4548">
        <f t="shared" si="9196"/>
        <v>46</v>
      </c>
      <c r="E4548">
        <f t="shared" ref="E4548" si="9314">plan_id</f>
        <v>1330</v>
      </c>
      <c r="F4548">
        <f t="shared" ca="1" si="9252"/>
        <v>2016</v>
      </c>
      <c r="G4548">
        <f t="shared" ref="G4548" ca="1" si="9315">VLOOKUP(INDIRECT(CHAR(39)&amp;$A4548&amp;CHAR(39)&amp;"!r2c"&amp;$C4548,0),variables,2,0)</f>
        <v>9932</v>
      </c>
      <c r="H4548" s="68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65" t="s">
        <v>1220</v>
      </c>
      <c r="B4549">
        <f t="shared" si="9193"/>
        <v>18</v>
      </c>
      <c r="C4549">
        <f t="shared" si="9196"/>
        <v>47</v>
      </c>
      <c r="E4549">
        <f t="shared" ref="E4549" si="9316">plan_id</f>
        <v>1330</v>
      </c>
      <c r="F4549">
        <f t="shared" ca="1" si="9252"/>
        <v>2016</v>
      </c>
      <c r="G4549">
        <f t="shared" ref="G4549" ca="1" si="9317">VLOOKUP(INDIRECT(CHAR(39)&amp;$A4549&amp;CHAR(39)&amp;"!r2c"&amp;$C4549,0),variables,2,0)</f>
        <v>9935</v>
      </c>
      <c r="H4549" s="68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65" t="s">
        <v>1220</v>
      </c>
      <c r="B4550">
        <f t="shared" si="9193"/>
        <v>18</v>
      </c>
      <c r="C4550">
        <f t="shared" si="9196"/>
        <v>48</v>
      </c>
      <c r="E4550">
        <f t="shared" ref="E4550" si="9318">plan_id</f>
        <v>1330</v>
      </c>
      <c r="F4550">
        <f t="shared" ca="1" si="9252"/>
        <v>2016</v>
      </c>
      <c r="G4550">
        <f t="shared" ref="G4550" ca="1" si="9319">VLOOKUP(INDIRECT(CHAR(39)&amp;$A4550&amp;CHAR(39)&amp;"!r2c"&amp;$C4550,0),variables,2,0)</f>
        <v>9651</v>
      </c>
      <c r="H4550" s="68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65" t="s">
        <v>1220</v>
      </c>
      <c r="B4551">
        <f t="shared" si="9193"/>
        <v>18</v>
      </c>
      <c r="C4551">
        <f t="shared" si="9196"/>
        <v>49</v>
      </c>
      <c r="E4551">
        <f t="shared" ref="E4551" si="9320">plan_id</f>
        <v>1330</v>
      </c>
      <c r="F4551">
        <f t="shared" ca="1" si="9252"/>
        <v>2016</v>
      </c>
      <c r="G4551">
        <f t="shared" ref="G4551" ca="1" si="9321">VLOOKUP(INDIRECT(CHAR(39)&amp;$A4551&amp;CHAR(39)&amp;"!r2c"&amp;$C4551,0),variables,2,0)</f>
        <v>9722</v>
      </c>
      <c r="H4551" s="68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65" t="s">
        <v>1220</v>
      </c>
      <c r="B4552">
        <f t="shared" si="9193"/>
        <v>18</v>
      </c>
      <c r="C4552">
        <f t="shared" si="9196"/>
        <v>50</v>
      </c>
      <c r="E4552">
        <f t="shared" ref="E4552" si="9322">plan_id</f>
        <v>1330</v>
      </c>
      <c r="F4552">
        <f t="shared" ca="1" si="9252"/>
        <v>2016</v>
      </c>
      <c r="G4552">
        <f t="shared" ref="G4552" ca="1" si="9323">VLOOKUP(INDIRECT(CHAR(39)&amp;$A4552&amp;CHAR(39)&amp;"!r2c"&amp;$C4552,0),variables,2,0)</f>
        <v>9848</v>
      </c>
      <c r="H4552" s="68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65" t="s">
        <v>1220</v>
      </c>
      <c r="B4553">
        <f t="shared" ref="B4553:B4616" si="9324">B4465+1</f>
        <v>18</v>
      </c>
      <c r="C4553">
        <f t="shared" si="9196"/>
        <v>51</v>
      </c>
      <c r="E4553">
        <f t="shared" ref="E4553" si="9325">plan_id</f>
        <v>1330</v>
      </c>
      <c r="F4553">
        <f t="shared" ca="1" si="9252"/>
        <v>2016</v>
      </c>
      <c r="G4553">
        <f t="shared" ref="G4553" ca="1" si="9326">VLOOKUP(INDIRECT(CHAR(39)&amp;$A4553&amp;CHAR(39)&amp;"!r2c"&amp;$C4553,0),variables,2,0)</f>
        <v>9866</v>
      </c>
      <c r="H4553" s="68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65" t="s">
        <v>1220</v>
      </c>
      <c r="B4554">
        <f t="shared" si="9324"/>
        <v>18</v>
      </c>
      <c r="C4554">
        <f t="shared" ref="C4554:C4617" si="9327">C4466</f>
        <v>52</v>
      </c>
      <c r="E4554">
        <f t="shared" ref="E4554" si="9328">plan_id</f>
        <v>1330</v>
      </c>
      <c r="F4554">
        <f t="shared" ca="1" si="9252"/>
        <v>2016</v>
      </c>
      <c r="G4554">
        <f t="shared" ref="G4554" ca="1" si="9329">VLOOKUP(INDIRECT(CHAR(39)&amp;$A4554&amp;CHAR(39)&amp;"!r2c"&amp;$C4554,0),variables,2,0)</f>
        <v>9899</v>
      </c>
      <c r="H4554" s="68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65" t="s">
        <v>1220</v>
      </c>
      <c r="B4555">
        <f t="shared" si="9324"/>
        <v>18</v>
      </c>
      <c r="C4555">
        <f t="shared" si="9327"/>
        <v>53</v>
      </c>
      <c r="E4555">
        <f t="shared" ref="E4555" si="9330">plan_id</f>
        <v>1330</v>
      </c>
      <c r="F4555">
        <f t="shared" ca="1" si="9252"/>
        <v>2016</v>
      </c>
      <c r="G4555">
        <f t="shared" ref="G4555" ca="1" si="9331">VLOOKUP(INDIRECT(CHAR(39)&amp;$A4555&amp;CHAR(39)&amp;"!r2c"&amp;$C4555,0),variables,2,0)</f>
        <v>9905</v>
      </c>
      <c r="H4555" s="68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65" t="s">
        <v>1220</v>
      </c>
      <c r="B4556">
        <f t="shared" si="9324"/>
        <v>18</v>
      </c>
      <c r="C4556">
        <f t="shared" si="9327"/>
        <v>54</v>
      </c>
      <c r="E4556">
        <f t="shared" ref="E4556" si="9332">plan_id</f>
        <v>1330</v>
      </c>
      <c r="F4556">
        <f t="shared" ca="1" si="9252"/>
        <v>2016</v>
      </c>
      <c r="G4556">
        <f t="shared" ref="G4556" ca="1" si="9333">VLOOKUP(INDIRECT(CHAR(39)&amp;$A4556&amp;CHAR(39)&amp;"!r2c"&amp;$C4556,0),variables,2,0)</f>
        <v>9929</v>
      </c>
      <c r="H4556" s="68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65" t="s">
        <v>1220</v>
      </c>
      <c r="B4557">
        <f t="shared" si="9324"/>
        <v>18</v>
      </c>
      <c r="C4557">
        <f t="shared" si="9327"/>
        <v>55</v>
      </c>
      <c r="E4557">
        <f t="shared" ref="E4557" si="9334">plan_id</f>
        <v>1330</v>
      </c>
      <c r="F4557">
        <f t="shared" ca="1" si="9252"/>
        <v>2016</v>
      </c>
      <c r="G4557">
        <f t="shared" ref="G4557" ca="1" si="9335">VLOOKUP(INDIRECT(CHAR(39)&amp;$A4557&amp;CHAR(39)&amp;"!r2c"&amp;$C4557,0),variables,2,0)</f>
        <v>9654</v>
      </c>
      <c r="H4557" s="68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65" t="s">
        <v>1220</v>
      </c>
      <c r="B4558">
        <f t="shared" si="9324"/>
        <v>18</v>
      </c>
      <c r="C4558">
        <f t="shared" si="9327"/>
        <v>56</v>
      </c>
      <c r="E4558">
        <f t="shared" ref="E4558" si="9336">plan_id</f>
        <v>1330</v>
      </c>
      <c r="F4558">
        <f t="shared" ca="1" si="9252"/>
        <v>2016</v>
      </c>
      <c r="G4558">
        <f t="shared" ref="G4558" ca="1" si="9337">VLOOKUP(INDIRECT(CHAR(39)&amp;$A4558&amp;CHAR(39)&amp;"!r2c"&amp;$C4558,0),variables,2,0)</f>
        <v>9707</v>
      </c>
      <c r="H4558" s="68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65" t="s">
        <v>1220</v>
      </c>
      <c r="B4559">
        <f t="shared" si="9324"/>
        <v>18</v>
      </c>
      <c r="C4559">
        <f t="shared" si="9327"/>
        <v>57</v>
      </c>
      <c r="E4559">
        <f t="shared" ref="E4559" si="9338">plan_id</f>
        <v>1330</v>
      </c>
      <c r="F4559">
        <f t="shared" ca="1" si="9252"/>
        <v>2016</v>
      </c>
      <c r="G4559">
        <f t="shared" ref="G4559" ca="1" si="9339">VLOOKUP(INDIRECT(CHAR(39)&amp;$A4559&amp;CHAR(39)&amp;"!r2c"&amp;$C4559,0),variables,2,0)</f>
        <v>9669</v>
      </c>
      <c r="H4559" s="68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65" t="s">
        <v>1220</v>
      </c>
      <c r="B4560">
        <f t="shared" si="9324"/>
        <v>18</v>
      </c>
      <c r="C4560">
        <f t="shared" si="9327"/>
        <v>58</v>
      </c>
      <c r="E4560">
        <f t="shared" ref="E4560" si="9340">plan_id</f>
        <v>1330</v>
      </c>
      <c r="F4560">
        <f t="shared" ca="1" si="9252"/>
        <v>2016</v>
      </c>
      <c r="G4560">
        <f t="shared" ref="G4560" ca="1" si="9341">VLOOKUP(INDIRECT(CHAR(39)&amp;$A4560&amp;CHAR(39)&amp;"!r2c"&amp;$C4560,0),variables,2,0)</f>
        <v>9851</v>
      </c>
      <c r="H4560" s="68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65" t="s">
        <v>1220</v>
      </c>
      <c r="B4561">
        <f t="shared" si="9324"/>
        <v>18</v>
      </c>
      <c r="C4561">
        <f t="shared" si="9327"/>
        <v>59</v>
      </c>
      <c r="E4561">
        <f t="shared" ref="E4561" si="9342">plan_id</f>
        <v>1330</v>
      </c>
      <c r="F4561">
        <f t="shared" ca="1" si="9252"/>
        <v>2016</v>
      </c>
      <c r="G4561">
        <f t="shared" ref="G4561" ca="1" si="9343">VLOOKUP(INDIRECT(CHAR(39)&amp;$A4561&amp;CHAR(39)&amp;"!r2c"&amp;$C4561,0),variables,2,0)</f>
        <v>9890</v>
      </c>
      <c r="H4561" s="68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65" t="s">
        <v>1220</v>
      </c>
      <c r="B4562">
        <f t="shared" si="9324"/>
        <v>18</v>
      </c>
      <c r="C4562">
        <f t="shared" si="9327"/>
        <v>60</v>
      </c>
      <c r="E4562">
        <f t="shared" ref="E4562" si="9344">plan_id</f>
        <v>1330</v>
      </c>
      <c r="F4562">
        <f t="shared" ca="1" si="9252"/>
        <v>2016</v>
      </c>
      <c r="G4562">
        <f t="shared" ref="G4562" ca="1" si="9345">VLOOKUP(INDIRECT(CHAR(39)&amp;$A4562&amp;CHAR(39)&amp;"!r2c"&amp;$C4562,0),variables,2,0)</f>
        <v>9893</v>
      </c>
      <c r="H4562" s="68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65" t="s">
        <v>1220</v>
      </c>
      <c r="B4563">
        <f t="shared" si="9324"/>
        <v>18</v>
      </c>
      <c r="C4563">
        <f t="shared" si="9327"/>
        <v>61</v>
      </c>
      <c r="E4563">
        <f t="shared" ref="E4563" si="9346">plan_id</f>
        <v>1330</v>
      </c>
      <c r="F4563">
        <f t="shared" ca="1" si="9252"/>
        <v>2016</v>
      </c>
      <c r="G4563">
        <f t="shared" ref="G4563" ca="1" si="9347">VLOOKUP(INDIRECT(CHAR(39)&amp;$A4563&amp;CHAR(39)&amp;"!r2c"&amp;$C4563,0),variables,2,0)</f>
        <v>9896</v>
      </c>
      <c r="H4563" s="68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65" t="s">
        <v>1220</v>
      </c>
      <c r="B4564">
        <f t="shared" si="9324"/>
        <v>18</v>
      </c>
      <c r="C4564">
        <f t="shared" si="9327"/>
        <v>62</v>
      </c>
      <c r="E4564">
        <f t="shared" ref="E4564" si="9348">plan_id</f>
        <v>1330</v>
      </c>
      <c r="F4564">
        <f t="shared" ca="1" si="9252"/>
        <v>2016</v>
      </c>
      <c r="G4564">
        <f t="shared" ref="G4564" ca="1" si="9349">VLOOKUP(INDIRECT(CHAR(39)&amp;$A4564&amp;CHAR(39)&amp;"!r2c"&amp;$C4564,0),variables,2,0)</f>
        <v>9660</v>
      </c>
      <c r="H4564" s="68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65" t="s">
        <v>1220</v>
      </c>
      <c r="B4565">
        <f t="shared" si="9324"/>
        <v>18</v>
      </c>
      <c r="C4565">
        <f t="shared" si="9327"/>
        <v>63</v>
      </c>
      <c r="E4565">
        <f t="shared" ref="E4565" si="9350">plan_id</f>
        <v>1330</v>
      </c>
      <c r="F4565">
        <f t="shared" ca="1" si="9252"/>
        <v>2016</v>
      </c>
      <c r="G4565">
        <f t="shared" ref="G4565" ca="1" si="9351">VLOOKUP(INDIRECT(CHAR(39)&amp;$A4565&amp;CHAR(39)&amp;"!r2c"&amp;$C4565,0),variables,2,0)</f>
        <v>9701</v>
      </c>
      <c r="H4565" s="68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65" t="s">
        <v>1220</v>
      </c>
      <c r="B4566">
        <f t="shared" si="9324"/>
        <v>18</v>
      </c>
      <c r="C4566">
        <f t="shared" si="9327"/>
        <v>64</v>
      </c>
      <c r="E4566">
        <f t="shared" ref="E4566" si="9352">plan_id</f>
        <v>1330</v>
      </c>
      <c r="F4566">
        <f t="shared" ca="1" si="9252"/>
        <v>2016</v>
      </c>
      <c r="G4566">
        <f t="shared" ref="G4566" ca="1" si="9353">VLOOKUP(INDIRECT(CHAR(39)&amp;$A4566&amp;CHAR(39)&amp;"!r2c"&amp;$C4566,0),variables,2,0)</f>
        <v>9728</v>
      </c>
      <c r="H4566" s="68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65" t="s">
        <v>1220</v>
      </c>
      <c r="B4567">
        <f t="shared" si="9324"/>
        <v>18</v>
      </c>
      <c r="C4567">
        <f t="shared" si="9327"/>
        <v>65</v>
      </c>
      <c r="E4567">
        <f t="shared" ref="E4567" si="9354">plan_id</f>
        <v>1330</v>
      </c>
      <c r="F4567">
        <f t="shared" ca="1" si="9252"/>
        <v>2016</v>
      </c>
      <c r="G4567">
        <f t="shared" ref="G4567" ca="1" si="9355">VLOOKUP(INDIRECT(CHAR(39)&amp;$A4567&amp;CHAR(39)&amp;"!r2c"&amp;$C4567,0),variables,2,0)</f>
        <v>9731</v>
      </c>
      <c r="H4567" s="68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65" t="s">
        <v>1220</v>
      </c>
      <c r="B4568">
        <f t="shared" si="9324"/>
        <v>18</v>
      </c>
      <c r="C4568">
        <f t="shared" si="9327"/>
        <v>66</v>
      </c>
      <c r="E4568">
        <f t="shared" ref="E4568" si="9356">plan_id</f>
        <v>1330</v>
      </c>
      <c r="F4568">
        <f t="shared" ca="1" si="9252"/>
        <v>2016</v>
      </c>
      <c r="G4568">
        <f t="shared" ref="G4568" ca="1" si="9357">VLOOKUP(INDIRECT(CHAR(39)&amp;$A4568&amp;CHAR(39)&amp;"!r2c"&amp;$C4568,0),variables,2,0)</f>
        <v>9737</v>
      </c>
      <c r="H4568" s="68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65" t="s">
        <v>1220</v>
      </c>
      <c r="B4569">
        <f t="shared" si="9324"/>
        <v>18</v>
      </c>
      <c r="C4569">
        <f t="shared" si="9327"/>
        <v>67</v>
      </c>
      <c r="E4569">
        <f t="shared" ref="E4569" si="9358">plan_id</f>
        <v>1330</v>
      </c>
      <c r="F4569">
        <f t="shared" ca="1" si="9252"/>
        <v>2016</v>
      </c>
      <c r="G4569">
        <f t="shared" ref="G4569" ca="1" si="9359">VLOOKUP(INDIRECT(CHAR(39)&amp;$A4569&amp;CHAR(39)&amp;"!r2c"&amp;$C4569,0),variables,2,0)</f>
        <v>9740</v>
      </c>
      <c r="H4569" s="68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65" t="s">
        <v>1220</v>
      </c>
      <c r="B4570">
        <f t="shared" si="9324"/>
        <v>18</v>
      </c>
      <c r="C4570">
        <f t="shared" si="9327"/>
        <v>68</v>
      </c>
      <c r="E4570">
        <f t="shared" ref="E4570" si="9360">plan_id</f>
        <v>1330</v>
      </c>
      <c r="F4570">
        <f t="shared" ca="1" si="9252"/>
        <v>2016</v>
      </c>
      <c r="G4570">
        <f t="shared" ref="G4570" ca="1" si="9361">VLOOKUP(INDIRECT(CHAR(39)&amp;$A4570&amp;CHAR(39)&amp;"!r2c"&amp;$C4570,0),variables,2,0)</f>
        <v>9752</v>
      </c>
      <c r="H4570" s="68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65" t="s">
        <v>1220</v>
      </c>
      <c r="B4571">
        <f t="shared" si="9324"/>
        <v>18</v>
      </c>
      <c r="C4571">
        <f t="shared" si="9327"/>
        <v>69</v>
      </c>
      <c r="E4571">
        <f t="shared" ref="E4571" si="9362">plan_id</f>
        <v>1330</v>
      </c>
      <c r="F4571">
        <f t="shared" ca="1" si="9252"/>
        <v>2016</v>
      </c>
      <c r="G4571">
        <f t="shared" ref="G4571" ca="1" si="9363">VLOOKUP(INDIRECT(CHAR(39)&amp;$A4571&amp;CHAR(39)&amp;"!r2c"&amp;$C4571,0),variables,2,0)</f>
        <v>9791</v>
      </c>
      <c r="H4571" s="68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65" t="s">
        <v>1220</v>
      </c>
      <c r="B4572">
        <f t="shared" si="9324"/>
        <v>18</v>
      </c>
      <c r="C4572">
        <f t="shared" si="9327"/>
        <v>70</v>
      </c>
      <c r="E4572">
        <f t="shared" ref="E4572" si="9364">plan_id</f>
        <v>1330</v>
      </c>
      <c r="F4572">
        <f t="shared" ca="1" si="9252"/>
        <v>2016</v>
      </c>
      <c r="G4572">
        <f t="shared" ref="G4572" ca="1" si="9365">VLOOKUP(INDIRECT(CHAR(39)&amp;$A4572&amp;CHAR(39)&amp;"!r2c"&amp;$C4572,0),variables,2,0)</f>
        <v>9800</v>
      </c>
      <c r="H4572" s="68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65" t="s">
        <v>1220</v>
      </c>
      <c r="B4573">
        <f t="shared" si="9324"/>
        <v>18</v>
      </c>
      <c r="C4573">
        <f t="shared" si="9327"/>
        <v>71</v>
      </c>
      <c r="E4573">
        <f t="shared" ref="E4573" si="9366">plan_id</f>
        <v>1330</v>
      </c>
      <c r="F4573">
        <f t="shared" ca="1" si="9252"/>
        <v>2016</v>
      </c>
      <c r="G4573">
        <f t="shared" ref="G4573" ca="1" si="9367">VLOOKUP(INDIRECT(CHAR(39)&amp;$A4573&amp;CHAR(39)&amp;"!r2c"&amp;$C4573,0),variables,2,0)</f>
        <v>9842</v>
      </c>
      <c r="H4573" s="68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65" t="s">
        <v>1220</v>
      </c>
      <c r="B4574">
        <f t="shared" si="9324"/>
        <v>18</v>
      </c>
      <c r="C4574">
        <f t="shared" si="9327"/>
        <v>72</v>
      </c>
      <c r="E4574">
        <f t="shared" ref="E4574" si="9368">plan_id</f>
        <v>1330</v>
      </c>
      <c r="F4574">
        <f t="shared" ca="1" si="9252"/>
        <v>2016</v>
      </c>
      <c r="G4574">
        <f t="shared" ref="G4574" ca="1" si="9369">VLOOKUP(INDIRECT(CHAR(39)&amp;$A4574&amp;CHAR(39)&amp;"!r2c"&amp;$C4574,0),variables,2,0)</f>
        <v>9854</v>
      </c>
      <c r="H4574" s="68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65" t="s">
        <v>1220</v>
      </c>
      <c r="B4575">
        <f t="shared" si="9324"/>
        <v>18</v>
      </c>
      <c r="C4575">
        <f t="shared" si="9327"/>
        <v>73</v>
      </c>
      <c r="E4575">
        <f t="shared" ref="E4575" si="9370">plan_id</f>
        <v>1330</v>
      </c>
      <c r="F4575">
        <f t="shared" ca="1" si="9252"/>
        <v>2016</v>
      </c>
      <c r="G4575">
        <f t="shared" ref="G4575" ca="1" si="9371">VLOOKUP(INDIRECT(CHAR(39)&amp;$A4575&amp;CHAR(39)&amp;"!r2c"&amp;$C4575,0),variables,2,0)</f>
        <v>9869</v>
      </c>
      <c r="H4575" s="68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65" t="s">
        <v>1220</v>
      </c>
      <c r="B4576">
        <f t="shared" si="9324"/>
        <v>18</v>
      </c>
      <c r="C4576">
        <f t="shared" si="9327"/>
        <v>74</v>
      </c>
      <c r="E4576">
        <f t="shared" ref="E4576" si="9372">plan_id</f>
        <v>1330</v>
      </c>
      <c r="F4576">
        <f t="shared" ca="1" si="9252"/>
        <v>2016</v>
      </c>
      <c r="G4576">
        <f t="shared" ref="G4576" ca="1" si="9373">VLOOKUP(INDIRECT(CHAR(39)&amp;$A4576&amp;CHAR(39)&amp;"!r2c"&amp;$C4576,0),variables,2,0)</f>
        <v>9873</v>
      </c>
      <c r="H4576" s="68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65" t="s">
        <v>1220</v>
      </c>
      <c r="B4577">
        <f t="shared" si="9324"/>
        <v>18</v>
      </c>
      <c r="C4577">
        <f t="shared" si="9327"/>
        <v>75</v>
      </c>
      <c r="E4577">
        <f t="shared" ref="E4577" si="9374">plan_id</f>
        <v>1330</v>
      </c>
      <c r="F4577">
        <f t="shared" ca="1" si="9252"/>
        <v>2016</v>
      </c>
      <c r="G4577">
        <f t="shared" ref="G4577" ca="1" si="9375">VLOOKUP(INDIRECT(CHAR(39)&amp;$A4577&amp;CHAR(39)&amp;"!r2c"&amp;$C4577,0),variables,2,0)</f>
        <v>9881</v>
      </c>
      <c r="H4577" s="68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65" t="s">
        <v>1220</v>
      </c>
      <c r="B4578">
        <f t="shared" si="9324"/>
        <v>18</v>
      </c>
      <c r="C4578">
        <f t="shared" si="9327"/>
        <v>76</v>
      </c>
      <c r="E4578">
        <f t="shared" ref="E4578" si="9376">plan_id</f>
        <v>1330</v>
      </c>
      <c r="F4578">
        <f t="shared" ca="1" si="9252"/>
        <v>2016</v>
      </c>
      <c r="G4578">
        <f t="shared" ref="G4578" ca="1" si="9377">VLOOKUP(INDIRECT(CHAR(39)&amp;$A4578&amp;CHAR(39)&amp;"!r2c"&amp;$C4578,0),variables,2,0)</f>
        <v>9908</v>
      </c>
      <c r="H4578" s="68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65" t="s">
        <v>1220</v>
      </c>
      <c r="B4579">
        <f t="shared" si="9324"/>
        <v>18</v>
      </c>
      <c r="C4579">
        <f t="shared" si="9327"/>
        <v>77</v>
      </c>
      <c r="E4579">
        <f t="shared" ref="E4579" si="9378">plan_id</f>
        <v>1330</v>
      </c>
      <c r="F4579">
        <f t="shared" ca="1" si="9252"/>
        <v>2016</v>
      </c>
      <c r="G4579">
        <f t="shared" ref="G4579" ca="1" si="9379">VLOOKUP(INDIRECT(CHAR(39)&amp;$A4579&amp;CHAR(39)&amp;"!r2c"&amp;$C4579,0),variables,2,0)</f>
        <v>9911</v>
      </c>
      <c r="H4579" s="68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65" t="s">
        <v>1220</v>
      </c>
      <c r="B4580">
        <f t="shared" si="9324"/>
        <v>18</v>
      </c>
      <c r="C4580">
        <f t="shared" si="9327"/>
        <v>78</v>
      </c>
      <c r="E4580">
        <f t="shared" ref="E4580" si="9380">plan_id</f>
        <v>1330</v>
      </c>
      <c r="F4580">
        <f t="shared" ca="1" si="9252"/>
        <v>2016</v>
      </c>
      <c r="G4580">
        <f t="shared" ref="G4580" ca="1" si="9381">VLOOKUP(INDIRECT(CHAR(39)&amp;$A4580&amp;CHAR(39)&amp;"!r2c"&amp;$C4580,0),variables,2,0)</f>
        <v>9663</v>
      </c>
      <c r="H4580" s="68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65" t="s">
        <v>1220</v>
      </c>
      <c r="B4581">
        <f t="shared" si="9324"/>
        <v>18</v>
      </c>
      <c r="C4581">
        <f t="shared" si="9327"/>
        <v>79</v>
      </c>
      <c r="E4581">
        <f t="shared" ref="E4581" si="9382">plan_id</f>
        <v>1330</v>
      </c>
      <c r="F4581">
        <f t="shared" ref="F4581:F4644" ca="1" si="9383">INDIRECT(CHAR(39)&amp;$A4581&amp;CHAR(39)&amp;"!r"&amp;$B4581&amp;"c2",0)</f>
        <v>2016</v>
      </c>
      <c r="G4581">
        <f t="shared" ref="G4581" ca="1" si="9384">VLOOKUP(INDIRECT(CHAR(39)&amp;$A4581&amp;CHAR(39)&amp;"!r2c"&amp;$C4581,0),variables,2,0)</f>
        <v>9710</v>
      </c>
      <c r="H4581" s="68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65" t="s">
        <v>1220</v>
      </c>
      <c r="B4582">
        <f t="shared" si="9324"/>
        <v>18</v>
      </c>
      <c r="C4582">
        <f t="shared" si="9327"/>
        <v>80</v>
      </c>
      <c r="E4582">
        <f t="shared" ref="E4582" si="9385">plan_id</f>
        <v>1330</v>
      </c>
      <c r="F4582">
        <f t="shared" ca="1" si="9383"/>
        <v>2016</v>
      </c>
      <c r="G4582">
        <f t="shared" ref="G4582" ca="1" si="9386">VLOOKUP(INDIRECT(CHAR(39)&amp;$A4582&amp;CHAR(39)&amp;"!r2c"&amp;$C4582,0),variables,2,0)</f>
        <v>9758</v>
      </c>
      <c r="H4582" s="68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65" t="s">
        <v>1220</v>
      </c>
      <c r="B4583">
        <f t="shared" si="9324"/>
        <v>18</v>
      </c>
      <c r="C4583">
        <f t="shared" si="9327"/>
        <v>81</v>
      </c>
      <c r="E4583">
        <f t="shared" ref="E4583" si="9387">plan_id</f>
        <v>1330</v>
      </c>
      <c r="F4583">
        <f t="shared" ca="1" si="9383"/>
        <v>2016</v>
      </c>
      <c r="G4583">
        <f t="shared" ref="G4583" ca="1" si="9388">VLOOKUP(INDIRECT(CHAR(39)&amp;$A4583&amp;CHAR(39)&amp;"!r2c"&amp;$C4583,0),variables,2,0)</f>
        <v>9803</v>
      </c>
      <c r="H4583" s="68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65" t="s">
        <v>1220</v>
      </c>
      <c r="B4584">
        <f t="shared" si="9324"/>
        <v>18</v>
      </c>
      <c r="C4584">
        <f t="shared" si="9327"/>
        <v>82</v>
      </c>
      <c r="E4584">
        <f t="shared" ref="E4584" si="9389">plan_id</f>
        <v>1330</v>
      </c>
      <c r="F4584">
        <f t="shared" ca="1" si="9383"/>
        <v>2016</v>
      </c>
      <c r="G4584">
        <f t="shared" ref="G4584" ca="1" si="9390">VLOOKUP(INDIRECT(CHAR(39)&amp;$A4584&amp;CHAR(39)&amp;"!r2c"&amp;$C4584,0),variables,2,0)</f>
        <v>9857</v>
      </c>
      <c r="H4584" s="68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65" t="s">
        <v>1220</v>
      </c>
      <c r="B4585">
        <f t="shared" si="9324"/>
        <v>18</v>
      </c>
      <c r="C4585">
        <f t="shared" si="9327"/>
        <v>83</v>
      </c>
      <c r="E4585">
        <f t="shared" ref="E4585" si="9391">plan_id</f>
        <v>1330</v>
      </c>
      <c r="F4585">
        <f t="shared" ca="1" si="9383"/>
        <v>2016</v>
      </c>
      <c r="G4585">
        <f t="shared" ref="G4585" ca="1" si="9392">VLOOKUP(INDIRECT(CHAR(39)&amp;$A4585&amp;CHAR(39)&amp;"!r2c"&amp;$C4585,0),variables,2,0)</f>
        <v>9902</v>
      </c>
      <c r="H4585" s="68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65" t="s">
        <v>1220</v>
      </c>
      <c r="B4586">
        <f t="shared" si="9324"/>
        <v>18</v>
      </c>
      <c r="C4586">
        <f t="shared" si="9327"/>
        <v>84</v>
      </c>
      <c r="E4586">
        <f t="shared" ref="E4586" si="9393">plan_id</f>
        <v>1330</v>
      </c>
      <c r="F4586">
        <f t="shared" ca="1" si="9383"/>
        <v>2016</v>
      </c>
      <c r="G4586">
        <f t="shared" ref="G4586" ca="1" si="9394">VLOOKUP(INDIRECT(CHAR(39)&amp;$A4586&amp;CHAR(39)&amp;"!r2c"&amp;$C4586,0),variables,2,0)</f>
        <v>9926</v>
      </c>
      <c r="H4586" s="68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65" t="s">
        <v>1220</v>
      </c>
      <c r="B4587">
        <f t="shared" si="9324"/>
        <v>18</v>
      </c>
      <c r="C4587">
        <f t="shared" si="9327"/>
        <v>85</v>
      </c>
      <c r="E4587">
        <f t="shared" ref="E4587" si="9395">plan_id</f>
        <v>1330</v>
      </c>
      <c r="F4587">
        <f t="shared" ca="1" si="9383"/>
        <v>2016</v>
      </c>
      <c r="G4587">
        <f t="shared" ref="G4587" ca="1" si="9396">VLOOKUP(INDIRECT(CHAR(39)&amp;$A4587&amp;CHAR(39)&amp;"!r2c"&amp;$C4587,0),variables,2,0)</f>
        <v>9666</v>
      </c>
      <c r="H4587" s="68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65" t="s">
        <v>1220</v>
      </c>
      <c r="B4588">
        <f t="shared" si="9324"/>
        <v>18</v>
      </c>
      <c r="C4588">
        <f t="shared" si="9327"/>
        <v>86</v>
      </c>
      <c r="E4588">
        <f t="shared" ref="E4588" si="9397">plan_id</f>
        <v>1330</v>
      </c>
      <c r="F4588">
        <f t="shared" ca="1" si="9383"/>
        <v>2016</v>
      </c>
      <c r="G4588">
        <f t="shared" ref="G4588" ca="1" si="9398">VLOOKUP(INDIRECT(CHAR(39)&amp;$A4588&amp;CHAR(39)&amp;"!r2c"&amp;$C4588,0),variables,2,0)</f>
        <v>9827</v>
      </c>
      <c r="H4588" s="68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65" t="s">
        <v>1220</v>
      </c>
      <c r="B4589">
        <f t="shared" si="9324"/>
        <v>18</v>
      </c>
      <c r="C4589">
        <f t="shared" si="9327"/>
        <v>87</v>
      </c>
      <c r="E4589">
        <f t="shared" ref="E4589" si="9399">plan_id</f>
        <v>1330</v>
      </c>
      <c r="F4589">
        <f t="shared" ca="1" si="9383"/>
        <v>2016</v>
      </c>
      <c r="G4589">
        <f t="shared" ref="G4589" ca="1" si="9400">VLOOKUP(INDIRECT(CHAR(39)&amp;$A4589&amp;CHAR(39)&amp;"!r2c"&amp;$C4589,0),variables,2,0)</f>
        <v>9657</v>
      </c>
      <c r="H4589" s="68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65" t="s">
        <v>1220</v>
      </c>
      <c r="B4590">
        <f t="shared" si="9324"/>
        <v>18</v>
      </c>
      <c r="C4590">
        <f t="shared" si="9327"/>
        <v>88</v>
      </c>
      <c r="E4590">
        <f t="shared" ref="E4590" si="9401">plan_id</f>
        <v>1330</v>
      </c>
      <c r="F4590">
        <f t="shared" ca="1" si="9383"/>
        <v>2016</v>
      </c>
      <c r="G4590">
        <f t="shared" ref="G4590" ca="1" si="9402">VLOOKUP(INDIRECT(CHAR(39)&amp;$A4590&amp;CHAR(39)&amp;"!r2c"&amp;$C4590,0),variables,2,0)</f>
        <v>9834</v>
      </c>
      <c r="H4590" s="68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65" t="s">
        <v>1220</v>
      </c>
      <c r="B4591">
        <f t="shared" si="9324"/>
        <v>18</v>
      </c>
      <c r="C4591">
        <f t="shared" si="9327"/>
        <v>89</v>
      </c>
      <c r="E4591">
        <f t="shared" ref="E4591" si="9403">plan_id</f>
        <v>1330</v>
      </c>
      <c r="F4591">
        <f t="shared" ca="1" si="9383"/>
        <v>2016</v>
      </c>
      <c r="G4591">
        <f t="shared" ref="G4591" ca="1" si="9404">VLOOKUP(INDIRECT(CHAR(39)&amp;$A4591&amp;CHAR(39)&amp;"!r2c"&amp;$C4591,0),variables,2,0)</f>
        <v>9884</v>
      </c>
      <c r="H4591" s="68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65" t="s">
        <v>1220</v>
      </c>
      <c r="B4592">
        <f t="shared" si="9324"/>
        <v>18</v>
      </c>
      <c r="C4592">
        <f t="shared" si="9327"/>
        <v>90</v>
      </c>
      <c r="E4592">
        <f t="shared" ref="E4592" si="9405">plan_id</f>
        <v>1330</v>
      </c>
      <c r="F4592">
        <f t="shared" ca="1" si="9383"/>
        <v>2016</v>
      </c>
      <c r="G4592">
        <f t="shared" ref="G4592" ca="1" si="9406">VLOOKUP(INDIRECT(CHAR(39)&amp;$A4592&amp;CHAR(39)&amp;"!r2c"&amp;$C4592,0),variables,2,0)</f>
        <v>9672</v>
      </c>
      <c r="H4592" s="68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65" t="s">
        <v>1220</v>
      </c>
      <c r="B4593">
        <f t="shared" si="9324"/>
        <v>19</v>
      </c>
      <c r="C4593">
        <f t="shared" si="9327"/>
        <v>3</v>
      </c>
      <c r="E4593">
        <f t="shared" ref="E4593" si="9407">plan_id</f>
        <v>1330</v>
      </c>
      <c r="F4593">
        <f t="shared" ca="1" si="9383"/>
        <v>2017</v>
      </c>
      <c r="G4593">
        <f t="shared" ref="G4593" ca="1" si="9408">VLOOKUP(INDIRECT(CHAR(39)&amp;$A4593&amp;CHAR(39)&amp;"!r2c"&amp;$C4593,0),variables,2,0)</f>
        <v>9704</v>
      </c>
      <c r="H4593" s="68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65" t="s">
        <v>1220</v>
      </c>
      <c r="B4594">
        <f t="shared" si="9324"/>
        <v>19</v>
      </c>
      <c r="C4594">
        <f t="shared" si="9327"/>
        <v>4</v>
      </c>
      <c r="E4594">
        <f t="shared" ref="E4594" si="9409">plan_id</f>
        <v>1330</v>
      </c>
      <c r="F4594">
        <f t="shared" ca="1" si="9383"/>
        <v>2017</v>
      </c>
      <c r="G4594">
        <f t="shared" ref="G4594" ca="1" si="9410">VLOOKUP(INDIRECT(CHAR(39)&amp;$A4594&amp;CHAR(39)&amp;"!r2c"&amp;$C4594,0),variables,2,0)</f>
        <v>9716</v>
      </c>
      <c r="H4594" s="68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65" t="s">
        <v>1220</v>
      </c>
      <c r="B4595">
        <f t="shared" si="9324"/>
        <v>19</v>
      </c>
      <c r="C4595">
        <f t="shared" si="9327"/>
        <v>5</v>
      </c>
      <c r="E4595">
        <f t="shared" ref="E4595" si="9411">plan_id</f>
        <v>1330</v>
      </c>
      <c r="F4595">
        <f t="shared" ca="1" si="9383"/>
        <v>2017</v>
      </c>
      <c r="G4595">
        <f t="shared" ref="G4595" ca="1" si="9412">VLOOKUP(INDIRECT(CHAR(39)&amp;$A4595&amp;CHAR(39)&amp;"!r2c"&amp;$C4595,0),variables,2,0)</f>
        <v>9734</v>
      </c>
      <c r="H4595" s="68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65" t="s">
        <v>1220</v>
      </c>
      <c r="B4596">
        <f t="shared" si="9324"/>
        <v>19</v>
      </c>
      <c r="C4596">
        <f t="shared" si="9327"/>
        <v>6</v>
      </c>
      <c r="E4596">
        <f t="shared" ref="E4596" si="9413">plan_id</f>
        <v>1330</v>
      </c>
      <c r="F4596">
        <f t="shared" ca="1" si="9383"/>
        <v>2017</v>
      </c>
      <c r="G4596">
        <f t="shared" ref="G4596" ca="1" si="9414">VLOOKUP(INDIRECT(CHAR(39)&amp;$A4596&amp;CHAR(39)&amp;"!r2c"&amp;$C4596,0),variables,2,0)</f>
        <v>9749</v>
      </c>
      <c r="H4596" s="68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65" t="s">
        <v>1220</v>
      </c>
      <c r="B4597">
        <f t="shared" si="9324"/>
        <v>19</v>
      </c>
      <c r="C4597">
        <f t="shared" si="9327"/>
        <v>7</v>
      </c>
      <c r="E4597">
        <f t="shared" ref="E4597" si="9415">plan_id</f>
        <v>1330</v>
      </c>
      <c r="F4597">
        <f t="shared" ca="1" si="9383"/>
        <v>2017</v>
      </c>
      <c r="G4597">
        <f t="shared" ref="G4597" ca="1" si="9416">VLOOKUP(INDIRECT(CHAR(39)&amp;$A4597&amp;CHAR(39)&amp;"!r2c"&amp;$C4597,0),variables,2,0)</f>
        <v>9755</v>
      </c>
      <c r="H4597" s="68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65" t="s">
        <v>1220</v>
      </c>
      <c r="B4598">
        <f t="shared" si="9324"/>
        <v>19</v>
      </c>
      <c r="C4598">
        <f t="shared" si="9327"/>
        <v>8</v>
      </c>
      <c r="E4598">
        <f t="shared" ref="E4598" si="9417">plan_id</f>
        <v>1330</v>
      </c>
      <c r="F4598">
        <f t="shared" ca="1" si="9383"/>
        <v>2017</v>
      </c>
      <c r="G4598">
        <f t="shared" ref="G4598" ca="1" si="9418">VLOOKUP(INDIRECT(CHAR(39)&amp;$A4598&amp;CHAR(39)&amp;"!r2c"&amp;$C4598,0),variables,2,0)</f>
        <v>9782</v>
      </c>
      <c r="H4598" s="68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65" t="s">
        <v>1220</v>
      </c>
      <c r="B4599">
        <f t="shared" si="9324"/>
        <v>19</v>
      </c>
      <c r="C4599">
        <f t="shared" si="9327"/>
        <v>9</v>
      </c>
      <c r="E4599">
        <f t="shared" ref="E4599" si="9419">plan_id</f>
        <v>1330</v>
      </c>
      <c r="F4599">
        <f t="shared" ca="1" si="9383"/>
        <v>2017</v>
      </c>
      <c r="G4599">
        <f t="shared" ref="G4599" ca="1" si="9420">VLOOKUP(INDIRECT(CHAR(39)&amp;$A4599&amp;CHAR(39)&amp;"!r2c"&amp;$C4599,0),variables,2,0)</f>
        <v>9788</v>
      </c>
      <c r="H4599" s="68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65" t="s">
        <v>1220</v>
      </c>
      <c r="B4600">
        <f t="shared" si="9324"/>
        <v>19</v>
      </c>
      <c r="C4600">
        <f t="shared" si="9327"/>
        <v>10</v>
      </c>
      <c r="E4600">
        <f t="shared" ref="E4600" si="9421">plan_id</f>
        <v>1330</v>
      </c>
      <c r="F4600">
        <f t="shared" ca="1" si="9383"/>
        <v>2017</v>
      </c>
      <c r="G4600">
        <f t="shared" ref="G4600" ca="1" si="9422">VLOOKUP(INDIRECT(CHAR(39)&amp;$A4600&amp;CHAR(39)&amp;"!r2c"&amp;$C4600,0),variables,2,0)</f>
        <v>9812</v>
      </c>
      <c r="H4600" s="68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65" t="s">
        <v>1220</v>
      </c>
      <c r="B4601">
        <f t="shared" si="9324"/>
        <v>19</v>
      </c>
      <c r="C4601">
        <f t="shared" si="9327"/>
        <v>11</v>
      </c>
      <c r="E4601">
        <f t="shared" ref="E4601" si="9423">plan_id</f>
        <v>1330</v>
      </c>
      <c r="F4601">
        <f t="shared" ca="1" si="9383"/>
        <v>2017</v>
      </c>
      <c r="G4601">
        <f t="shared" ref="G4601" ca="1" si="9424">VLOOKUP(INDIRECT(CHAR(39)&amp;$A4601&amp;CHAR(39)&amp;"!r2c"&amp;$C4601,0),variables,2,0)</f>
        <v>9815</v>
      </c>
      <c r="H4601" s="68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65" t="s">
        <v>1220</v>
      </c>
      <c r="B4602">
        <f t="shared" si="9324"/>
        <v>19</v>
      </c>
      <c r="C4602">
        <f t="shared" si="9327"/>
        <v>12</v>
      </c>
      <c r="E4602">
        <f t="shared" ref="E4602" si="9425">plan_id</f>
        <v>1330</v>
      </c>
      <c r="F4602">
        <f t="shared" ca="1" si="9383"/>
        <v>2017</v>
      </c>
      <c r="G4602">
        <f t="shared" ref="G4602" ca="1" si="9426">VLOOKUP(INDIRECT(CHAR(39)&amp;$A4602&amp;CHAR(39)&amp;"!r2c"&amp;$C4602,0),variables,2,0)</f>
        <v>9821</v>
      </c>
      <c r="H4602" s="68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65" t="s">
        <v>1220</v>
      </c>
      <c r="B4603">
        <f t="shared" si="9324"/>
        <v>19</v>
      </c>
      <c r="C4603">
        <f t="shared" si="9327"/>
        <v>13</v>
      </c>
      <c r="E4603">
        <f t="shared" ref="E4603" si="9427">plan_id</f>
        <v>1330</v>
      </c>
      <c r="F4603">
        <f t="shared" ca="1" si="9383"/>
        <v>2017</v>
      </c>
      <c r="G4603">
        <f t="shared" ref="G4603" ca="1" si="9428">VLOOKUP(INDIRECT(CHAR(39)&amp;$A4603&amp;CHAR(39)&amp;"!r2c"&amp;$C4603,0),variables,2,0)</f>
        <v>9824</v>
      </c>
      <c r="H4603" s="68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65" t="s">
        <v>1220</v>
      </c>
      <c r="B4604">
        <f t="shared" si="9324"/>
        <v>19</v>
      </c>
      <c r="C4604">
        <f t="shared" si="9327"/>
        <v>14</v>
      </c>
      <c r="E4604">
        <f t="shared" ref="E4604" si="9429">plan_id</f>
        <v>1330</v>
      </c>
      <c r="F4604">
        <f t="shared" ca="1" si="9383"/>
        <v>2017</v>
      </c>
      <c r="G4604">
        <f t="shared" ref="G4604" ca="1" si="9430">VLOOKUP(INDIRECT(CHAR(39)&amp;$A4604&amp;CHAR(39)&amp;"!r2c"&amp;$C4604,0),variables,2,0)</f>
        <v>9830</v>
      </c>
      <c r="H4604" s="68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65" t="s">
        <v>1220</v>
      </c>
      <c r="B4605">
        <f t="shared" si="9324"/>
        <v>19</v>
      </c>
      <c r="C4605">
        <f t="shared" si="9327"/>
        <v>15</v>
      </c>
      <c r="E4605">
        <f t="shared" ref="E4605" si="9431">plan_id</f>
        <v>1330</v>
      </c>
      <c r="F4605">
        <f t="shared" ca="1" si="9383"/>
        <v>2017</v>
      </c>
      <c r="G4605">
        <f t="shared" ref="G4605" ca="1" si="9432">VLOOKUP(INDIRECT(CHAR(39)&amp;$A4605&amp;CHAR(39)&amp;"!r2c"&amp;$C4605,0),variables,2,0)</f>
        <v>9833</v>
      </c>
      <c r="H4605" s="68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65" t="s">
        <v>1220</v>
      </c>
      <c r="B4606">
        <f t="shared" si="9324"/>
        <v>19</v>
      </c>
      <c r="C4606">
        <f t="shared" si="9327"/>
        <v>16</v>
      </c>
      <c r="E4606">
        <f t="shared" ref="E4606" si="9433">plan_id</f>
        <v>1330</v>
      </c>
      <c r="F4606">
        <f t="shared" ca="1" si="9383"/>
        <v>2017</v>
      </c>
      <c r="G4606">
        <f t="shared" ref="G4606" ca="1" si="9434">VLOOKUP(INDIRECT(CHAR(39)&amp;$A4606&amp;CHAR(39)&amp;"!r2c"&amp;$C4606,0),variables,2,0)</f>
        <v>9845</v>
      </c>
      <c r="H4606" s="68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65" t="s">
        <v>1220</v>
      </c>
      <c r="B4607">
        <f t="shared" si="9324"/>
        <v>19</v>
      </c>
      <c r="C4607">
        <f t="shared" si="9327"/>
        <v>17</v>
      </c>
      <c r="E4607">
        <f t="shared" ref="E4607" si="9435">plan_id</f>
        <v>1330</v>
      </c>
      <c r="F4607">
        <f t="shared" ca="1" si="9383"/>
        <v>2017</v>
      </c>
      <c r="G4607">
        <f t="shared" ref="G4607" ca="1" si="9436">VLOOKUP(INDIRECT(CHAR(39)&amp;$A4607&amp;CHAR(39)&amp;"!r2c"&amp;$C4607,0),variables,2,0)</f>
        <v>9872</v>
      </c>
      <c r="H4607" s="68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65" t="s">
        <v>1220</v>
      </c>
      <c r="B4608">
        <f t="shared" si="9324"/>
        <v>19</v>
      </c>
      <c r="C4608">
        <f t="shared" si="9327"/>
        <v>18</v>
      </c>
      <c r="E4608">
        <f t="shared" ref="E4608" si="9437">plan_id</f>
        <v>1330</v>
      </c>
      <c r="F4608">
        <f t="shared" ca="1" si="9383"/>
        <v>2017</v>
      </c>
      <c r="G4608">
        <f t="shared" ref="G4608" ca="1" si="9438">VLOOKUP(INDIRECT(CHAR(39)&amp;$A4608&amp;CHAR(39)&amp;"!r2c"&amp;$C4608,0),variables,2,0)</f>
        <v>9887</v>
      </c>
      <c r="H4608" s="68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65" t="s">
        <v>1220</v>
      </c>
      <c r="B4609">
        <f t="shared" si="9324"/>
        <v>19</v>
      </c>
      <c r="C4609">
        <f t="shared" si="9327"/>
        <v>19</v>
      </c>
      <c r="E4609">
        <f t="shared" ref="E4609" si="9439">plan_id</f>
        <v>1330</v>
      </c>
      <c r="F4609">
        <f t="shared" ca="1" si="9383"/>
        <v>2017</v>
      </c>
      <c r="G4609">
        <f t="shared" ref="G4609" ca="1" si="9440">VLOOKUP(INDIRECT(CHAR(39)&amp;$A4609&amp;CHAR(39)&amp;"!r2c"&amp;$C4609,0),variables,2,0)</f>
        <v>9914</v>
      </c>
      <c r="H4609" s="68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65" t="s">
        <v>1220</v>
      </c>
      <c r="B4610">
        <f t="shared" si="9324"/>
        <v>19</v>
      </c>
      <c r="C4610">
        <f t="shared" si="9327"/>
        <v>20</v>
      </c>
      <c r="E4610">
        <f t="shared" ref="E4610" si="9441">plan_id</f>
        <v>1330</v>
      </c>
      <c r="F4610">
        <f t="shared" ca="1" si="9383"/>
        <v>2017</v>
      </c>
      <c r="G4610">
        <f t="shared" ref="G4610" ca="1" si="9442">VLOOKUP(INDIRECT(CHAR(39)&amp;$A4610&amp;CHAR(39)&amp;"!r2c"&amp;$C4610,0),variables,2,0)</f>
        <v>9917</v>
      </c>
      <c r="H4610" s="68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65" t="s">
        <v>1220</v>
      </c>
      <c r="B4611">
        <f t="shared" si="9324"/>
        <v>19</v>
      </c>
      <c r="C4611">
        <f t="shared" si="9327"/>
        <v>21</v>
      </c>
      <c r="E4611">
        <f t="shared" ref="E4611" si="9443">plan_id</f>
        <v>1330</v>
      </c>
      <c r="F4611">
        <f t="shared" ca="1" si="9383"/>
        <v>2017</v>
      </c>
      <c r="G4611">
        <f t="shared" ref="G4611" ca="1" si="9444">VLOOKUP(INDIRECT(CHAR(39)&amp;$A4611&amp;CHAR(39)&amp;"!r2c"&amp;$C4611,0),variables,2,0)</f>
        <v>9920</v>
      </c>
      <c r="H4611" s="68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65" t="s">
        <v>1220</v>
      </c>
      <c r="B4612">
        <f t="shared" si="9324"/>
        <v>19</v>
      </c>
      <c r="C4612">
        <f t="shared" si="9327"/>
        <v>22</v>
      </c>
      <c r="E4612">
        <f t="shared" ref="E4612" si="9445">plan_id</f>
        <v>1330</v>
      </c>
      <c r="F4612">
        <f t="shared" ca="1" si="9383"/>
        <v>2017</v>
      </c>
      <c r="G4612">
        <f t="shared" ref="G4612" ca="1" si="9446">VLOOKUP(INDIRECT(CHAR(39)&amp;$A4612&amp;CHAR(39)&amp;"!r2c"&amp;$C4612,0),variables,2,0)</f>
        <v>9648</v>
      </c>
      <c r="H4612" s="68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65" t="s">
        <v>1220</v>
      </c>
      <c r="B4613">
        <f t="shared" si="9324"/>
        <v>19</v>
      </c>
      <c r="C4613">
        <f t="shared" si="9327"/>
        <v>23</v>
      </c>
      <c r="E4613">
        <f t="shared" ref="E4613" si="9447">plan_id</f>
        <v>1330</v>
      </c>
      <c r="F4613">
        <f t="shared" ca="1" si="9383"/>
        <v>2017</v>
      </c>
      <c r="G4613">
        <f t="shared" ref="G4613" ca="1" si="9448">VLOOKUP(INDIRECT(CHAR(39)&amp;$A4613&amp;CHAR(39)&amp;"!r2c"&amp;$C4613,0),variables,2,0)</f>
        <v>9713</v>
      </c>
      <c r="H4613" s="68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65" t="s">
        <v>1220</v>
      </c>
      <c r="B4614">
        <f t="shared" si="9324"/>
        <v>19</v>
      </c>
      <c r="C4614">
        <f t="shared" si="9327"/>
        <v>24</v>
      </c>
      <c r="E4614">
        <f t="shared" ref="E4614" si="9449">plan_id</f>
        <v>1330</v>
      </c>
      <c r="F4614">
        <f t="shared" ca="1" si="9383"/>
        <v>2017</v>
      </c>
      <c r="G4614">
        <f t="shared" ref="G4614" ca="1" si="9450">VLOOKUP(INDIRECT(CHAR(39)&amp;$A4614&amp;CHAR(39)&amp;"!r2c"&amp;$C4614,0),variables,2,0)</f>
        <v>9719</v>
      </c>
      <c r="H4614" s="68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65" t="s">
        <v>1220</v>
      </c>
      <c r="B4615">
        <f t="shared" si="9324"/>
        <v>19</v>
      </c>
      <c r="C4615">
        <f t="shared" si="9327"/>
        <v>25</v>
      </c>
      <c r="E4615">
        <f t="shared" ref="E4615" si="9451">plan_id</f>
        <v>1330</v>
      </c>
      <c r="F4615">
        <f t="shared" ca="1" si="9383"/>
        <v>2017</v>
      </c>
      <c r="G4615">
        <f t="shared" ref="G4615" ca="1" si="9452">VLOOKUP(INDIRECT(CHAR(39)&amp;$A4615&amp;CHAR(39)&amp;"!r2c"&amp;$C4615,0),variables,2,0)</f>
        <v>9725</v>
      </c>
      <c r="H4615" s="68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65" t="s">
        <v>1220</v>
      </c>
      <c r="B4616">
        <f t="shared" si="9324"/>
        <v>19</v>
      </c>
      <c r="C4616">
        <f t="shared" si="9327"/>
        <v>26</v>
      </c>
      <c r="E4616">
        <f t="shared" ref="E4616" si="9453">plan_id</f>
        <v>1330</v>
      </c>
      <c r="F4616">
        <f t="shared" ca="1" si="9383"/>
        <v>2017</v>
      </c>
      <c r="G4616">
        <f t="shared" ref="G4616" ca="1" si="9454">VLOOKUP(INDIRECT(CHAR(39)&amp;$A4616&amp;CHAR(39)&amp;"!r2c"&amp;$C4616,0),variables,2,0)</f>
        <v>9743</v>
      </c>
      <c r="H4616" s="68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65" t="s">
        <v>1220</v>
      </c>
      <c r="B4617">
        <f t="shared" ref="B4617:B4680" si="9455">B4529+1</f>
        <v>19</v>
      </c>
      <c r="C4617">
        <f t="shared" si="9327"/>
        <v>27</v>
      </c>
      <c r="E4617">
        <f t="shared" ref="E4617" si="9456">plan_id</f>
        <v>1330</v>
      </c>
      <c r="F4617">
        <f t="shared" ca="1" si="9383"/>
        <v>2017</v>
      </c>
      <c r="G4617">
        <f t="shared" ref="G4617" ca="1" si="9457">VLOOKUP(INDIRECT(CHAR(39)&amp;$A4617&amp;CHAR(39)&amp;"!r2c"&amp;$C4617,0),variables,2,0)</f>
        <v>9746</v>
      </c>
      <c r="H4617" s="68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65" t="s">
        <v>1220</v>
      </c>
      <c r="B4618">
        <f t="shared" si="9455"/>
        <v>19</v>
      </c>
      <c r="C4618">
        <f t="shared" ref="C4618:C4681" si="9458">C4530</f>
        <v>28</v>
      </c>
      <c r="E4618">
        <f t="shared" ref="E4618" si="9459">plan_id</f>
        <v>1330</v>
      </c>
      <c r="F4618">
        <f t="shared" ca="1" si="9383"/>
        <v>2017</v>
      </c>
      <c r="G4618">
        <f t="shared" ref="G4618" ca="1" si="9460">VLOOKUP(INDIRECT(CHAR(39)&amp;$A4618&amp;CHAR(39)&amp;"!r2c"&amp;$C4618,0),variables,2,0)</f>
        <v>9761</v>
      </c>
      <c r="H4618" s="68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65" t="s">
        <v>1220</v>
      </c>
      <c r="B4619">
        <f t="shared" si="9455"/>
        <v>19</v>
      </c>
      <c r="C4619">
        <f t="shared" si="9458"/>
        <v>29</v>
      </c>
      <c r="E4619">
        <f t="shared" ref="E4619" si="9461">plan_id</f>
        <v>1330</v>
      </c>
      <c r="F4619">
        <f t="shared" ca="1" si="9383"/>
        <v>2017</v>
      </c>
      <c r="G4619">
        <f t="shared" ref="G4619" ca="1" si="9462">VLOOKUP(INDIRECT(CHAR(39)&amp;$A4619&amp;CHAR(39)&amp;"!r2c"&amp;$C4619,0),variables,2,0)</f>
        <v>9764</v>
      </c>
      <c r="H4619" s="68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65" t="s">
        <v>1220</v>
      </c>
      <c r="B4620">
        <f t="shared" si="9455"/>
        <v>19</v>
      </c>
      <c r="C4620">
        <f t="shared" si="9458"/>
        <v>30</v>
      </c>
      <c r="E4620">
        <f t="shared" ref="E4620" si="9463">plan_id</f>
        <v>1330</v>
      </c>
      <c r="F4620">
        <f t="shared" ca="1" si="9383"/>
        <v>2017</v>
      </c>
      <c r="G4620">
        <f t="shared" ref="G4620" ca="1" si="9464">VLOOKUP(INDIRECT(CHAR(39)&amp;$A4620&amp;CHAR(39)&amp;"!r2c"&amp;$C4620,0),variables,2,0)</f>
        <v>9767</v>
      </c>
      <c r="H4620" s="68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65" t="s">
        <v>1220</v>
      </c>
      <c r="B4621">
        <f t="shared" si="9455"/>
        <v>19</v>
      </c>
      <c r="C4621">
        <f t="shared" si="9458"/>
        <v>31</v>
      </c>
      <c r="E4621">
        <f t="shared" ref="E4621" si="9465">plan_id</f>
        <v>1330</v>
      </c>
      <c r="F4621">
        <f t="shared" ca="1" si="9383"/>
        <v>2017</v>
      </c>
      <c r="G4621">
        <f t="shared" ref="G4621" ca="1" si="9466">VLOOKUP(INDIRECT(CHAR(39)&amp;$A4621&amp;CHAR(39)&amp;"!r2c"&amp;$C4621,0),variables,2,0)</f>
        <v>9770</v>
      </c>
      <c r="H4621" s="68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65" t="s">
        <v>1220</v>
      </c>
      <c r="B4622">
        <f t="shared" si="9455"/>
        <v>19</v>
      </c>
      <c r="C4622">
        <f t="shared" si="9458"/>
        <v>32</v>
      </c>
      <c r="E4622">
        <f t="shared" ref="E4622" si="9467">plan_id</f>
        <v>1330</v>
      </c>
      <c r="F4622">
        <f t="shared" ca="1" si="9383"/>
        <v>2017</v>
      </c>
      <c r="G4622">
        <f t="shared" ref="G4622" ca="1" si="9468">VLOOKUP(INDIRECT(CHAR(39)&amp;$A4622&amp;CHAR(39)&amp;"!r2c"&amp;$C4622,0),variables,2,0)</f>
        <v>9773</v>
      </c>
      <c r="H4622" s="68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65" t="s">
        <v>1220</v>
      </c>
      <c r="B4623">
        <f t="shared" si="9455"/>
        <v>19</v>
      </c>
      <c r="C4623">
        <f t="shared" si="9458"/>
        <v>33</v>
      </c>
      <c r="E4623">
        <f t="shared" ref="E4623" si="9469">plan_id</f>
        <v>1330</v>
      </c>
      <c r="F4623">
        <f t="shared" ca="1" si="9383"/>
        <v>2017</v>
      </c>
      <c r="G4623">
        <f t="shared" ref="G4623" ca="1" si="9470">VLOOKUP(INDIRECT(CHAR(39)&amp;$A4623&amp;CHAR(39)&amp;"!r2c"&amp;$C4623,0),variables,2,0)</f>
        <v>9776</v>
      </c>
      <c r="H4623" s="68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65" t="s">
        <v>1220</v>
      </c>
      <c r="B4624">
        <f t="shared" si="9455"/>
        <v>19</v>
      </c>
      <c r="C4624">
        <f t="shared" si="9458"/>
        <v>34</v>
      </c>
      <c r="E4624">
        <f t="shared" ref="E4624" si="9471">plan_id</f>
        <v>1330</v>
      </c>
      <c r="F4624">
        <f t="shared" ca="1" si="9383"/>
        <v>2017</v>
      </c>
      <c r="G4624">
        <f t="shared" ref="G4624" ca="1" si="9472">VLOOKUP(INDIRECT(CHAR(39)&amp;$A4624&amp;CHAR(39)&amp;"!r2c"&amp;$C4624,0),variables,2,0)</f>
        <v>9779</v>
      </c>
      <c r="H4624" s="68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65" t="s">
        <v>1220</v>
      </c>
      <c r="B4625">
        <f t="shared" si="9455"/>
        <v>19</v>
      </c>
      <c r="C4625">
        <f t="shared" si="9458"/>
        <v>35</v>
      </c>
      <c r="E4625">
        <f t="shared" ref="E4625" si="9473">plan_id</f>
        <v>1330</v>
      </c>
      <c r="F4625">
        <f t="shared" ca="1" si="9383"/>
        <v>2017</v>
      </c>
      <c r="G4625">
        <f t="shared" ref="G4625" ca="1" si="9474">VLOOKUP(INDIRECT(CHAR(39)&amp;$A4625&amp;CHAR(39)&amp;"!r2c"&amp;$C4625,0),variables,2,0)</f>
        <v>9785</v>
      </c>
      <c r="H4625" s="68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65" t="s">
        <v>1220</v>
      </c>
      <c r="B4626">
        <f t="shared" si="9455"/>
        <v>19</v>
      </c>
      <c r="C4626">
        <f t="shared" si="9458"/>
        <v>36</v>
      </c>
      <c r="E4626">
        <f t="shared" ref="E4626" si="9475">plan_id</f>
        <v>1330</v>
      </c>
      <c r="F4626">
        <f t="shared" ca="1" si="9383"/>
        <v>2017</v>
      </c>
      <c r="G4626">
        <f t="shared" ref="G4626" ca="1" si="9476">VLOOKUP(INDIRECT(CHAR(39)&amp;$A4626&amp;CHAR(39)&amp;"!r2c"&amp;$C4626,0),variables,2,0)</f>
        <v>9794</v>
      </c>
      <c r="H4626" s="68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65" t="s">
        <v>1220</v>
      </c>
      <c r="B4627">
        <f t="shared" si="9455"/>
        <v>19</v>
      </c>
      <c r="C4627">
        <f t="shared" si="9458"/>
        <v>37</v>
      </c>
      <c r="E4627">
        <f t="shared" ref="E4627" si="9477">plan_id</f>
        <v>1330</v>
      </c>
      <c r="F4627">
        <f t="shared" ca="1" si="9383"/>
        <v>2017</v>
      </c>
      <c r="G4627">
        <f t="shared" ref="G4627" ca="1" si="9478">VLOOKUP(INDIRECT(CHAR(39)&amp;$A4627&amp;CHAR(39)&amp;"!r2c"&amp;$C4627,0),variables,2,0)</f>
        <v>9797</v>
      </c>
      <c r="H4627" s="68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65" t="s">
        <v>1220</v>
      </c>
      <c r="B4628">
        <f t="shared" si="9455"/>
        <v>19</v>
      </c>
      <c r="C4628">
        <f t="shared" si="9458"/>
        <v>38</v>
      </c>
      <c r="E4628">
        <f t="shared" ref="E4628" si="9479">plan_id</f>
        <v>1330</v>
      </c>
      <c r="F4628">
        <f t="shared" ca="1" si="9383"/>
        <v>2017</v>
      </c>
      <c r="G4628">
        <f t="shared" ref="G4628" ca="1" si="9480">VLOOKUP(INDIRECT(CHAR(39)&amp;$A4628&amp;CHAR(39)&amp;"!r2c"&amp;$C4628,0),variables,2,0)</f>
        <v>9806</v>
      </c>
      <c r="H4628" s="68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65" t="s">
        <v>1220</v>
      </c>
      <c r="B4629">
        <f t="shared" si="9455"/>
        <v>19</v>
      </c>
      <c r="C4629">
        <f t="shared" si="9458"/>
        <v>39</v>
      </c>
      <c r="E4629">
        <f t="shared" ref="E4629" si="9481">plan_id</f>
        <v>1330</v>
      </c>
      <c r="F4629">
        <f t="shared" ca="1" si="9383"/>
        <v>2017</v>
      </c>
      <c r="G4629">
        <f t="shared" ref="G4629" ca="1" si="9482">VLOOKUP(INDIRECT(CHAR(39)&amp;$A4629&amp;CHAR(39)&amp;"!r2c"&amp;$C4629,0),variables,2,0)</f>
        <v>9809</v>
      </c>
      <c r="H4629" s="68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65" t="s">
        <v>1220</v>
      </c>
      <c r="B4630">
        <f t="shared" si="9455"/>
        <v>19</v>
      </c>
      <c r="C4630">
        <f t="shared" si="9458"/>
        <v>40</v>
      </c>
      <c r="E4630">
        <f t="shared" ref="E4630" si="9483">plan_id</f>
        <v>1330</v>
      </c>
      <c r="F4630">
        <f t="shared" ca="1" si="9383"/>
        <v>2017</v>
      </c>
      <c r="G4630">
        <f t="shared" ref="G4630" ca="1" si="9484">VLOOKUP(INDIRECT(CHAR(39)&amp;$A4630&amp;CHAR(39)&amp;"!r2c"&amp;$C4630,0),variables,2,0)</f>
        <v>9818</v>
      </c>
      <c r="H4630" s="68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65" t="s">
        <v>1220</v>
      </c>
      <c r="B4631">
        <f t="shared" si="9455"/>
        <v>19</v>
      </c>
      <c r="C4631">
        <f t="shared" si="9458"/>
        <v>41</v>
      </c>
      <c r="E4631">
        <f t="shared" ref="E4631" si="9485">plan_id</f>
        <v>1330</v>
      </c>
      <c r="F4631">
        <f t="shared" ca="1" si="9383"/>
        <v>2017</v>
      </c>
      <c r="G4631">
        <f t="shared" ref="G4631" ca="1" si="9486">VLOOKUP(INDIRECT(CHAR(39)&amp;$A4631&amp;CHAR(39)&amp;"!r2c"&amp;$C4631,0),variables,2,0)</f>
        <v>9839</v>
      </c>
      <c r="H4631" s="68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65" t="s">
        <v>1220</v>
      </c>
      <c r="B4632">
        <f t="shared" si="9455"/>
        <v>19</v>
      </c>
      <c r="C4632">
        <f t="shared" si="9458"/>
        <v>42</v>
      </c>
      <c r="E4632">
        <f t="shared" ref="E4632" si="9487">plan_id</f>
        <v>1330</v>
      </c>
      <c r="F4632">
        <f t="shared" ca="1" si="9383"/>
        <v>2017</v>
      </c>
      <c r="G4632">
        <f t="shared" ref="G4632" ca="1" si="9488">VLOOKUP(INDIRECT(CHAR(39)&amp;$A4632&amp;CHAR(39)&amp;"!r2c"&amp;$C4632,0),variables,2,0)</f>
        <v>9860</v>
      </c>
      <c r="H4632" s="68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65" t="s">
        <v>1220</v>
      </c>
      <c r="B4633">
        <f t="shared" si="9455"/>
        <v>19</v>
      </c>
      <c r="C4633">
        <f t="shared" si="9458"/>
        <v>43</v>
      </c>
      <c r="E4633">
        <f t="shared" ref="E4633" si="9489">plan_id</f>
        <v>1330</v>
      </c>
      <c r="F4633">
        <f t="shared" ca="1" si="9383"/>
        <v>2017</v>
      </c>
      <c r="G4633">
        <f t="shared" ref="G4633" ca="1" si="9490">VLOOKUP(INDIRECT(CHAR(39)&amp;$A4633&amp;CHAR(39)&amp;"!r2c"&amp;$C4633,0),variables,2,0)</f>
        <v>9863</v>
      </c>
      <c r="H4633" s="68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65" t="s">
        <v>1220</v>
      </c>
      <c r="B4634">
        <f t="shared" si="9455"/>
        <v>19</v>
      </c>
      <c r="C4634">
        <f t="shared" si="9458"/>
        <v>44</v>
      </c>
      <c r="E4634">
        <f t="shared" ref="E4634" si="9491">plan_id</f>
        <v>1330</v>
      </c>
      <c r="F4634">
        <f t="shared" ca="1" si="9383"/>
        <v>2017</v>
      </c>
      <c r="G4634">
        <f t="shared" ref="G4634" ca="1" si="9492">VLOOKUP(INDIRECT(CHAR(39)&amp;$A4634&amp;CHAR(39)&amp;"!r2c"&amp;$C4634,0),variables,2,0)</f>
        <v>9878</v>
      </c>
      <c r="H4634" s="68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65" t="s">
        <v>1220</v>
      </c>
      <c r="B4635">
        <f t="shared" si="9455"/>
        <v>19</v>
      </c>
      <c r="C4635">
        <f t="shared" si="9458"/>
        <v>45</v>
      </c>
      <c r="E4635">
        <f t="shared" ref="E4635" si="9493">plan_id</f>
        <v>1330</v>
      </c>
      <c r="F4635">
        <f t="shared" ca="1" si="9383"/>
        <v>2017</v>
      </c>
      <c r="G4635">
        <f t="shared" ref="G4635" ca="1" si="9494">VLOOKUP(INDIRECT(CHAR(39)&amp;$A4635&amp;CHAR(39)&amp;"!r2c"&amp;$C4635,0),variables,2,0)</f>
        <v>9923</v>
      </c>
      <c r="H4635" s="68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65" t="s">
        <v>1220</v>
      </c>
      <c r="B4636">
        <f t="shared" si="9455"/>
        <v>19</v>
      </c>
      <c r="C4636">
        <f t="shared" si="9458"/>
        <v>46</v>
      </c>
      <c r="E4636">
        <f t="shared" ref="E4636" si="9495">plan_id</f>
        <v>1330</v>
      </c>
      <c r="F4636">
        <f t="shared" ca="1" si="9383"/>
        <v>2017</v>
      </c>
      <c r="G4636">
        <f t="shared" ref="G4636" ca="1" si="9496">VLOOKUP(INDIRECT(CHAR(39)&amp;$A4636&amp;CHAR(39)&amp;"!r2c"&amp;$C4636,0),variables,2,0)</f>
        <v>9932</v>
      </c>
      <c r="H4636" s="68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65" t="s">
        <v>1220</v>
      </c>
      <c r="B4637">
        <f t="shared" si="9455"/>
        <v>19</v>
      </c>
      <c r="C4637">
        <f t="shared" si="9458"/>
        <v>47</v>
      </c>
      <c r="E4637">
        <f t="shared" ref="E4637" si="9497">plan_id</f>
        <v>1330</v>
      </c>
      <c r="F4637">
        <f t="shared" ca="1" si="9383"/>
        <v>2017</v>
      </c>
      <c r="G4637">
        <f t="shared" ref="G4637" ca="1" si="9498">VLOOKUP(INDIRECT(CHAR(39)&amp;$A4637&amp;CHAR(39)&amp;"!r2c"&amp;$C4637,0),variables,2,0)</f>
        <v>9935</v>
      </c>
      <c r="H4637" s="68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65" t="s">
        <v>1220</v>
      </c>
      <c r="B4638">
        <f t="shared" si="9455"/>
        <v>19</v>
      </c>
      <c r="C4638">
        <f t="shared" si="9458"/>
        <v>48</v>
      </c>
      <c r="E4638">
        <f t="shared" ref="E4638" si="9499">plan_id</f>
        <v>1330</v>
      </c>
      <c r="F4638">
        <f t="shared" ca="1" si="9383"/>
        <v>2017</v>
      </c>
      <c r="G4638">
        <f t="shared" ref="G4638" ca="1" si="9500">VLOOKUP(INDIRECT(CHAR(39)&amp;$A4638&amp;CHAR(39)&amp;"!r2c"&amp;$C4638,0),variables,2,0)</f>
        <v>9651</v>
      </c>
      <c r="H4638" s="68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65" t="s">
        <v>1220</v>
      </c>
      <c r="B4639">
        <f t="shared" si="9455"/>
        <v>19</v>
      </c>
      <c r="C4639">
        <f t="shared" si="9458"/>
        <v>49</v>
      </c>
      <c r="E4639">
        <f t="shared" ref="E4639" si="9501">plan_id</f>
        <v>1330</v>
      </c>
      <c r="F4639">
        <f t="shared" ca="1" si="9383"/>
        <v>2017</v>
      </c>
      <c r="G4639">
        <f t="shared" ref="G4639" ca="1" si="9502">VLOOKUP(INDIRECT(CHAR(39)&amp;$A4639&amp;CHAR(39)&amp;"!r2c"&amp;$C4639,0),variables,2,0)</f>
        <v>9722</v>
      </c>
      <c r="H4639" s="68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65" t="s">
        <v>1220</v>
      </c>
      <c r="B4640">
        <f t="shared" si="9455"/>
        <v>19</v>
      </c>
      <c r="C4640">
        <f t="shared" si="9458"/>
        <v>50</v>
      </c>
      <c r="E4640">
        <f t="shared" ref="E4640" si="9503">plan_id</f>
        <v>1330</v>
      </c>
      <c r="F4640">
        <f t="shared" ca="1" si="9383"/>
        <v>2017</v>
      </c>
      <c r="G4640">
        <f t="shared" ref="G4640" ca="1" si="9504">VLOOKUP(INDIRECT(CHAR(39)&amp;$A4640&amp;CHAR(39)&amp;"!r2c"&amp;$C4640,0),variables,2,0)</f>
        <v>9848</v>
      </c>
      <c r="H4640" s="68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65" t="s">
        <v>1220</v>
      </c>
      <c r="B4641">
        <f t="shared" si="9455"/>
        <v>19</v>
      </c>
      <c r="C4641">
        <f t="shared" si="9458"/>
        <v>51</v>
      </c>
      <c r="E4641">
        <f t="shared" ref="E4641" si="9505">plan_id</f>
        <v>1330</v>
      </c>
      <c r="F4641">
        <f t="shared" ca="1" si="9383"/>
        <v>2017</v>
      </c>
      <c r="G4641">
        <f t="shared" ref="G4641" ca="1" si="9506">VLOOKUP(INDIRECT(CHAR(39)&amp;$A4641&amp;CHAR(39)&amp;"!r2c"&amp;$C4641,0),variables,2,0)</f>
        <v>9866</v>
      </c>
      <c r="H4641" s="68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65" t="s">
        <v>1220</v>
      </c>
      <c r="B4642">
        <f t="shared" si="9455"/>
        <v>19</v>
      </c>
      <c r="C4642">
        <f t="shared" si="9458"/>
        <v>52</v>
      </c>
      <c r="E4642">
        <f t="shared" ref="E4642" si="9507">plan_id</f>
        <v>1330</v>
      </c>
      <c r="F4642">
        <f t="shared" ca="1" si="9383"/>
        <v>2017</v>
      </c>
      <c r="G4642">
        <f t="shared" ref="G4642" ca="1" si="9508">VLOOKUP(INDIRECT(CHAR(39)&amp;$A4642&amp;CHAR(39)&amp;"!r2c"&amp;$C4642,0),variables,2,0)</f>
        <v>9899</v>
      </c>
      <c r="H4642" s="68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65" t="s">
        <v>1220</v>
      </c>
      <c r="B4643">
        <f t="shared" si="9455"/>
        <v>19</v>
      </c>
      <c r="C4643">
        <f t="shared" si="9458"/>
        <v>53</v>
      </c>
      <c r="E4643">
        <f t="shared" ref="E4643" si="9509">plan_id</f>
        <v>1330</v>
      </c>
      <c r="F4643">
        <f t="shared" ca="1" si="9383"/>
        <v>2017</v>
      </c>
      <c r="G4643">
        <f t="shared" ref="G4643" ca="1" si="9510">VLOOKUP(INDIRECT(CHAR(39)&amp;$A4643&amp;CHAR(39)&amp;"!r2c"&amp;$C4643,0),variables,2,0)</f>
        <v>9905</v>
      </c>
      <c r="H4643" s="68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65" t="s">
        <v>1220</v>
      </c>
      <c r="B4644">
        <f t="shared" si="9455"/>
        <v>19</v>
      </c>
      <c r="C4644">
        <f t="shared" si="9458"/>
        <v>54</v>
      </c>
      <c r="E4644">
        <f t="shared" ref="E4644" si="9511">plan_id</f>
        <v>1330</v>
      </c>
      <c r="F4644">
        <f t="shared" ca="1" si="9383"/>
        <v>2017</v>
      </c>
      <c r="G4644">
        <f t="shared" ref="G4644" ca="1" si="9512">VLOOKUP(INDIRECT(CHAR(39)&amp;$A4644&amp;CHAR(39)&amp;"!r2c"&amp;$C4644,0),variables,2,0)</f>
        <v>9929</v>
      </c>
      <c r="H4644" s="68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65" t="s">
        <v>1220</v>
      </c>
      <c r="B4645">
        <f t="shared" si="9455"/>
        <v>19</v>
      </c>
      <c r="C4645">
        <f t="shared" si="9458"/>
        <v>55</v>
      </c>
      <c r="E4645">
        <f t="shared" ref="E4645" si="9513">plan_id</f>
        <v>1330</v>
      </c>
      <c r="F4645">
        <f t="shared" ref="F4645:F4708" ca="1" si="9514">INDIRECT(CHAR(39)&amp;$A4645&amp;CHAR(39)&amp;"!r"&amp;$B4645&amp;"c2",0)</f>
        <v>2017</v>
      </c>
      <c r="G4645">
        <f t="shared" ref="G4645" ca="1" si="9515">VLOOKUP(INDIRECT(CHAR(39)&amp;$A4645&amp;CHAR(39)&amp;"!r2c"&amp;$C4645,0),variables,2,0)</f>
        <v>9654</v>
      </c>
      <c r="H4645" s="68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65" t="s">
        <v>1220</v>
      </c>
      <c r="B4646">
        <f t="shared" si="9455"/>
        <v>19</v>
      </c>
      <c r="C4646">
        <f t="shared" si="9458"/>
        <v>56</v>
      </c>
      <c r="E4646">
        <f t="shared" ref="E4646" si="9516">plan_id</f>
        <v>1330</v>
      </c>
      <c r="F4646">
        <f t="shared" ca="1" si="9514"/>
        <v>2017</v>
      </c>
      <c r="G4646">
        <f t="shared" ref="G4646" ca="1" si="9517">VLOOKUP(INDIRECT(CHAR(39)&amp;$A4646&amp;CHAR(39)&amp;"!r2c"&amp;$C4646,0),variables,2,0)</f>
        <v>9707</v>
      </c>
      <c r="H4646" s="68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65" t="s">
        <v>1220</v>
      </c>
      <c r="B4647">
        <f t="shared" si="9455"/>
        <v>19</v>
      </c>
      <c r="C4647">
        <f t="shared" si="9458"/>
        <v>57</v>
      </c>
      <c r="E4647">
        <f t="shared" ref="E4647" si="9518">plan_id</f>
        <v>1330</v>
      </c>
      <c r="F4647">
        <f t="shared" ca="1" si="9514"/>
        <v>2017</v>
      </c>
      <c r="G4647">
        <f t="shared" ref="G4647" ca="1" si="9519">VLOOKUP(INDIRECT(CHAR(39)&amp;$A4647&amp;CHAR(39)&amp;"!r2c"&amp;$C4647,0),variables,2,0)</f>
        <v>9669</v>
      </c>
      <c r="H4647" s="68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65" t="s">
        <v>1220</v>
      </c>
      <c r="B4648">
        <f t="shared" si="9455"/>
        <v>19</v>
      </c>
      <c r="C4648">
        <f t="shared" si="9458"/>
        <v>58</v>
      </c>
      <c r="E4648">
        <f t="shared" ref="E4648" si="9520">plan_id</f>
        <v>1330</v>
      </c>
      <c r="F4648">
        <f t="shared" ca="1" si="9514"/>
        <v>2017</v>
      </c>
      <c r="G4648">
        <f t="shared" ref="G4648" ca="1" si="9521">VLOOKUP(INDIRECT(CHAR(39)&amp;$A4648&amp;CHAR(39)&amp;"!r2c"&amp;$C4648,0),variables,2,0)</f>
        <v>9851</v>
      </c>
      <c r="H4648" s="68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65" t="s">
        <v>1220</v>
      </c>
      <c r="B4649">
        <f t="shared" si="9455"/>
        <v>19</v>
      </c>
      <c r="C4649">
        <f t="shared" si="9458"/>
        <v>59</v>
      </c>
      <c r="E4649">
        <f t="shared" ref="E4649" si="9522">plan_id</f>
        <v>1330</v>
      </c>
      <c r="F4649">
        <f t="shared" ca="1" si="9514"/>
        <v>2017</v>
      </c>
      <c r="G4649">
        <f t="shared" ref="G4649" ca="1" si="9523">VLOOKUP(INDIRECT(CHAR(39)&amp;$A4649&amp;CHAR(39)&amp;"!r2c"&amp;$C4649,0),variables,2,0)</f>
        <v>9890</v>
      </c>
      <c r="H4649" s="68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65" t="s">
        <v>1220</v>
      </c>
      <c r="B4650">
        <f t="shared" si="9455"/>
        <v>19</v>
      </c>
      <c r="C4650">
        <f t="shared" si="9458"/>
        <v>60</v>
      </c>
      <c r="E4650">
        <f t="shared" ref="E4650" si="9524">plan_id</f>
        <v>1330</v>
      </c>
      <c r="F4650">
        <f t="shared" ca="1" si="9514"/>
        <v>2017</v>
      </c>
      <c r="G4650">
        <f t="shared" ref="G4650" ca="1" si="9525">VLOOKUP(INDIRECT(CHAR(39)&amp;$A4650&amp;CHAR(39)&amp;"!r2c"&amp;$C4650,0),variables,2,0)</f>
        <v>9893</v>
      </c>
      <c r="H4650" s="68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65" t="s">
        <v>1220</v>
      </c>
      <c r="B4651">
        <f t="shared" si="9455"/>
        <v>19</v>
      </c>
      <c r="C4651">
        <f t="shared" si="9458"/>
        <v>61</v>
      </c>
      <c r="E4651">
        <f t="shared" ref="E4651" si="9526">plan_id</f>
        <v>1330</v>
      </c>
      <c r="F4651">
        <f t="shared" ca="1" si="9514"/>
        <v>2017</v>
      </c>
      <c r="G4651">
        <f t="shared" ref="G4651" ca="1" si="9527">VLOOKUP(INDIRECT(CHAR(39)&amp;$A4651&amp;CHAR(39)&amp;"!r2c"&amp;$C4651,0),variables,2,0)</f>
        <v>9896</v>
      </c>
      <c r="H4651" s="68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65" t="s">
        <v>1220</v>
      </c>
      <c r="B4652">
        <f t="shared" si="9455"/>
        <v>19</v>
      </c>
      <c r="C4652">
        <f t="shared" si="9458"/>
        <v>62</v>
      </c>
      <c r="E4652">
        <f t="shared" ref="E4652" si="9528">plan_id</f>
        <v>1330</v>
      </c>
      <c r="F4652">
        <f t="shared" ca="1" si="9514"/>
        <v>2017</v>
      </c>
      <c r="G4652">
        <f t="shared" ref="G4652" ca="1" si="9529">VLOOKUP(INDIRECT(CHAR(39)&amp;$A4652&amp;CHAR(39)&amp;"!r2c"&amp;$C4652,0),variables,2,0)</f>
        <v>9660</v>
      </c>
      <c r="H4652" s="68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65" t="s">
        <v>1220</v>
      </c>
      <c r="B4653">
        <f t="shared" si="9455"/>
        <v>19</v>
      </c>
      <c r="C4653">
        <f t="shared" si="9458"/>
        <v>63</v>
      </c>
      <c r="E4653">
        <f t="shared" ref="E4653" si="9530">plan_id</f>
        <v>1330</v>
      </c>
      <c r="F4653">
        <f t="shared" ca="1" si="9514"/>
        <v>2017</v>
      </c>
      <c r="G4653">
        <f t="shared" ref="G4653" ca="1" si="9531">VLOOKUP(INDIRECT(CHAR(39)&amp;$A4653&amp;CHAR(39)&amp;"!r2c"&amp;$C4653,0),variables,2,0)</f>
        <v>9701</v>
      </c>
      <c r="H4653" s="68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65" t="s">
        <v>1220</v>
      </c>
      <c r="B4654">
        <f t="shared" si="9455"/>
        <v>19</v>
      </c>
      <c r="C4654">
        <f t="shared" si="9458"/>
        <v>64</v>
      </c>
      <c r="E4654">
        <f t="shared" ref="E4654" si="9532">plan_id</f>
        <v>1330</v>
      </c>
      <c r="F4654">
        <f t="shared" ca="1" si="9514"/>
        <v>2017</v>
      </c>
      <c r="G4654">
        <f t="shared" ref="G4654" ca="1" si="9533">VLOOKUP(INDIRECT(CHAR(39)&amp;$A4654&amp;CHAR(39)&amp;"!r2c"&amp;$C4654,0),variables,2,0)</f>
        <v>9728</v>
      </c>
      <c r="H4654" s="68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65" t="s">
        <v>1220</v>
      </c>
      <c r="B4655">
        <f t="shared" si="9455"/>
        <v>19</v>
      </c>
      <c r="C4655">
        <f t="shared" si="9458"/>
        <v>65</v>
      </c>
      <c r="E4655">
        <f t="shared" ref="E4655" si="9534">plan_id</f>
        <v>1330</v>
      </c>
      <c r="F4655">
        <f t="shared" ca="1" si="9514"/>
        <v>2017</v>
      </c>
      <c r="G4655">
        <f t="shared" ref="G4655" ca="1" si="9535">VLOOKUP(INDIRECT(CHAR(39)&amp;$A4655&amp;CHAR(39)&amp;"!r2c"&amp;$C4655,0),variables,2,0)</f>
        <v>9731</v>
      </c>
      <c r="H4655" s="68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65" t="s">
        <v>1220</v>
      </c>
      <c r="B4656">
        <f t="shared" si="9455"/>
        <v>19</v>
      </c>
      <c r="C4656">
        <f t="shared" si="9458"/>
        <v>66</v>
      </c>
      <c r="E4656">
        <f t="shared" ref="E4656" si="9536">plan_id</f>
        <v>1330</v>
      </c>
      <c r="F4656">
        <f t="shared" ca="1" si="9514"/>
        <v>2017</v>
      </c>
      <c r="G4656">
        <f t="shared" ref="G4656" ca="1" si="9537">VLOOKUP(INDIRECT(CHAR(39)&amp;$A4656&amp;CHAR(39)&amp;"!r2c"&amp;$C4656,0),variables,2,0)</f>
        <v>9737</v>
      </c>
      <c r="H4656" s="68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65" t="s">
        <v>1220</v>
      </c>
      <c r="B4657">
        <f t="shared" si="9455"/>
        <v>19</v>
      </c>
      <c r="C4657">
        <f t="shared" si="9458"/>
        <v>67</v>
      </c>
      <c r="E4657">
        <f t="shared" ref="E4657" si="9538">plan_id</f>
        <v>1330</v>
      </c>
      <c r="F4657">
        <f t="shared" ca="1" si="9514"/>
        <v>2017</v>
      </c>
      <c r="G4657">
        <f t="shared" ref="G4657" ca="1" si="9539">VLOOKUP(INDIRECT(CHAR(39)&amp;$A4657&amp;CHAR(39)&amp;"!r2c"&amp;$C4657,0),variables,2,0)</f>
        <v>9740</v>
      </c>
      <c r="H4657" s="68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65" t="s">
        <v>1220</v>
      </c>
      <c r="B4658">
        <f t="shared" si="9455"/>
        <v>19</v>
      </c>
      <c r="C4658">
        <f t="shared" si="9458"/>
        <v>68</v>
      </c>
      <c r="E4658">
        <f t="shared" ref="E4658" si="9540">plan_id</f>
        <v>1330</v>
      </c>
      <c r="F4658">
        <f t="shared" ca="1" si="9514"/>
        <v>2017</v>
      </c>
      <c r="G4658">
        <f t="shared" ref="G4658" ca="1" si="9541">VLOOKUP(INDIRECT(CHAR(39)&amp;$A4658&amp;CHAR(39)&amp;"!r2c"&amp;$C4658,0),variables,2,0)</f>
        <v>9752</v>
      </c>
      <c r="H4658" s="68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65" t="s">
        <v>1220</v>
      </c>
      <c r="B4659">
        <f t="shared" si="9455"/>
        <v>19</v>
      </c>
      <c r="C4659">
        <f t="shared" si="9458"/>
        <v>69</v>
      </c>
      <c r="E4659">
        <f t="shared" ref="E4659" si="9542">plan_id</f>
        <v>1330</v>
      </c>
      <c r="F4659">
        <f t="shared" ca="1" si="9514"/>
        <v>2017</v>
      </c>
      <c r="G4659">
        <f t="shared" ref="G4659" ca="1" si="9543">VLOOKUP(INDIRECT(CHAR(39)&amp;$A4659&amp;CHAR(39)&amp;"!r2c"&amp;$C4659,0),variables,2,0)</f>
        <v>9791</v>
      </c>
      <c r="H4659" s="68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65" t="s">
        <v>1220</v>
      </c>
      <c r="B4660">
        <f t="shared" si="9455"/>
        <v>19</v>
      </c>
      <c r="C4660">
        <f t="shared" si="9458"/>
        <v>70</v>
      </c>
      <c r="E4660">
        <f t="shared" ref="E4660" si="9544">plan_id</f>
        <v>1330</v>
      </c>
      <c r="F4660">
        <f t="shared" ca="1" si="9514"/>
        <v>2017</v>
      </c>
      <c r="G4660">
        <f t="shared" ref="G4660" ca="1" si="9545">VLOOKUP(INDIRECT(CHAR(39)&amp;$A4660&amp;CHAR(39)&amp;"!r2c"&amp;$C4660,0),variables,2,0)</f>
        <v>9800</v>
      </c>
      <c r="H4660" s="68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65" t="s">
        <v>1220</v>
      </c>
      <c r="B4661">
        <f t="shared" si="9455"/>
        <v>19</v>
      </c>
      <c r="C4661">
        <f t="shared" si="9458"/>
        <v>71</v>
      </c>
      <c r="E4661">
        <f t="shared" ref="E4661" si="9546">plan_id</f>
        <v>1330</v>
      </c>
      <c r="F4661">
        <f t="shared" ca="1" si="9514"/>
        <v>2017</v>
      </c>
      <c r="G4661">
        <f t="shared" ref="G4661" ca="1" si="9547">VLOOKUP(INDIRECT(CHAR(39)&amp;$A4661&amp;CHAR(39)&amp;"!r2c"&amp;$C4661,0),variables,2,0)</f>
        <v>9842</v>
      </c>
      <c r="H4661" s="68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65" t="s">
        <v>1220</v>
      </c>
      <c r="B4662">
        <f t="shared" si="9455"/>
        <v>19</v>
      </c>
      <c r="C4662">
        <f t="shared" si="9458"/>
        <v>72</v>
      </c>
      <c r="E4662">
        <f t="shared" ref="E4662" si="9548">plan_id</f>
        <v>1330</v>
      </c>
      <c r="F4662">
        <f t="shared" ca="1" si="9514"/>
        <v>2017</v>
      </c>
      <c r="G4662">
        <f t="shared" ref="G4662" ca="1" si="9549">VLOOKUP(INDIRECT(CHAR(39)&amp;$A4662&amp;CHAR(39)&amp;"!r2c"&amp;$C4662,0),variables,2,0)</f>
        <v>9854</v>
      </c>
      <c r="H4662" s="68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65" t="s">
        <v>1220</v>
      </c>
      <c r="B4663">
        <f t="shared" si="9455"/>
        <v>19</v>
      </c>
      <c r="C4663">
        <f t="shared" si="9458"/>
        <v>73</v>
      </c>
      <c r="E4663">
        <f t="shared" ref="E4663" si="9550">plan_id</f>
        <v>1330</v>
      </c>
      <c r="F4663">
        <f t="shared" ca="1" si="9514"/>
        <v>2017</v>
      </c>
      <c r="G4663">
        <f t="shared" ref="G4663" ca="1" si="9551">VLOOKUP(INDIRECT(CHAR(39)&amp;$A4663&amp;CHAR(39)&amp;"!r2c"&amp;$C4663,0),variables,2,0)</f>
        <v>9869</v>
      </c>
      <c r="H4663" s="68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65" t="s">
        <v>1220</v>
      </c>
      <c r="B4664">
        <f t="shared" si="9455"/>
        <v>19</v>
      </c>
      <c r="C4664">
        <f t="shared" si="9458"/>
        <v>74</v>
      </c>
      <c r="E4664">
        <f t="shared" ref="E4664" si="9552">plan_id</f>
        <v>1330</v>
      </c>
      <c r="F4664">
        <f t="shared" ca="1" si="9514"/>
        <v>2017</v>
      </c>
      <c r="G4664">
        <f t="shared" ref="G4664" ca="1" si="9553">VLOOKUP(INDIRECT(CHAR(39)&amp;$A4664&amp;CHAR(39)&amp;"!r2c"&amp;$C4664,0),variables,2,0)</f>
        <v>9873</v>
      </c>
      <c r="H4664" s="68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65" t="s">
        <v>1220</v>
      </c>
      <c r="B4665">
        <f t="shared" si="9455"/>
        <v>19</v>
      </c>
      <c r="C4665">
        <f t="shared" si="9458"/>
        <v>75</v>
      </c>
      <c r="E4665">
        <f t="shared" ref="E4665" si="9554">plan_id</f>
        <v>1330</v>
      </c>
      <c r="F4665">
        <f t="shared" ca="1" si="9514"/>
        <v>2017</v>
      </c>
      <c r="G4665">
        <f t="shared" ref="G4665" ca="1" si="9555">VLOOKUP(INDIRECT(CHAR(39)&amp;$A4665&amp;CHAR(39)&amp;"!r2c"&amp;$C4665,0),variables,2,0)</f>
        <v>9881</v>
      </c>
      <c r="H4665" s="68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65" t="s">
        <v>1220</v>
      </c>
      <c r="B4666">
        <f t="shared" si="9455"/>
        <v>19</v>
      </c>
      <c r="C4666">
        <f t="shared" si="9458"/>
        <v>76</v>
      </c>
      <c r="E4666">
        <f t="shared" ref="E4666" si="9556">plan_id</f>
        <v>1330</v>
      </c>
      <c r="F4666">
        <f t="shared" ca="1" si="9514"/>
        <v>2017</v>
      </c>
      <c r="G4666">
        <f t="shared" ref="G4666" ca="1" si="9557">VLOOKUP(INDIRECT(CHAR(39)&amp;$A4666&amp;CHAR(39)&amp;"!r2c"&amp;$C4666,0),variables,2,0)</f>
        <v>9908</v>
      </c>
      <c r="H4666" s="68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65" t="s">
        <v>1220</v>
      </c>
      <c r="B4667">
        <f t="shared" si="9455"/>
        <v>19</v>
      </c>
      <c r="C4667">
        <f t="shared" si="9458"/>
        <v>77</v>
      </c>
      <c r="E4667">
        <f t="shared" ref="E4667" si="9558">plan_id</f>
        <v>1330</v>
      </c>
      <c r="F4667">
        <f t="shared" ca="1" si="9514"/>
        <v>2017</v>
      </c>
      <c r="G4667">
        <f t="shared" ref="G4667" ca="1" si="9559">VLOOKUP(INDIRECT(CHAR(39)&amp;$A4667&amp;CHAR(39)&amp;"!r2c"&amp;$C4667,0),variables,2,0)</f>
        <v>9911</v>
      </c>
      <c r="H4667" s="68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65" t="s">
        <v>1220</v>
      </c>
      <c r="B4668">
        <f t="shared" si="9455"/>
        <v>19</v>
      </c>
      <c r="C4668">
        <f t="shared" si="9458"/>
        <v>78</v>
      </c>
      <c r="E4668">
        <f t="shared" ref="E4668" si="9560">plan_id</f>
        <v>1330</v>
      </c>
      <c r="F4668">
        <f t="shared" ca="1" si="9514"/>
        <v>2017</v>
      </c>
      <c r="G4668">
        <f t="shared" ref="G4668" ca="1" si="9561">VLOOKUP(INDIRECT(CHAR(39)&amp;$A4668&amp;CHAR(39)&amp;"!r2c"&amp;$C4668,0),variables,2,0)</f>
        <v>9663</v>
      </c>
      <c r="H4668" s="68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65" t="s">
        <v>1220</v>
      </c>
      <c r="B4669">
        <f t="shared" si="9455"/>
        <v>19</v>
      </c>
      <c r="C4669">
        <f t="shared" si="9458"/>
        <v>79</v>
      </c>
      <c r="E4669">
        <f t="shared" ref="E4669" si="9562">plan_id</f>
        <v>1330</v>
      </c>
      <c r="F4669">
        <f t="shared" ca="1" si="9514"/>
        <v>2017</v>
      </c>
      <c r="G4669">
        <f t="shared" ref="G4669" ca="1" si="9563">VLOOKUP(INDIRECT(CHAR(39)&amp;$A4669&amp;CHAR(39)&amp;"!r2c"&amp;$C4669,0),variables,2,0)</f>
        <v>9710</v>
      </c>
      <c r="H4669" s="68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65" t="s">
        <v>1220</v>
      </c>
      <c r="B4670">
        <f t="shared" si="9455"/>
        <v>19</v>
      </c>
      <c r="C4670">
        <f t="shared" si="9458"/>
        <v>80</v>
      </c>
      <c r="E4670">
        <f t="shared" ref="E4670" si="9564">plan_id</f>
        <v>1330</v>
      </c>
      <c r="F4670">
        <f t="shared" ca="1" si="9514"/>
        <v>2017</v>
      </c>
      <c r="G4670">
        <f t="shared" ref="G4670" ca="1" si="9565">VLOOKUP(INDIRECT(CHAR(39)&amp;$A4670&amp;CHAR(39)&amp;"!r2c"&amp;$C4670,0),variables,2,0)</f>
        <v>9758</v>
      </c>
      <c r="H4670" s="68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65" t="s">
        <v>1220</v>
      </c>
      <c r="B4671">
        <f t="shared" si="9455"/>
        <v>19</v>
      </c>
      <c r="C4671">
        <f t="shared" si="9458"/>
        <v>81</v>
      </c>
      <c r="E4671">
        <f t="shared" ref="E4671" si="9566">plan_id</f>
        <v>1330</v>
      </c>
      <c r="F4671">
        <f t="shared" ca="1" si="9514"/>
        <v>2017</v>
      </c>
      <c r="G4671">
        <f t="shared" ref="G4671" ca="1" si="9567">VLOOKUP(INDIRECT(CHAR(39)&amp;$A4671&amp;CHAR(39)&amp;"!r2c"&amp;$C4671,0),variables,2,0)</f>
        <v>9803</v>
      </c>
      <c r="H4671" s="68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65" t="s">
        <v>1220</v>
      </c>
      <c r="B4672">
        <f t="shared" si="9455"/>
        <v>19</v>
      </c>
      <c r="C4672">
        <f t="shared" si="9458"/>
        <v>82</v>
      </c>
      <c r="E4672">
        <f t="shared" ref="E4672" si="9568">plan_id</f>
        <v>1330</v>
      </c>
      <c r="F4672">
        <f t="shared" ca="1" si="9514"/>
        <v>2017</v>
      </c>
      <c r="G4672">
        <f t="shared" ref="G4672" ca="1" si="9569">VLOOKUP(INDIRECT(CHAR(39)&amp;$A4672&amp;CHAR(39)&amp;"!r2c"&amp;$C4672,0),variables,2,0)</f>
        <v>9857</v>
      </c>
      <c r="H4672" s="68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65" t="s">
        <v>1220</v>
      </c>
      <c r="B4673">
        <f t="shared" si="9455"/>
        <v>19</v>
      </c>
      <c r="C4673">
        <f t="shared" si="9458"/>
        <v>83</v>
      </c>
      <c r="E4673">
        <f t="shared" ref="E4673" si="9570">plan_id</f>
        <v>1330</v>
      </c>
      <c r="F4673">
        <f t="shared" ca="1" si="9514"/>
        <v>2017</v>
      </c>
      <c r="G4673">
        <f t="shared" ref="G4673" ca="1" si="9571">VLOOKUP(INDIRECT(CHAR(39)&amp;$A4673&amp;CHAR(39)&amp;"!r2c"&amp;$C4673,0),variables,2,0)</f>
        <v>9902</v>
      </c>
      <c r="H4673" s="68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65" t="s">
        <v>1220</v>
      </c>
      <c r="B4674">
        <f t="shared" si="9455"/>
        <v>19</v>
      </c>
      <c r="C4674">
        <f t="shared" si="9458"/>
        <v>84</v>
      </c>
      <c r="E4674">
        <f t="shared" ref="E4674" si="9572">plan_id</f>
        <v>1330</v>
      </c>
      <c r="F4674">
        <f t="shared" ca="1" si="9514"/>
        <v>2017</v>
      </c>
      <c r="G4674">
        <f t="shared" ref="G4674" ca="1" si="9573">VLOOKUP(INDIRECT(CHAR(39)&amp;$A4674&amp;CHAR(39)&amp;"!r2c"&amp;$C4674,0),variables,2,0)</f>
        <v>9926</v>
      </c>
      <c r="H4674" s="68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65" t="s">
        <v>1220</v>
      </c>
      <c r="B4675">
        <f t="shared" si="9455"/>
        <v>19</v>
      </c>
      <c r="C4675">
        <f t="shared" si="9458"/>
        <v>85</v>
      </c>
      <c r="E4675">
        <f t="shared" ref="E4675" si="9574">plan_id</f>
        <v>1330</v>
      </c>
      <c r="F4675">
        <f t="shared" ca="1" si="9514"/>
        <v>2017</v>
      </c>
      <c r="G4675">
        <f t="shared" ref="G4675" ca="1" si="9575">VLOOKUP(INDIRECT(CHAR(39)&amp;$A4675&amp;CHAR(39)&amp;"!r2c"&amp;$C4675,0),variables,2,0)</f>
        <v>9666</v>
      </c>
      <c r="H4675" s="68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65" t="s">
        <v>1220</v>
      </c>
      <c r="B4676">
        <f t="shared" si="9455"/>
        <v>19</v>
      </c>
      <c r="C4676">
        <f t="shared" si="9458"/>
        <v>86</v>
      </c>
      <c r="E4676">
        <f t="shared" ref="E4676" si="9576">plan_id</f>
        <v>1330</v>
      </c>
      <c r="F4676">
        <f t="shared" ca="1" si="9514"/>
        <v>2017</v>
      </c>
      <c r="G4676">
        <f t="shared" ref="G4676" ca="1" si="9577">VLOOKUP(INDIRECT(CHAR(39)&amp;$A4676&amp;CHAR(39)&amp;"!r2c"&amp;$C4676,0),variables,2,0)</f>
        <v>9827</v>
      </c>
      <c r="H4676" s="68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65" t="s">
        <v>1220</v>
      </c>
      <c r="B4677">
        <f t="shared" si="9455"/>
        <v>19</v>
      </c>
      <c r="C4677">
        <f t="shared" si="9458"/>
        <v>87</v>
      </c>
      <c r="E4677">
        <f t="shared" ref="E4677" si="9578">plan_id</f>
        <v>1330</v>
      </c>
      <c r="F4677">
        <f t="shared" ca="1" si="9514"/>
        <v>2017</v>
      </c>
      <c r="G4677">
        <f t="shared" ref="G4677" ca="1" si="9579">VLOOKUP(INDIRECT(CHAR(39)&amp;$A4677&amp;CHAR(39)&amp;"!r2c"&amp;$C4677,0),variables,2,0)</f>
        <v>9657</v>
      </c>
      <c r="H4677" s="68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65" t="s">
        <v>1220</v>
      </c>
      <c r="B4678">
        <f t="shared" si="9455"/>
        <v>19</v>
      </c>
      <c r="C4678">
        <f t="shared" si="9458"/>
        <v>88</v>
      </c>
      <c r="E4678">
        <f t="shared" ref="E4678" si="9580">plan_id</f>
        <v>1330</v>
      </c>
      <c r="F4678">
        <f t="shared" ca="1" si="9514"/>
        <v>2017</v>
      </c>
      <c r="G4678">
        <f t="shared" ref="G4678" ca="1" si="9581">VLOOKUP(INDIRECT(CHAR(39)&amp;$A4678&amp;CHAR(39)&amp;"!r2c"&amp;$C4678,0),variables,2,0)</f>
        <v>9834</v>
      </c>
      <c r="H4678" s="68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65" t="s">
        <v>1220</v>
      </c>
      <c r="B4679">
        <f t="shared" si="9455"/>
        <v>19</v>
      </c>
      <c r="C4679">
        <f t="shared" si="9458"/>
        <v>89</v>
      </c>
      <c r="E4679">
        <f t="shared" ref="E4679" si="9582">plan_id</f>
        <v>1330</v>
      </c>
      <c r="F4679">
        <f t="shared" ca="1" si="9514"/>
        <v>2017</v>
      </c>
      <c r="G4679">
        <f t="shared" ref="G4679" ca="1" si="9583">VLOOKUP(INDIRECT(CHAR(39)&amp;$A4679&amp;CHAR(39)&amp;"!r2c"&amp;$C4679,0),variables,2,0)</f>
        <v>9884</v>
      </c>
      <c r="H4679" s="68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65" t="s">
        <v>1220</v>
      </c>
      <c r="B4680">
        <f t="shared" si="9455"/>
        <v>19</v>
      </c>
      <c r="C4680">
        <f t="shared" si="9458"/>
        <v>90</v>
      </c>
      <c r="E4680">
        <f t="shared" ref="E4680" si="9584">plan_id</f>
        <v>1330</v>
      </c>
      <c r="F4680">
        <f t="shared" ca="1" si="9514"/>
        <v>2017</v>
      </c>
      <c r="G4680">
        <f t="shared" ref="G4680" ca="1" si="9585">VLOOKUP(INDIRECT(CHAR(39)&amp;$A4680&amp;CHAR(39)&amp;"!r2c"&amp;$C4680,0),variables,2,0)</f>
        <v>9672</v>
      </c>
      <c r="H4680" s="68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65" t="s">
        <v>1220</v>
      </c>
      <c r="B4681">
        <f t="shared" ref="B4681:B4744" si="9586">B4593+1</f>
        <v>20</v>
      </c>
      <c r="C4681">
        <f t="shared" si="9458"/>
        <v>3</v>
      </c>
      <c r="E4681">
        <f t="shared" ref="E4681" si="9587">plan_id</f>
        <v>1330</v>
      </c>
      <c r="F4681">
        <f t="shared" ca="1" si="9514"/>
        <v>2018</v>
      </c>
      <c r="G4681">
        <f t="shared" ref="G4681" ca="1" si="9588">VLOOKUP(INDIRECT(CHAR(39)&amp;$A4681&amp;CHAR(39)&amp;"!r2c"&amp;$C4681,0),variables,2,0)</f>
        <v>9704</v>
      </c>
      <c r="H4681" s="68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65" t="s">
        <v>1220</v>
      </c>
      <c r="B4682">
        <f t="shared" si="9586"/>
        <v>20</v>
      </c>
      <c r="C4682">
        <f t="shared" ref="C4682:C4745" si="9589">C4594</f>
        <v>4</v>
      </c>
      <c r="E4682">
        <f t="shared" ref="E4682" si="9590">plan_id</f>
        <v>1330</v>
      </c>
      <c r="F4682">
        <f t="shared" ca="1" si="9514"/>
        <v>2018</v>
      </c>
      <c r="G4682">
        <f t="shared" ref="G4682" ca="1" si="9591">VLOOKUP(INDIRECT(CHAR(39)&amp;$A4682&amp;CHAR(39)&amp;"!r2c"&amp;$C4682,0),variables,2,0)</f>
        <v>9716</v>
      </c>
      <c r="H4682" s="68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65" t="s">
        <v>1220</v>
      </c>
      <c r="B4683">
        <f t="shared" si="9586"/>
        <v>20</v>
      </c>
      <c r="C4683">
        <f t="shared" si="9589"/>
        <v>5</v>
      </c>
      <c r="E4683">
        <f t="shared" ref="E4683" si="9592">plan_id</f>
        <v>1330</v>
      </c>
      <c r="F4683">
        <f t="shared" ca="1" si="9514"/>
        <v>2018</v>
      </c>
      <c r="G4683">
        <f t="shared" ref="G4683" ca="1" si="9593">VLOOKUP(INDIRECT(CHAR(39)&amp;$A4683&amp;CHAR(39)&amp;"!r2c"&amp;$C4683,0),variables,2,0)</f>
        <v>9734</v>
      </c>
      <c r="H4683" s="68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65" t="s">
        <v>1220</v>
      </c>
      <c r="B4684">
        <f t="shared" si="9586"/>
        <v>20</v>
      </c>
      <c r="C4684">
        <f t="shared" si="9589"/>
        <v>6</v>
      </c>
      <c r="E4684">
        <f t="shared" ref="E4684" si="9594">plan_id</f>
        <v>1330</v>
      </c>
      <c r="F4684">
        <f t="shared" ca="1" si="9514"/>
        <v>2018</v>
      </c>
      <c r="G4684">
        <f t="shared" ref="G4684" ca="1" si="9595">VLOOKUP(INDIRECT(CHAR(39)&amp;$A4684&amp;CHAR(39)&amp;"!r2c"&amp;$C4684,0),variables,2,0)</f>
        <v>9749</v>
      </c>
      <c r="H4684" s="68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65" t="s">
        <v>1220</v>
      </c>
      <c r="B4685">
        <f t="shared" si="9586"/>
        <v>20</v>
      </c>
      <c r="C4685">
        <f t="shared" si="9589"/>
        <v>7</v>
      </c>
      <c r="E4685">
        <f t="shared" ref="E4685" si="9596">plan_id</f>
        <v>1330</v>
      </c>
      <c r="F4685">
        <f t="shared" ca="1" si="9514"/>
        <v>2018</v>
      </c>
      <c r="G4685">
        <f t="shared" ref="G4685" ca="1" si="9597">VLOOKUP(INDIRECT(CHAR(39)&amp;$A4685&amp;CHAR(39)&amp;"!r2c"&amp;$C4685,0),variables,2,0)</f>
        <v>9755</v>
      </c>
      <c r="H4685" s="68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65" t="s">
        <v>1220</v>
      </c>
      <c r="B4686">
        <f t="shared" si="9586"/>
        <v>20</v>
      </c>
      <c r="C4686">
        <f t="shared" si="9589"/>
        <v>8</v>
      </c>
      <c r="E4686">
        <f t="shared" ref="E4686" si="9598">plan_id</f>
        <v>1330</v>
      </c>
      <c r="F4686">
        <f t="shared" ca="1" si="9514"/>
        <v>2018</v>
      </c>
      <c r="G4686">
        <f t="shared" ref="G4686" ca="1" si="9599">VLOOKUP(INDIRECT(CHAR(39)&amp;$A4686&amp;CHAR(39)&amp;"!r2c"&amp;$C4686,0),variables,2,0)</f>
        <v>9782</v>
      </c>
      <c r="H4686" s="68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65" t="s">
        <v>1220</v>
      </c>
      <c r="B4687">
        <f t="shared" si="9586"/>
        <v>20</v>
      </c>
      <c r="C4687">
        <f t="shared" si="9589"/>
        <v>9</v>
      </c>
      <c r="E4687">
        <f t="shared" ref="E4687" si="9600">plan_id</f>
        <v>1330</v>
      </c>
      <c r="F4687">
        <f t="shared" ca="1" si="9514"/>
        <v>2018</v>
      </c>
      <c r="G4687">
        <f t="shared" ref="G4687" ca="1" si="9601">VLOOKUP(INDIRECT(CHAR(39)&amp;$A4687&amp;CHAR(39)&amp;"!r2c"&amp;$C4687,0),variables,2,0)</f>
        <v>9788</v>
      </c>
      <c r="H4687" s="68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65" t="s">
        <v>1220</v>
      </c>
      <c r="B4688">
        <f t="shared" si="9586"/>
        <v>20</v>
      </c>
      <c r="C4688">
        <f t="shared" si="9589"/>
        <v>10</v>
      </c>
      <c r="E4688">
        <f t="shared" ref="E4688" si="9602">plan_id</f>
        <v>1330</v>
      </c>
      <c r="F4688">
        <f t="shared" ca="1" si="9514"/>
        <v>2018</v>
      </c>
      <c r="G4688">
        <f t="shared" ref="G4688" ca="1" si="9603">VLOOKUP(INDIRECT(CHAR(39)&amp;$A4688&amp;CHAR(39)&amp;"!r2c"&amp;$C4688,0),variables,2,0)</f>
        <v>9812</v>
      </c>
      <c r="H4688" s="68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65" t="s">
        <v>1220</v>
      </c>
      <c r="B4689">
        <f t="shared" si="9586"/>
        <v>20</v>
      </c>
      <c r="C4689">
        <f t="shared" si="9589"/>
        <v>11</v>
      </c>
      <c r="E4689">
        <f t="shared" ref="E4689" si="9604">plan_id</f>
        <v>1330</v>
      </c>
      <c r="F4689">
        <f t="shared" ca="1" si="9514"/>
        <v>2018</v>
      </c>
      <c r="G4689">
        <f t="shared" ref="G4689" ca="1" si="9605">VLOOKUP(INDIRECT(CHAR(39)&amp;$A4689&amp;CHAR(39)&amp;"!r2c"&amp;$C4689,0),variables,2,0)</f>
        <v>9815</v>
      </c>
      <c r="H4689" s="68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65" t="s">
        <v>1220</v>
      </c>
      <c r="B4690">
        <f t="shared" si="9586"/>
        <v>20</v>
      </c>
      <c r="C4690">
        <f t="shared" si="9589"/>
        <v>12</v>
      </c>
      <c r="E4690">
        <f t="shared" ref="E4690" si="9606">plan_id</f>
        <v>1330</v>
      </c>
      <c r="F4690">
        <f t="shared" ca="1" si="9514"/>
        <v>2018</v>
      </c>
      <c r="G4690">
        <f t="shared" ref="G4690" ca="1" si="9607">VLOOKUP(INDIRECT(CHAR(39)&amp;$A4690&amp;CHAR(39)&amp;"!r2c"&amp;$C4690,0),variables,2,0)</f>
        <v>9821</v>
      </c>
      <c r="H4690" s="68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65" t="s">
        <v>1220</v>
      </c>
      <c r="B4691">
        <f t="shared" si="9586"/>
        <v>20</v>
      </c>
      <c r="C4691">
        <f t="shared" si="9589"/>
        <v>13</v>
      </c>
      <c r="E4691">
        <f t="shared" ref="E4691" si="9608">plan_id</f>
        <v>1330</v>
      </c>
      <c r="F4691">
        <f t="shared" ca="1" si="9514"/>
        <v>2018</v>
      </c>
      <c r="G4691">
        <f t="shared" ref="G4691" ca="1" si="9609">VLOOKUP(INDIRECT(CHAR(39)&amp;$A4691&amp;CHAR(39)&amp;"!r2c"&amp;$C4691,0),variables,2,0)</f>
        <v>9824</v>
      </c>
      <c r="H4691" s="68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65" t="s">
        <v>1220</v>
      </c>
      <c r="B4692">
        <f t="shared" si="9586"/>
        <v>20</v>
      </c>
      <c r="C4692">
        <f t="shared" si="9589"/>
        <v>14</v>
      </c>
      <c r="E4692">
        <f t="shared" ref="E4692" si="9610">plan_id</f>
        <v>1330</v>
      </c>
      <c r="F4692">
        <f t="shared" ca="1" si="9514"/>
        <v>2018</v>
      </c>
      <c r="G4692">
        <f t="shared" ref="G4692" ca="1" si="9611">VLOOKUP(INDIRECT(CHAR(39)&amp;$A4692&amp;CHAR(39)&amp;"!r2c"&amp;$C4692,0),variables,2,0)</f>
        <v>9830</v>
      </c>
      <c r="H4692" s="68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65" t="s">
        <v>1220</v>
      </c>
      <c r="B4693">
        <f t="shared" si="9586"/>
        <v>20</v>
      </c>
      <c r="C4693">
        <f t="shared" si="9589"/>
        <v>15</v>
      </c>
      <c r="E4693">
        <f t="shared" ref="E4693" si="9612">plan_id</f>
        <v>1330</v>
      </c>
      <c r="F4693">
        <f t="shared" ca="1" si="9514"/>
        <v>2018</v>
      </c>
      <c r="G4693">
        <f t="shared" ref="G4693" ca="1" si="9613">VLOOKUP(INDIRECT(CHAR(39)&amp;$A4693&amp;CHAR(39)&amp;"!r2c"&amp;$C4693,0),variables,2,0)</f>
        <v>9833</v>
      </c>
      <c r="H4693" s="68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65" t="s">
        <v>1220</v>
      </c>
      <c r="B4694">
        <f t="shared" si="9586"/>
        <v>20</v>
      </c>
      <c r="C4694">
        <f t="shared" si="9589"/>
        <v>16</v>
      </c>
      <c r="E4694">
        <f t="shared" ref="E4694" si="9614">plan_id</f>
        <v>1330</v>
      </c>
      <c r="F4694">
        <f t="shared" ca="1" si="9514"/>
        <v>2018</v>
      </c>
      <c r="G4694">
        <f t="shared" ref="G4694" ca="1" si="9615">VLOOKUP(INDIRECT(CHAR(39)&amp;$A4694&amp;CHAR(39)&amp;"!r2c"&amp;$C4694,0),variables,2,0)</f>
        <v>9845</v>
      </c>
      <c r="H4694" s="68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65" t="s">
        <v>1220</v>
      </c>
      <c r="B4695">
        <f t="shared" si="9586"/>
        <v>20</v>
      </c>
      <c r="C4695">
        <f t="shared" si="9589"/>
        <v>17</v>
      </c>
      <c r="E4695">
        <f t="shared" ref="E4695" si="9616">plan_id</f>
        <v>1330</v>
      </c>
      <c r="F4695">
        <f t="shared" ca="1" si="9514"/>
        <v>2018</v>
      </c>
      <c r="G4695">
        <f t="shared" ref="G4695" ca="1" si="9617">VLOOKUP(INDIRECT(CHAR(39)&amp;$A4695&amp;CHAR(39)&amp;"!r2c"&amp;$C4695,0),variables,2,0)</f>
        <v>9872</v>
      </c>
      <c r="H4695" s="68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65" t="s">
        <v>1220</v>
      </c>
      <c r="B4696">
        <f t="shared" si="9586"/>
        <v>20</v>
      </c>
      <c r="C4696">
        <f t="shared" si="9589"/>
        <v>18</v>
      </c>
      <c r="E4696">
        <f t="shared" ref="E4696" si="9618">plan_id</f>
        <v>1330</v>
      </c>
      <c r="F4696">
        <f t="shared" ca="1" si="9514"/>
        <v>2018</v>
      </c>
      <c r="G4696">
        <f t="shared" ref="G4696" ca="1" si="9619">VLOOKUP(INDIRECT(CHAR(39)&amp;$A4696&amp;CHAR(39)&amp;"!r2c"&amp;$C4696,0),variables,2,0)</f>
        <v>9887</v>
      </c>
      <c r="H4696" s="68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65" t="s">
        <v>1220</v>
      </c>
      <c r="B4697">
        <f t="shared" si="9586"/>
        <v>20</v>
      </c>
      <c r="C4697">
        <f t="shared" si="9589"/>
        <v>19</v>
      </c>
      <c r="E4697">
        <f t="shared" ref="E4697" si="9620">plan_id</f>
        <v>1330</v>
      </c>
      <c r="F4697">
        <f t="shared" ca="1" si="9514"/>
        <v>2018</v>
      </c>
      <c r="G4697">
        <f t="shared" ref="G4697" ca="1" si="9621">VLOOKUP(INDIRECT(CHAR(39)&amp;$A4697&amp;CHAR(39)&amp;"!r2c"&amp;$C4697,0),variables,2,0)</f>
        <v>9914</v>
      </c>
      <c r="H4697" s="68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65" t="s">
        <v>1220</v>
      </c>
      <c r="B4698">
        <f t="shared" si="9586"/>
        <v>20</v>
      </c>
      <c r="C4698">
        <f t="shared" si="9589"/>
        <v>20</v>
      </c>
      <c r="E4698">
        <f t="shared" ref="E4698" si="9622">plan_id</f>
        <v>1330</v>
      </c>
      <c r="F4698">
        <f t="shared" ca="1" si="9514"/>
        <v>2018</v>
      </c>
      <c r="G4698">
        <f t="shared" ref="G4698" ca="1" si="9623">VLOOKUP(INDIRECT(CHAR(39)&amp;$A4698&amp;CHAR(39)&amp;"!r2c"&amp;$C4698,0),variables,2,0)</f>
        <v>9917</v>
      </c>
      <c r="H4698" s="68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65" t="s">
        <v>1220</v>
      </c>
      <c r="B4699">
        <f t="shared" si="9586"/>
        <v>20</v>
      </c>
      <c r="C4699">
        <f t="shared" si="9589"/>
        <v>21</v>
      </c>
      <c r="E4699">
        <f t="shared" ref="E4699" si="9624">plan_id</f>
        <v>1330</v>
      </c>
      <c r="F4699">
        <f t="shared" ca="1" si="9514"/>
        <v>2018</v>
      </c>
      <c r="G4699">
        <f t="shared" ref="G4699" ca="1" si="9625">VLOOKUP(INDIRECT(CHAR(39)&amp;$A4699&amp;CHAR(39)&amp;"!r2c"&amp;$C4699,0),variables,2,0)</f>
        <v>9920</v>
      </c>
      <c r="H4699" s="68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65" t="s">
        <v>1220</v>
      </c>
      <c r="B4700">
        <f t="shared" si="9586"/>
        <v>20</v>
      </c>
      <c r="C4700">
        <f t="shared" si="9589"/>
        <v>22</v>
      </c>
      <c r="E4700">
        <f t="shared" ref="E4700" si="9626">plan_id</f>
        <v>1330</v>
      </c>
      <c r="F4700">
        <f t="shared" ca="1" si="9514"/>
        <v>2018</v>
      </c>
      <c r="G4700">
        <f t="shared" ref="G4700" ca="1" si="9627">VLOOKUP(INDIRECT(CHAR(39)&amp;$A4700&amp;CHAR(39)&amp;"!r2c"&amp;$C4700,0),variables,2,0)</f>
        <v>9648</v>
      </c>
      <c r="H4700" s="68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65" t="s">
        <v>1220</v>
      </c>
      <c r="B4701">
        <f t="shared" si="9586"/>
        <v>20</v>
      </c>
      <c r="C4701">
        <f t="shared" si="9589"/>
        <v>23</v>
      </c>
      <c r="E4701">
        <f t="shared" ref="E4701" si="9628">plan_id</f>
        <v>1330</v>
      </c>
      <c r="F4701">
        <f t="shared" ca="1" si="9514"/>
        <v>2018</v>
      </c>
      <c r="G4701">
        <f t="shared" ref="G4701" ca="1" si="9629">VLOOKUP(INDIRECT(CHAR(39)&amp;$A4701&amp;CHAR(39)&amp;"!r2c"&amp;$C4701,0),variables,2,0)</f>
        <v>9713</v>
      </c>
      <c r="H4701" s="68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65" t="s">
        <v>1220</v>
      </c>
      <c r="B4702">
        <f t="shared" si="9586"/>
        <v>20</v>
      </c>
      <c r="C4702">
        <f t="shared" si="9589"/>
        <v>24</v>
      </c>
      <c r="E4702">
        <f t="shared" ref="E4702" si="9630">plan_id</f>
        <v>1330</v>
      </c>
      <c r="F4702">
        <f t="shared" ca="1" si="9514"/>
        <v>2018</v>
      </c>
      <c r="G4702">
        <f t="shared" ref="G4702" ca="1" si="9631">VLOOKUP(INDIRECT(CHAR(39)&amp;$A4702&amp;CHAR(39)&amp;"!r2c"&amp;$C4702,0),variables,2,0)</f>
        <v>9719</v>
      </c>
      <c r="H4702" s="68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65" t="s">
        <v>1220</v>
      </c>
      <c r="B4703">
        <f t="shared" si="9586"/>
        <v>20</v>
      </c>
      <c r="C4703">
        <f t="shared" si="9589"/>
        <v>25</v>
      </c>
      <c r="E4703">
        <f t="shared" ref="E4703" si="9632">plan_id</f>
        <v>1330</v>
      </c>
      <c r="F4703">
        <f t="shared" ca="1" si="9514"/>
        <v>2018</v>
      </c>
      <c r="G4703">
        <f t="shared" ref="G4703" ca="1" si="9633">VLOOKUP(INDIRECT(CHAR(39)&amp;$A4703&amp;CHAR(39)&amp;"!r2c"&amp;$C4703,0),variables,2,0)</f>
        <v>9725</v>
      </c>
      <c r="H4703" s="68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65" t="s">
        <v>1220</v>
      </c>
      <c r="B4704">
        <f t="shared" si="9586"/>
        <v>20</v>
      </c>
      <c r="C4704">
        <f t="shared" si="9589"/>
        <v>26</v>
      </c>
      <c r="E4704">
        <f t="shared" ref="E4704" si="9634">plan_id</f>
        <v>1330</v>
      </c>
      <c r="F4704">
        <f t="shared" ca="1" si="9514"/>
        <v>2018</v>
      </c>
      <c r="G4704">
        <f t="shared" ref="G4704" ca="1" si="9635">VLOOKUP(INDIRECT(CHAR(39)&amp;$A4704&amp;CHAR(39)&amp;"!r2c"&amp;$C4704,0),variables,2,0)</f>
        <v>9743</v>
      </c>
      <c r="H4704" s="68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65" t="s">
        <v>1220</v>
      </c>
      <c r="B4705">
        <f t="shared" si="9586"/>
        <v>20</v>
      </c>
      <c r="C4705">
        <f t="shared" si="9589"/>
        <v>27</v>
      </c>
      <c r="E4705">
        <f t="shared" ref="E4705" si="9636">plan_id</f>
        <v>1330</v>
      </c>
      <c r="F4705">
        <f t="shared" ca="1" si="9514"/>
        <v>2018</v>
      </c>
      <c r="G4705">
        <f t="shared" ref="G4705" ca="1" si="9637">VLOOKUP(INDIRECT(CHAR(39)&amp;$A4705&amp;CHAR(39)&amp;"!r2c"&amp;$C4705,0),variables,2,0)</f>
        <v>9746</v>
      </c>
      <c r="H4705" s="68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65" t="s">
        <v>1220</v>
      </c>
      <c r="B4706">
        <f t="shared" si="9586"/>
        <v>20</v>
      </c>
      <c r="C4706">
        <f t="shared" si="9589"/>
        <v>28</v>
      </c>
      <c r="E4706">
        <f t="shared" ref="E4706" si="9638">plan_id</f>
        <v>1330</v>
      </c>
      <c r="F4706">
        <f t="shared" ca="1" si="9514"/>
        <v>2018</v>
      </c>
      <c r="G4706">
        <f t="shared" ref="G4706" ca="1" si="9639">VLOOKUP(INDIRECT(CHAR(39)&amp;$A4706&amp;CHAR(39)&amp;"!r2c"&amp;$C4706,0),variables,2,0)</f>
        <v>9761</v>
      </c>
      <c r="H4706" s="68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65" t="s">
        <v>1220</v>
      </c>
      <c r="B4707">
        <f t="shared" si="9586"/>
        <v>20</v>
      </c>
      <c r="C4707">
        <f t="shared" si="9589"/>
        <v>29</v>
      </c>
      <c r="E4707">
        <f t="shared" ref="E4707" si="9640">plan_id</f>
        <v>1330</v>
      </c>
      <c r="F4707">
        <f t="shared" ca="1" si="9514"/>
        <v>2018</v>
      </c>
      <c r="G4707">
        <f t="shared" ref="G4707" ca="1" si="9641">VLOOKUP(INDIRECT(CHAR(39)&amp;$A4707&amp;CHAR(39)&amp;"!r2c"&amp;$C4707,0),variables,2,0)</f>
        <v>9764</v>
      </c>
      <c r="H4707" s="68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65" t="s">
        <v>1220</v>
      </c>
      <c r="B4708">
        <f t="shared" si="9586"/>
        <v>20</v>
      </c>
      <c r="C4708">
        <f t="shared" si="9589"/>
        <v>30</v>
      </c>
      <c r="E4708">
        <f t="shared" ref="E4708" si="9642">plan_id</f>
        <v>1330</v>
      </c>
      <c r="F4708">
        <f t="shared" ca="1" si="9514"/>
        <v>2018</v>
      </c>
      <c r="G4708">
        <f t="shared" ref="G4708" ca="1" si="9643">VLOOKUP(INDIRECT(CHAR(39)&amp;$A4708&amp;CHAR(39)&amp;"!r2c"&amp;$C4708,0),variables,2,0)</f>
        <v>9767</v>
      </c>
      <c r="H4708" s="68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65" t="s">
        <v>1220</v>
      </c>
      <c r="B4709">
        <f t="shared" si="9586"/>
        <v>20</v>
      </c>
      <c r="C4709">
        <f t="shared" si="9589"/>
        <v>31</v>
      </c>
      <c r="E4709">
        <f t="shared" ref="E4709" si="9644">plan_id</f>
        <v>1330</v>
      </c>
      <c r="F4709">
        <f t="shared" ref="F4709:F4772" ca="1" si="9645">INDIRECT(CHAR(39)&amp;$A4709&amp;CHAR(39)&amp;"!r"&amp;$B4709&amp;"c2",0)</f>
        <v>2018</v>
      </c>
      <c r="G4709">
        <f t="shared" ref="G4709" ca="1" si="9646">VLOOKUP(INDIRECT(CHAR(39)&amp;$A4709&amp;CHAR(39)&amp;"!r2c"&amp;$C4709,0),variables,2,0)</f>
        <v>9770</v>
      </c>
      <c r="H4709" s="68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65" t="s">
        <v>1220</v>
      </c>
      <c r="B4710">
        <f t="shared" si="9586"/>
        <v>20</v>
      </c>
      <c r="C4710">
        <f t="shared" si="9589"/>
        <v>32</v>
      </c>
      <c r="E4710">
        <f t="shared" ref="E4710" si="9647">plan_id</f>
        <v>1330</v>
      </c>
      <c r="F4710">
        <f t="shared" ca="1" si="9645"/>
        <v>2018</v>
      </c>
      <c r="G4710">
        <f t="shared" ref="G4710" ca="1" si="9648">VLOOKUP(INDIRECT(CHAR(39)&amp;$A4710&amp;CHAR(39)&amp;"!r2c"&amp;$C4710,0),variables,2,0)</f>
        <v>9773</v>
      </c>
      <c r="H4710" s="68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65" t="s">
        <v>1220</v>
      </c>
      <c r="B4711">
        <f t="shared" si="9586"/>
        <v>20</v>
      </c>
      <c r="C4711">
        <f t="shared" si="9589"/>
        <v>33</v>
      </c>
      <c r="E4711">
        <f t="shared" ref="E4711" si="9649">plan_id</f>
        <v>1330</v>
      </c>
      <c r="F4711">
        <f t="shared" ca="1" si="9645"/>
        <v>2018</v>
      </c>
      <c r="G4711">
        <f t="shared" ref="G4711" ca="1" si="9650">VLOOKUP(INDIRECT(CHAR(39)&amp;$A4711&amp;CHAR(39)&amp;"!r2c"&amp;$C4711,0),variables,2,0)</f>
        <v>9776</v>
      </c>
      <c r="H4711" s="68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65" t="s">
        <v>1220</v>
      </c>
      <c r="B4712">
        <f t="shared" si="9586"/>
        <v>20</v>
      </c>
      <c r="C4712">
        <f t="shared" si="9589"/>
        <v>34</v>
      </c>
      <c r="E4712">
        <f t="shared" ref="E4712" si="9651">plan_id</f>
        <v>1330</v>
      </c>
      <c r="F4712">
        <f t="shared" ca="1" si="9645"/>
        <v>2018</v>
      </c>
      <c r="G4712">
        <f t="shared" ref="G4712" ca="1" si="9652">VLOOKUP(INDIRECT(CHAR(39)&amp;$A4712&amp;CHAR(39)&amp;"!r2c"&amp;$C4712,0),variables,2,0)</f>
        <v>9779</v>
      </c>
      <c r="H4712" s="68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65" t="s">
        <v>1220</v>
      </c>
      <c r="B4713">
        <f t="shared" si="9586"/>
        <v>20</v>
      </c>
      <c r="C4713">
        <f t="shared" si="9589"/>
        <v>35</v>
      </c>
      <c r="E4713">
        <f t="shared" ref="E4713" si="9653">plan_id</f>
        <v>1330</v>
      </c>
      <c r="F4713">
        <f t="shared" ca="1" si="9645"/>
        <v>2018</v>
      </c>
      <c r="G4713">
        <f t="shared" ref="G4713" ca="1" si="9654">VLOOKUP(INDIRECT(CHAR(39)&amp;$A4713&amp;CHAR(39)&amp;"!r2c"&amp;$C4713,0),variables,2,0)</f>
        <v>9785</v>
      </c>
      <c r="H4713" s="68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65" t="s">
        <v>1220</v>
      </c>
      <c r="B4714">
        <f t="shared" si="9586"/>
        <v>20</v>
      </c>
      <c r="C4714">
        <f t="shared" si="9589"/>
        <v>36</v>
      </c>
      <c r="E4714">
        <f t="shared" ref="E4714" si="9655">plan_id</f>
        <v>1330</v>
      </c>
      <c r="F4714">
        <f t="shared" ca="1" si="9645"/>
        <v>2018</v>
      </c>
      <c r="G4714">
        <f t="shared" ref="G4714" ca="1" si="9656">VLOOKUP(INDIRECT(CHAR(39)&amp;$A4714&amp;CHAR(39)&amp;"!r2c"&amp;$C4714,0),variables,2,0)</f>
        <v>9794</v>
      </c>
      <c r="H4714" s="68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65" t="s">
        <v>1220</v>
      </c>
      <c r="B4715">
        <f t="shared" si="9586"/>
        <v>20</v>
      </c>
      <c r="C4715">
        <f t="shared" si="9589"/>
        <v>37</v>
      </c>
      <c r="E4715">
        <f t="shared" ref="E4715" si="9657">plan_id</f>
        <v>1330</v>
      </c>
      <c r="F4715">
        <f t="shared" ca="1" si="9645"/>
        <v>2018</v>
      </c>
      <c r="G4715">
        <f t="shared" ref="G4715" ca="1" si="9658">VLOOKUP(INDIRECT(CHAR(39)&amp;$A4715&amp;CHAR(39)&amp;"!r2c"&amp;$C4715,0),variables,2,0)</f>
        <v>9797</v>
      </c>
      <c r="H4715" s="68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65" t="s">
        <v>1220</v>
      </c>
      <c r="B4716">
        <f t="shared" si="9586"/>
        <v>20</v>
      </c>
      <c r="C4716">
        <f t="shared" si="9589"/>
        <v>38</v>
      </c>
      <c r="E4716">
        <f t="shared" ref="E4716" si="9659">plan_id</f>
        <v>1330</v>
      </c>
      <c r="F4716">
        <f t="shared" ca="1" si="9645"/>
        <v>2018</v>
      </c>
      <c r="G4716">
        <f t="shared" ref="G4716" ca="1" si="9660">VLOOKUP(INDIRECT(CHAR(39)&amp;$A4716&amp;CHAR(39)&amp;"!r2c"&amp;$C4716,0),variables,2,0)</f>
        <v>9806</v>
      </c>
      <c r="H4716" s="68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65" t="s">
        <v>1220</v>
      </c>
      <c r="B4717">
        <f t="shared" si="9586"/>
        <v>20</v>
      </c>
      <c r="C4717">
        <f t="shared" si="9589"/>
        <v>39</v>
      </c>
      <c r="E4717">
        <f t="shared" ref="E4717" si="9661">plan_id</f>
        <v>1330</v>
      </c>
      <c r="F4717">
        <f t="shared" ca="1" si="9645"/>
        <v>2018</v>
      </c>
      <c r="G4717">
        <f t="shared" ref="G4717" ca="1" si="9662">VLOOKUP(INDIRECT(CHAR(39)&amp;$A4717&amp;CHAR(39)&amp;"!r2c"&amp;$C4717,0),variables,2,0)</f>
        <v>9809</v>
      </c>
      <c r="H4717" s="68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65" t="s">
        <v>1220</v>
      </c>
      <c r="B4718">
        <f t="shared" si="9586"/>
        <v>20</v>
      </c>
      <c r="C4718">
        <f t="shared" si="9589"/>
        <v>40</v>
      </c>
      <c r="E4718">
        <f t="shared" ref="E4718" si="9663">plan_id</f>
        <v>1330</v>
      </c>
      <c r="F4718">
        <f t="shared" ca="1" si="9645"/>
        <v>2018</v>
      </c>
      <c r="G4718">
        <f t="shared" ref="G4718" ca="1" si="9664">VLOOKUP(INDIRECT(CHAR(39)&amp;$A4718&amp;CHAR(39)&amp;"!r2c"&amp;$C4718,0),variables,2,0)</f>
        <v>9818</v>
      </c>
      <c r="H4718" s="68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65" t="s">
        <v>1220</v>
      </c>
      <c r="B4719">
        <f t="shared" si="9586"/>
        <v>20</v>
      </c>
      <c r="C4719">
        <f t="shared" si="9589"/>
        <v>41</v>
      </c>
      <c r="E4719">
        <f t="shared" ref="E4719" si="9665">plan_id</f>
        <v>1330</v>
      </c>
      <c r="F4719">
        <f t="shared" ca="1" si="9645"/>
        <v>2018</v>
      </c>
      <c r="G4719">
        <f t="shared" ref="G4719" ca="1" si="9666">VLOOKUP(INDIRECT(CHAR(39)&amp;$A4719&amp;CHAR(39)&amp;"!r2c"&amp;$C4719,0),variables,2,0)</f>
        <v>9839</v>
      </c>
      <c r="H4719" s="68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65" t="s">
        <v>1220</v>
      </c>
      <c r="B4720">
        <f t="shared" si="9586"/>
        <v>20</v>
      </c>
      <c r="C4720">
        <f t="shared" si="9589"/>
        <v>42</v>
      </c>
      <c r="E4720">
        <f t="shared" ref="E4720" si="9667">plan_id</f>
        <v>1330</v>
      </c>
      <c r="F4720">
        <f t="shared" ca="1" si="9645"/>
        <v>2018</v>
      </c>
      <c r="G4720">
        <f t="shared" ref="G4720" ca="1" si="9668">VLOOKUP(INDIRECT(CHAR(39)&amp;$A4720&amp;CHAR(39)&amp;"!r2c"&amp;$C4720,0),variables,2,0)</f>
        <v>9860</v>
      </c>
      <c r="H4720" s="68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65" t="s">
        <v>1220</v>
      </c>
      <c r="B4721">
        <f t="shared" si="9586"/>
        <v>20</v>
      </c>
      <c r="C4721">
        <f t="shared" si="9589"/>
        <v>43</v>
      </c>
      <c r="E4721">
        <f t="shared" ref="E4721" si="9669">plan_id</f>
        <v>1330</v>
      </c>
      <c r="F4721">
        <f t="shared" ca="1" si="9645"/>
        <v>2018</v>
      </c>
      <c r="G4721">
        <f t="shared" ref="G4721" ca="1" si="9670">VLOOKUP(INDIRECT(CHAR(39)&amp;$A4721&amp;CHAR(39)&amp;"!r2c"&amp;$C4721,0),variables,2,0)</f>
        <v>9863</v>
      </c>
      <c r="H4721" s="68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65" t="s">
        <v>1220</v>
      </c>
      <c r="B4722">
        <f t="shared" si="9586"/>
        <v>20</v>
      </c>
      <c r="C4722">
        <f t="shared" si="9589"/>
        <v>44</v>
      </c>
      <c r="E4722">
        <f t="shared" ref="E4722" si="9671">plan_id</f>
        <v>1330</v>
      </c>
      <c r="F4722">
        <f t="shared" ca="1" si="9645"/>
        <v>2018</v>
      </c>
      <c r="G4722">
        <f t="shared" ref="G4722" ca="1" si="9672">VLOOKUP(INDIRECT(CHAR(39)&amp;$A4722&amp;CHAR(39)&amp;"!r2c"&amp;$C4722,0),variables,2,0)</f>
        <v>9878</v>
      </c>
      <c r="H4722" s="68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65" t="s">
        <v>1220</v>
      </c>
      <c r="B4723">
        <f t="shared" si="9586"/>
        <v>20</v>
      </c>
      <c r="C4723">
        <f t="shared" si="9589"/>
        <v>45</v>
      </c>
      <c r="E4723">
        <f t="shared" ref="E4723" si="9673">plan_id</f>
        <v>1330</v>
      </c>
      <c r="F4723">
        <f t="shared" ca="1" si="9645"/>
        <v>2018</v>
      </c>
      <c r="G4723">
        <f t="shared" ref="G4723" ca="1" si="9674">VLOOKUP(INDIRECT(CHAR(39)&amp;$A4723&amp;CHAR(39)&amp;"!r2c"&amp;$C4723,0),variables,2,0)</f>
        <v>9923</v>
      </c>
      <c r="H4723" s="68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65" t="s">
        <v>1220</v>
      </c>
      <c r="B4724">
        <f t="shared" si="9586"/>
        <v>20</v>
      </c>
      <c r="C4724">
        <f t="shared" si="9589"/>
        <v>46</v>
      </c>
      <c r="E4724">
        <f t="shared" ref="E4724" si="9675">plan_id</f>
        <v>1330</v>
      </c>
      <c r="F4724">
        <f t="shared" ca="1" si="9645"/>
        <v>2018</v>
      </c>
      <c r="G4724">
        <f t="shared" ref="G4724" ca="1" si="9676">VLOOKUP(INDIRECT(CHAR(39)&amp;$A4724&amp;CHAR(39)&amp;"!r2c"&amp;$C4724,0),variables,2,0)</f>
        <v>9932</v>
      </c>
      <c r="H4724" s="68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65" t="s">
        <v>1220</v>
      </c>
      <c r="B4725">
        <f t="shared" si="9586"/>
        <v>20</v>
      </c>
      <c r="C4725">
        <f t="shared" si="9589"/>
        <v>47</v>
      </c>
      <c r="E4725">
        <f t="shared" ref="E4725" si="9677">plan_id</f>
        <v>1330</v>
      </c>
      <c r="F4725">
        <f t="shared" ca="1" si="9645"/>
        <v>2018</v>
      </c>
      <c r="G4725">
        <f t="shared" ref="G4725" ca="1" si="9678">VLOOKUP(INDIRECT(CHAR(39)&amp;$A4725&amp;CHAR(39)&amp;"!r2c"&amp;$C4725,0),variables,2,0)</f>
        <v>9935</v>
      </c>
      <c r="H4725" s="68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65" t="s">
        <v>1220</v>
      </c>
      <c r="B4726">
        <f t="shared" si="9586"/>
        <v>20</v>
      </c>
      <c r="C4726">
        <f t="shared" si="9589"/>
        <v>48</v>
      </c>
      <c r="E4726">
        <f t="shared" ref="E4726" si="9679">plan_id</f>
        <v>1330</v>
      </c>
      <c r="F4726">
        <f t="shared" ca="1" si="9645"/>
        <v>2018</v>
      </c>
      <c r="G4726">
        <f t="shared" ref="G4726" ca="1" si="9680">VLOOKUP(INDIRECT(CHAR(39)&amp;$A4726&amp;CHAR(39)&amp;"!r2c"&amp;$C4726,0),variables,2,0)</f>
        <v>9651</v>
      </c>
      <c r="H4726" s="68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65" t="s">
        <v>1220</v>
      </c>
      <c r="B4727">
        <f t="shared" si="9586"/>
        <v>20</v>
      </c>
      <c r="C4727">
        <f t="shared" si="9589"/>
        <v>49</v>
      </c>
      <c r="E4727">
        <f t="shared" ref="E4727" si="9681">plan_id</f>
        <v>1330</v>
      </c>
      <c r="F4727">
        <f t="shared" ca="1" si="9645"/>
        <v>2018</v>
      </c>
      <c r="G4727">
        <f t="shared" ref="G4727" ca="1" si="9682">VLOOKUP(INDIRECT(CHAR(39)&amp;$A4727&amp;CHAR(39)&amp;"!r2c"&amp;$C4727,0),variables,2,0)</f>
        <v>9722</v>
      </c>
      <c r="H4727" s="68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65" t="s">
        <v>1220</v>
      </c>
      <c r="B4728">
        <f t="shared" si="9586"/>
        <v>20</v>
      </c>
      <c r="C4728">
        <f t="shared" si="9589"/>
        <v>50</v>
      </c>
      <c r="E4728">
        <f t="shared" ref="E4728" si="9683">plan_id</f>
        <v>1330</v>
      </c>
      <c r="F4728">
        <f t="shared" ca="1" si="9645"/>
        <v>2018</v>
      </c>
      <c r="G4728">
        <f t="shared" ref="G4728" ca="1" si="9684">VLOOKUP(INDIRECT(CHAR(39)&amp;$A4728&amp;CHAR(39)&amp;"!r2c"&amp;$C4728,0),variables,2,0)</f>
        <v>9848</v>
      </c>
      <c r="H4728" s="68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65" t="s">
        <v>1220</v>
      </c>
      <c r="B4729">
        <f t="shared" si="9586"/>
        <v>20</v>
      </c>
      <c r="C4729">
        <f t="shared" si="9589"/>
        <v>51</v>
      </c>
      <c r="E4729">
        <f t="shared" ref="E4729" si="9685">plan_id</f>
        <v>1330</v>
      </c>
      <c r="F4729">
        <f t="shared" ca="1" si="9645"/>
        <v>2018</v>
      </c>
      <c r="G4729">
        <f t="shared" ref="G4729" ca="1" si="9686">VLOOKUP(INDIRECT(CHAR(39)&amp;$A4729&amp;CHAR(39)&amp;"!r2c"&amp;$C4729,0),variables,2,0)</f>
        <v>9866</v>
      </c>
      <c r="H4729" s="68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65" t="s">
        <v>1220</v>
      </c>
      <c r="B4730">
        <f t="shared" si="9586"/>
        <v>20</v>
      </c>
      <c r="C4730">
        <f t="shared" si="9589"/>
        <v>52</v>
      </c>
      <c r="E4730">
        <f t="shared" ref="E4730" si="9687">plan_id</f>
        <v>1330</v>
      </c>
      <c r="F4730">
        <f t="shared" ca="1" si="9645"/>
        <v>2018</v>
      </c>
      <c r="G4730">
        <f t="shared" ref="G4730" ca="1" si="9688">VLOOKUP(INDIRECT(CHAR(39)&amp;$A4730&amp;CHAR(39)&amp;"!r2c"&amp;$C4730,0),variables,2,0)</f>
        <v>9899</v>
      </c>
      <c r="H4730" s="68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65" t="s">
        <v>1220</v>
      </c>
      <c r="B4731">
        <f t="shared" si="9586"/>
        <v>20</v>
      </c>
      <c r="C4731">
        <f t="shared" si="9589"/>
        <v>53</v>
      </c>
      <c r="E4731">
        <f t="shared" ref="E4731" si="9689">plan_id</f>
        <v>1330</v>
      </c>
      <c r="F4731">
        <f t="shared" ca="1" si="9645"/>
        <v>2018</v>
      </c>
      <c r="G4731">
        <f t="shared" ref="G4731" ca="1" si="9690">VLOOKUP(INDIRECT(CHAR(39)&amp;$A4731&amp;CHAR(39)&amp;"!r2c"&amp;$C4731,0),variables,2,0)</f>
        <v>9905</v>
      </c>
      <c r="H4731" s="68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65" t="s">
        <v>1220</v>
      </c>
      <c r="B4732">
        <f t="shared" si="9586"/>
        <v>20</v>
      </c>
      <c r="C4732">
        <f t="shared" si="9589"/>
        <v>54</v>
      </c>
      <c r="E4732">
        <f t="shared" ref="E4732" si="9691">plan_id</f>
        <v>1330</v>
      </c>
      <c r="F4732">
        <f t="shared" ca="1" si="9645"/>
        <v>2018</v>
      </c>
      <c r="G4732">
        <f t="shared" ref="G4732" ca="1" si="9692">VLOOKUP(INDIRECT(CHAR(39)&amp;$A4732&amp;CHAR(39)&amp;"!r2c"&amp;$C4732,0),variables,2,0)</f>
        <v>9929</v>
      </c>
      <c r="H4732" s="68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65" t="s">
        <v>1220</v>
      </c>
      <c r="B4733">
        <f t="shared" si="9586"/>
        <v>20</v>
      </c>
      <c r="C4733">
        <f t="shared" si="9589"/>
        <v>55</v>
      </c>
      <c r="E4733">
        <f t="shared" ref="E4733" si="9693">plan_id</f>
        <v>1330</v>
      </c>
      <c r="F4733">
        <f t="shared" ca="1" si="9645"/>
        <v>2018</v>
      </c>
      <c r="G4733">
        <f t="shared" ref="G4733" ca="1" si="9694">VLOOKUP(INDIRECT(CHAR(39)&amp;$A4733&amp;CHAR(39)&amp;"!r2c"&amp;$C4733,0),variables,2,0)</f>
        <v>9654</v>
      </c>
      <c r="H4733" s="68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65" t="s">
        <v>1220</v>
      </c>
      <c r="B4734">
        <f t="shared" si="9586"/>
        <v>20</v>
      </c>
      <c r="C4734">
        <f t="shared" si="9589"/>
        <v>56</v>
      </c>
      <c r="E4734">
        <f t="shared" ref="E4734" si="9695">plan_id</f>
        <v>1330</v>
      </c>
      <c r="F4734">
        <f t="shared" ca="1" si="9645"/>
        <v>2018</v>
      </c>
      <c r="G4734">
        <f t="shared" ref="G4734" ca="1" si="9696">VLOOKUP(INDIRECT(CHAR(39)&amp;$A4734&amp;CHAR(39)&amp;"!r2c"&amp;$C4734,0),variables,2,0)</f>
        <v>9707</v>
      </c>
      <c r="H4734" s="68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65" t="s">
        <v>1220</v>
      </c>
      <c r="B4735">
        <f t="shared" si="9586"/>
        <v>20</v>
      </c>
      <c r="C4735">
        <f t="shared" si="9589"/>
        <v>57</v>
      </c>
      <c r="E4735">
        <f t="shared" ref="E4735" si="9697">plan_id</f>
        <v>1330</v>
      </c>
      <c r="F4735">
        <f t="shared" ca="1" si="9645"/>
        <v>2018</v>
      </c>
      <c r="G4735">
        <f t="shared" ref="G4735" ca="1" si="9698">VLOOKUP(INDIRECT(CHAR(39)&amp;$A4735&amp;CHAR(39)&amp;"!r2c"&amp;$C4735,0),variables,2,0)</f>
        <v>9669</v>
      </c>
      <c r="H4735" s="68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65" t="s">
        <v>1220</v>
      </c>
      <c r="B4736">
        <f t="shared" si="9586"/>
        <v>20</v>
      </c>
      <c r="C4736">
        <f t="shared" si="9589"/>
        <v>58</v>
      </c>
      <c r="E4736">
        <f t="shared" ref="E4736" si="9699">plan_id</f>
        <v>1330</v>
      </c>
      <c r="F4736">
        <f t="shared" ca="1" si="9645"/>
        <v>2018</v>
      </c>
      <c r="G4736">
        <f t="shared" ref="G4736" ca="1" si="9700">VLOOKUP(INDIRECT(CHAR(39)&amp;$A4736&amp;CHAR(39)&amp;"!r2c"&amp;$C4736,0),variables,2,0)</f>
        <v>9851</v>
      </c>
      <c r="H4736" s="68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65" t="s">
        <v>1220</v>
      </c>
      <c r="B4737">
        <f t="shared" si="9586"/>
        <v>20</v>
      </c>
      <c r="C4737">
        <f t="shared" si="9589"/>
        <v>59</v>
      </c>
      <c r="E4737">
        <f t="shared" ref="E4737" si="9701">plan_id</f>
        <v>1330</v>
      </c>
      <c r="F4737">
        <f t="shared" ca="1" si="9645"/>
        <v>2018</v>
      </c>
      <c r="G4737">
        <f t="shared" ref="G4737" ca="1" si="9702">VLOOKUP(INDIRECT(CHAR(39)&amp;$A4737&amp;CHAR(39)&amp;"!r2c"&amp;$C4737,0),variables,2,0)</f>
        <v>9890</v>
      </c>
      <c r="H4737" s="68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65" t="s">
        <v>1220</v>
      </c>
      <c r="B4738">
        <f t="shared" si="9586"/>
        <v>20</v>
      </c>
      <c r="C4738">
        <f t="shared" si="9589"/>
        <v>60</v>
      </c>
      <c r="E4738">
        <f t="shared" ref="E4738" si="9703">plan_id</f>
        <v>1330</v>
      </c>
      <c r="F4738">
        <f t="shared" ca="1" si="9645"/>
        <v>2018</v>
      </c>
      <c r="G4738">
        <f t="shared" ref="G4738" ca="1" si="9704">VLOOKUP(INDIRECT(CHAR(39)&amp;$A4738&amp;CHAR(39)&amp;"!r2c"&amp;$C4738,0),variables,2,0)</f>
        <v>9893</v>
      </c>
      <c r="H4738" s="68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65" t="s">
        <v>1220</v>
      </c>
      <c r="B4739">
        <f t="shared" si="9586"/>
        <v>20</v>
      </c>
      <c r="C4739">
        <f t="shared" si="9589"/>
        <v>61</v>
      </c>
      <c r="E4739">
        <f t="shared" ref="E4739" si="9705">plan_id</f>
        <v>1330</v>
      </c>
      <c r="F4739">
        <f t="shared" ca="1" si="9645"/>
        <v>2018</v>
      </c>
      <c r="G4739">
        <f t="shared" ref="G4739" ca="1" si="9706">VLOOKUP(INDIRECT(CHAR(39)&amp;$A4739&amp;CHAR(39)&amp;"!r2c"&amp;$C4739,0),variables,2,0)</f>
        <v>9896</v>
      </c>
      <c r="H4739" s="68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65" t="s">
        <v>1220</v>
      </c>
      <c r="B4740">
        <f t="shared" si="9586"/>
        <v>20</v>
      </c>
      <c r="C4740">
        <f t="shared" si="9589"/>
        <v>62</v>
      </c>
      <c r="E4740">
        <f t="shared" ref="E4740" si="9707">plan_id</f>
        <v>1330</v>
      </c>
      <c r="F4740">
        <f t="shared" ca="1" si="9645"/>
        <v>2018</v>
      </c>
      <c r="G4740">
        <f t="shared" ref="G4740" ca="1" si="9708">VLOOKUP(INDIRECT(CHAR(39)&amp;$A4740&amp;CHAR(39)&amp;"!r2c"&amp;$C4740,0),variables,2,0)</f>
        <v>9660</v>
      </c>
      <c r="H4740" s="68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65" t="s">
        <v>1220</v>
      </c>
      <c r="B4741">
        <f t="shared" si="9586"/>
        <v>20</v>
      </c>
      <c r="C4741">
        <f t="shared" si="9589"/>
        <v>63</v>
      </c>
      <c r="E4741">
        <f t="shared" ref="E4741" si="9709">plan_id</f>
        <v>1330</v>
      </c>
      <c r="F4741">
        <f t="shared" ca="1" si="9645"/>
        <v>2018</v>
      </c>
      <c r="G4741">
        <f t="shared" ref="G4741" ca="1" si="9710">VLOOKUP(INDIRECT(CHAR(39)&amp;$A4741&amp;CHAR(39)&amp;"!r2c"&amp;$C4741,0),variables,2,0)</f>
        <v>9701</v>
      </c>
      <c r="H4741" s="68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65" t="s">
        <v>1220</v>
      </c>
      <c r="B4742">
        <f t="shared" si="9586"/>
        <v>20</v>
      </c>
      <c r="C4742">
        <f t="shared" si="9589"/>
        <v>64</v>
      </c>
      <c r="E4742">
        <f t="shared" ref="E4742" si="9711">plan_id</f>
        <v>1330</v>
      </c>
      <c r="F4742">
        <f t="shared" ca="1" si="9645"/>
        <v>2018</v>
      </c>
      <c r="G4742">
        <f t="shared" ref="G4742" ca="1" si="9712">VLOOKUP(INDIRECT(CHAR(39)&amp;$A4742&amp;CHAR(39)&amp;"!r2c"&amp;$C4742,0),variables,2,0)</f>
        <v>9728</v>
      </c>
      <c r="H4742" s="68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65" t="s">
        <v>1220</v>
      </c>
      <c r="B4743">
        <f t="shared" si="9586"/>
        <v>20</v>
      </c>
      <c r="C4743">
        <f t="shared" si="9589"/>
        <v>65</v>
      </c>
      <c r="E4743">
        <f t="shared" ref="E4743" si="9713">plan_id</f>
        <v>1330</v>
      </c>
      <c r="F4743">
        <f t="shared" ca="1" si="9645"/>
        <v>2018</v>
      </c>
      <c r="G4743">
        <f t="shared" ref="G4743" ca="1" si="9714">VLOOKUP(INDIRECT(CHAR(39)&amp;$A4743&amp;CHAR(39)&amp;"!r2c"&amp;$C4743,0),variables,2,0)</f>
        <v>9731</v>
      </c>
      <c r="H4743" s="68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65" t="s">
        <v>1220</v>
      </c>
      <c r="B4744">
        <f t="shared" si="9586"/>
        <v>20</v>
      </c>
      <c r="C4744">
        <f t="shared" si="9589"/>
        <v>66</v>
      </c>
      <c r="E4744">
        <f t="shared" ref="E4744" si="9715">plan_id</f>
        <v>1330</v>
      </c>
      <c r="F4744">
        <f t="shared" ca="1" si="9645"/>
        <v>2018</v>
      </c>
      <c r="G4744">
        <f t="shared" ref="G4744" ca="1" si="9716">VLOOKUP(INDIRECT(CHAR(39)&amp;$A4744&amp;CHAR(39)&amp;"!r2c"&amp;$C4744,0),variables,2,0)</f>
        <v>9737</v>
      </c>
      <c r="H4744" s="68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65" t="s">
        <v>1220</v>
      </c>
      <c r="B4745">
        <f t="shared" ref="B4745:B4808" si="9717">B4657+1</f>
        <v>20</v>
      </c>
      <c r="C4745">
        <f t="shared" si="9589"/>
        <v>67</v>
      </c>
      <c r="E4745">
        <f t="shared" ref="E4745" si="9718">plan_id</f>
        <v>1330</v>
      </c>
      <c r="F4745">
        <f t="shared" ca="1" si="9645"/>
        <v>2018</v>
      </c>
      <c r="G4745">
        <f t="shared" ref="G4745" ca="1" si="9719">VLOOKUP(INDIRECT(CHAR(39)&amp;$A4745&amp;CHAR(39)&amp;"!r2c"&amp;$C4745,0),variables,2,0)</f>
        <v>9740</v>
      </c>
      <c r="H4745" s="68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65" t="s">
        <v>1220</v>
      </c>
      <c r="B4746">
        <f t="shared" si="9717"/>
        <v>20</v>
      </c>
      <c r="C4746">
        <f t="shared" ref="C4746:C4809" si="9720">C4658</f>
        <v>68</v>
      </c>
      <c r="E4746">
        <f t="shared" ref="E4746" si="9721">plan_id</f>
        <v>1330</v>
      </c>
      <c r="F4746">
        <f t="shared" ca="1" si="9645"/>
        <v>2018</v>
      </c>
      <c r="G4746">
        <f t="shared" ref="G4746" ca="1" si="9722">VLOOKUP(INDIRECT(CHAR(39)&amp;$A4746&amp;CHAR(39)&amp;"!r2c"&amp;$C4746,0),variables,2,0)</f>
        <v>9752</v>
      </c>
      <c r="H4746" s="68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65" t="s">
        <v>1220</v>
      </c>
      <c r="B4747">
        <f t="shared" si="9717"/>
        <v>20</v>
      </c>
      <c r="C4747">
        <f t="shared" si="9720"/>
        <v>69</v>
      </c>
      <c r="E4747">
        <f t="shared" ref="E4747" si="9723">plan_id</f>
        <v>1330</v>
      </c>
      <c r="F4747">
        <f t="shared" ca="1" si="9645"/>
        <v>2018</v>
      </c>
      <c r="G4747">
        <f t="shared" ref="G4747" ca="1" si="9724">VLOOKUP(INDIRECT(CHAR(39)&amp;$A4747&amp;CHAR(39)&amp;"!r2c"&amp;$C4747,0),variables,2,0)</f>
        <v>9791</v>
      </c>
      <c r="H4747" s="68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65" t="s">
        <v>1220</v>
      </c>
      <c r="B4748">
        <f t="shared" si="9717"/>
        <v>20</v>
      </c>
      <c r="C4748">
        <f t="shared" si="9720"/>
        <v>70</v>
      </c>
      <c r="E4748">
        <f t="shared" ref="E4748" si="9725">plan_id</f>
        <v>1330</v>
      </c>
      <c r="F4748">
        <f t="shared" ca="1" si="9645"/>
        <v>2018</v>
      </c>
      <c r="G4748">
        <f t="shared" ref="G4748" ca="1" si="9726">VLOOKUP(INDIRECT(CHAR(39)&amp;$A4748&amp;CHAR(39)&amp;"!r2c"&amp;$C4748,0),variables,2,0)</f>
        <v>9800</v>
      </c>
      <c r="H4748" s="68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65" t="s">
        <v>1220</v>
      </c>
      <c r="B4749">
        <f t="shared" si="9717"/>
        <v>20</v>
      </c>
      <c r="C4749">
        <f t="shared" si="9720"/>
        <v>71</v>
      </c>
      <c r="E4749">
        <f t="shared" ref="E4749" si="9727">plan_id</f>
        <v>1330</v>
      </c>
      <c r="F4749">
        <f t="shared" ca="1" si="9645"/>
        <v>2018</v>
      </c>
      <c r="G4749">
        <f t="shared" ref="G4749" ca="1" si="9728">VLOOKUP(INDIRECT(CHAR(39)&amp;$A4749&amp;CHAR(39)&amp;"!r2c"&amp;$C4749,0),variables,2,0)</f>
        <v>9842</v>
      </c>
      <c r="H4749" s="68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65" t="s">
        <v>1220</v>
      </c>
      <c r="B4750">
        <f t="shared" si="9717"/>
        <v>20</v>
      </c>
      <c r="C4750">
        <f t="shared" si="9720"/>
        <v>72</v>
      </c>
      <c r="E4750">
        <f t="shared" ref="E4750" si="9729">plan_id</f>
        <v>1330</v>
      </c>
      <c r="F4750">
        <f t="shared" ca="1" si="9645"/>
        <v>2018</v>
      </c>
      <c r="G4750">
        <f t="shared" ref="G4750" ca="1" si="9730">VLOOKUP(INDIRECT(CHAR(39)&amp;$A4750&amp;CHAR(39)&amp;"!r2c"&amp;$C4750,0),variables,2,0)</f>
        <v>9854</v>
      </c>
      <c r="H4750" s="68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65" t="s">
        <v>1220</v>
      </c>
      <c r="B4751">
        <f t="shared" si="9717"/>
        <v>20</v>
      </c>
      <c r="C4751">
        <f t="shared" si="9720"/>
        <v>73</v>
      </c>
      <c r="E4751">
        <f t="shared" ref="E4751" si="9731">plan_id</f>
        <v>1330</v>
      </c>
      <c r="F4751">
        <f t="shared" ca="1" si="9645"/>
        <v>2018</v>
      </c>
      <c r="G4751">
        <f t="shared" ref="G4751" ca="1" si="9732">VLOOKUP(INDIRECT(CHAR(39)&amp;$A4751&amp;CHAR(39)&amp;"!r2c"&amp;$C4751,0),variables,2,0)</f>
        <v>9869</v>
      </c>
      <c r="H4751" s="68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65" t="s">
        <v>1220</v>
      </c>
      <c r="B4752">
        <f t="shared" si="9717"/>
        <v>20</v>
      </c>
      <c r="C4752">
        <f t="shared" si="9720"/>
        <v>74</v>
      </c>
      <c r="E4752">
        <f t="shared" ref="E4752" si="9733">plan_id</f>
        <v>1330</v>
      </c>
      <c r="F4752">
        <f t="shared" ca="1" si="9645"/>
        <v>2018</v>
      </c>
      <c r="G4752">
        <f t="shared" ref="G4752" ca="1" si="9734">VLOOKUP(INDIRECT(CHAR(39)&amp;$A4752&amp;CHAR(39)&amp;"!r2c"&amp;$C4752,0),variables,2,0)</f>
        <v>9873</v>
      </c>
      <c r="H4752" s="68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65" t="s">
        <v>1220</v>
      </c>
      <c r="B4753">
        <f t="shared" si="9717"/>
        <v>20</v>
      </c>
      <c r="C4753">
        <f t="shared" si="9720"/>
        <v>75</v>
      </c>
      <c r="E4753">
        <f t="shared" ref="E4753" si="9735">plan_id</f>
        <v>1330</v>
      </c>
      <c r="F4753">
        <f t="shared" ca="1" si="9645"/>
        <v>2018</v>
      </c>
      <c r="G4753">
        <f t="shared" ref="G4753" ca="1" si="9736">VLOOKUP(INDIRECT(CHAR(39)&amp;$A4753&amp;CHAR(39)&amp;"!r2c"&amp;$C4753,0),variables,2,0)</f>
        <v>9881</v>
      </c>
      <c r="H4753" s="68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65" t="s">
        <v>1220</v>
      </c>
      <c r="B4754">
        <f t="shared" si="9717"/>
        <v>20</v>
      </c>
      <c r="C4754">
        <f t="shared" si="9720"/>
        <v>76</v>
      </c>
      <c r="E4754">
        <f t="shared" ref="E4754" si="9737">plan_id</f>
        <v>1330</v>
      </c>
      <c r="F4754">
        <f t="shared" ca="1" si="9645"/>
        <v>2018</v>
      </c>
      <c r="G4754">
        <f t="shared" ref="G4754" ca="1" si="9738">VLOOKUP(INDIRECT(CHAR(39)&amp;$A4754&amp;CHAR(39)&amp;"!r2c"&amp;$C4754,0),variables,2,0)</f>
        <v>9908</v>
      </c>
      <c r="H4754" s="68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65" t="s">
        <v>1220</v>
      </c>
      <c r="B4755">
        <f t="shared" si="9717"/>
        <v>20</v>
      </c>
      <c r="C4755">
        <f t="shared" si="9720"/>
        <v>77</v>
      </c>
      <c r="E4755">
        <f t="shared" ref="E4755" si="9739">plan_id</f>
        <v>1330</v>
      </c>
      <c r="F4755">
        <f t="shared" ca="1" si="9645"/>
        <v>2018</v>
      </c>
      <c r="G4755">
        <f t="shared" ref="G4755" ca="1" si="9740">VLOOKUP(INDIRECT(CHAR(39)&amp;$A4755&amp;CHAR(39)&amp;"!r2c"&amp;$C4755,0),variables,2,0)</f>
        <v>9911</v>
      </c>
      <c r="H4755" s="68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65" t="s">
        <v>1220</v>
      </c>
      <c r="B4756">
        <f t="shared" si="9717"/>
        <v>20</v>
      </c>
      <c r="C4756">
        <f t="shared" si="9720"/>
        <v>78</v>
      </c>
      <c r="E4756">
        <f t="shared" ref="E4756" si="9741">plan_id</f>
        <v>1330</v>
      </c>
      <c r="F4756">
        <f t="shared" ca="1" si="9645"/>
        <v>2018</v>
      </c>
      <c r="G4756">
        <f t="shared" ref="G4756" ca="1" si="9742">VLOOKUP(INDIRECT(CHAR(39)&amp;$A4756&amp;CHAR(39)&amp;"!r2c"&amp;$C4756,0),variables,2,0)</f>
        <v>9663</v>
      </c>
      <c r="H4756" s="68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65" t="s">
        <v>1220</v>
      </c>
      <c r="B4757">
        <f t="shared" si="9717"/>
        <v>20</v>
      </c>
      <c r="C4757">
        <f t="shared" si="9720"/>
        <v>79</v>
      </c>
      <c r="E4757">
        <f t="shared" ref="E4757" si="9743">plan_id</f>
        <v>1330</v>
      </c>
      <c r="F4757">
        <f t="shared" ca="1" si="9645"/>
        <v>2018</v>
      </c>
      <c r="G4757">
        <f t="shared" ref="G4757" ca="1" si="9744">VLOOKUP(INDIRECT(CHAR(39)&amp;$A4757&amp;CHAR(39)&amp;"!r2c"&amp;$C4757,0),variables,2,0)</f>
        <v>9710</v>
      </c>
      <c r="H4757" s="68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65" t="s">
        <v>1220</v>
      </c>
      <c r="B4758">
        <f t="shared" si="9717"/>
        <v>20</v>
      </c>
      <c r="C4758">
        <f t="shared" si="9720"/>
        <v>80</v>
      </c>
      <c r="E4758">
        <f t="shared" ref="E4758" si="9745">plan_id</f>
        <v>1330</v>
      </c>
      <c r="F4758">
        <f t="shared" ca="1" si="9645"/>
        <v>2018</v>
      </c>
      <c r="G4758">
        <f t="shared" ref="G4758" ca="1" si="9746">VLOOKUP(INDIRECT(CHAR(39)&amp;$A4758&amp;CHAR(39)&amp;"!r2c"&amp;$C4758,0),variables,2,0)</f>
        <v>9758</v>
      </c>
      <c r="H4758" s="68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65" t="s">
        <v>1220</v>
      </c>
      <c r="B4759">
        <f t="shared" si="9717"/>
        <v>20</v>
      </c>
      <c r="C4759">
        <f t="shared" si="9720"/>
        <v>81</v>
      </c>
      <c r="E4759">
        <f t="shared" ref="E4759" si="9747">plan_id</f>
        <v>1330</v>
      </c>
      <c r="F4759">
        <f t="shared" ca="1" si="9645"/>
        <v>2018</v>
      </c>
      <c r="G4759">
        <f t="shared" ref="G4759" ca="1" si="9748">VLOOKUP(INDIRECT(CHAR(39)&amp;$A4759&amp;CHAR(39)&amp;"!r2c"&amp;$C4759,0),variables,2,0)</f>
        <v>9803</v>
      </c>
      <c r="H4759" s="68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65" t="s">
        <v>1220</v>
      </c>
      <c r="B4760">
        <f t="shared" si="9717"/>
        <v>20</v>
      </c>
      <c r="C4760">
        <f t="shared" si="9720"/>
        <v>82</v>
      </c>
      <c r="E4760">
        <f t="shared" ref="E4760" si="9749">plan_id</f>
        <v>1330</v>
      </c>
      <c r="F4760">
        <f t="shared" ca="1" si="9645"/>
        <v>2018</v>
      </c>
      <c r="G4760">
        <f t="shared" ref="G4760" ca="1" si="9750">VLOOKUP(INDIRECT(CHAR(39)&amp;$A4760&amp;CHAR(39)&amp;"!r2c"&amp;$C4760,0),variables,2,0)</f>
        <v>9857</v>
      </c>
      <c r="H4760" s="68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65" t="s">
        <v>1220</v>
      </c>
      <c r="B4761">
        <f t="shared" si="9717"/>
        <v>20</v>
      </c>
      <c r="C4761">
        <f t="shared" si="9720"/>
        <v>83</v>
      </c>
      <c r="E4761">
        <f t="shared" ref="E4761" si="9751">plan_id</f>
        <v>1330</v>
      </c>
      <c r="F4761">
        <f t="shared" ca="1" si="9645"/>
        <v>2018</v>
      </c>
      <c r="G4761">
        <f t="shared" ref="G4761" ca="1" si="9752">VLOOKUP(INDIRECT(CHAR(39)&amp;$A4761&amp;CHAR(39)&amp;"!r2c"&amp;$C4761,0),variables,2,0)</f>
        <v>9902</v>
      </c>
      <c r="H4761" s="68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65" t="s">
        <v>1220</v>
      </c>
      <c r="B4762">
        <f t="shared" si="9717"/>
        <v>20</v>
      </c>
      <c r="C4762">
        <f t="shared" si="9720"/>
        <v>84</v>
      </c>
      <c r="E4762">
        <f t="shared" ref="E4762" si="9753">plan_id</f>
        <v>1330</v>
      </c>
      <c r="F4762">
        <f t="shared" ca="1" si="9645"/>
        <v>2018</v>
      </c>
      <c r="G4762">
        <f t="shared" ref="G4762" ca="1" si="9754">VLOOKUP(INDIRECT(CHAR(39)&amp;$A4762&amp;CHAR(39)&amp;"!r2c"&amp;$C4762,0),variables,2,0)</f>
        <v>9926</v>
      </c>
      <c r="H4762" s="68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65" t="s">
        <v>1220</v>
      </c>
      <c r="B4763">
        <f t="shared" si="9717"/>
        <v>20</v>
      </c>
      <c r="C4763">
        <f t="shared" si="9720"/>
        <v>85</v>
      </c>
      <c r="E4763">
        <f t="shared" ref="E4763" si="9755">plan_id</f>
        <v>1330</v>
      </c>
      <c r="F4763">
        <f t="shared" ca="1" si="9645"/>
        <v>2018</v>
      </c>
      <c r="G4763">
        <f t="shared" ref="G4763" ca="1" si="9756">VLOOKUP(INDIRECT(CHAR(39)&amp;$A4763&amp;CHAR(39)&amp;"!r2c"&amp;$C4763,0),variables,2,0)</f>
        <v>9666</v>
      </c>
      <c r="H4763" s="68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65" t="s">
        <v>1220</v>
      </c>
      <c r="B4764">
        <f t="shared" si="9717"/>
        <v>20</v>
      </c>
      <c r="C4764">
        <f t="shared" si="9720"/>
        <v>86</v>
      </c>
      <c r="E4764">
        <f t="shared" ref="E4764" si="9757">plan_id</f>
        <v>1330</v>
      </c>
      <c r="F4764">
        <f t="shared" ca="1" si="9645"/>
        <v>2018</v>
      </c>
      <c r="G4764">
        <f t="shared" ref="G4764" ca="1" si="9758">VLOOKUP(INDIRECT(CHAR(39)&amp;$A4764&amp;CHAR(39)&amp;"!r2c"&amp;$C4764,0),variables,2,0)</f>
        <v>9827</v>
      </c>
      <c r="H4764" s="68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65" t="s">
        <v>1220</v>
      </c>
      <c r="B4765">
        <f t="shared" si="9717"/>
        <v>20</v>
      </c>
      <c r="C4765">
        <f t="shared" si="9720"/>
        <v>87</v>
      </c>
      <c r="E4765">
        <f t="shared" ref="E4765" si="9759">plan_id</f>
        <v>1330</v>
      </c>
      <c r="F4765">
        <f t="shared" ca="1" si="9645"/>
        <v>2018</v>
      </c>
      <c r="G4765">
        <f t="shared" ref="G4765" ca="1" si="9760">VLOOKUP(INDIRECT(CHAR(39)&amp;$A4765&amp;CHAR(39)&amp;"!r2c"&amp;$C4765,0),variables,2,0)</f>
        <v>9657</v>
      </c>
      <c r="H4765" s="68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65" t="s">
        <v>1220</v>
      </c>
      <c r="B4766">
        <f t="shared" si="9717"/>
        <v>20</v>
      </c>
      <c r="C4766">
        <f t="shared" si="9720"/>
        <v>88</v>
      </c>
      <c r="E4766">
        <f t="shared" ref="E4766" si="9761">plan_id</f>
        <v>1330</v>
      </c>
      <c r="F4766">
        <f t="shared" ca="1" si="9645"/>
        <v>2018</v>
      </c>
      <c r="G4766">
        <f t="shared" ref="G4766" ca="1" si="9762">VLOOKUP(INDIRECT(CHAR(39)&amp;$A4766&amp;CHAR(39)&amp;"!r2c"&amp;$C4766,0),variables,2,0)</f>
        <v>9834</v>
      </c>
      <c r="H4766" s="68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65" t="s">
        <v>1220</v>
      </c>
      <c r="B4767">
        <f t="shared" si="9717"/>
        <v>20</v>
      </c>
      <c r="C4767">
        <f t="shared" si="9720"/>
        <v>89</v>
      </c>
      <c r="E4767">
        <f t="shared" ref="E4767" si="9763">plan_id</f>
        <v>1330</v>
      </c>
      <c r="F4767">
        <f t="shared" ca="1" si="9645"/>
        <v>2018</v>
      </c>
      <c r="G4767">
        <f t="shared" ref="G4767" ca="1" si="9764">VLOOKUP(INDIRECT(CHAR(39)&amp;$A4767&amp;CHAR(39)&amp;"!r2c"&amp;$C4767,0),variables,2,0)</f>
        <v>9884</v>
      </c>
      <c r="H4767" s="68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65" t="s">
        <v>1220</v>
      </c>
      <c r="B4768">
        <f t="shared" si="9717"/>
        <v>20</v>
      </c>
      <c r="C4768">
        <f t="shared" si="9720"/>
        <v>90</v>
      </c>
      <c r="E4768">
        <f t="shared" ref="E4768" si="9765">plan_id</f>
        <v>1330</v>
      </c>
      <c r="F4768">
        <f t="shared" ca="1" si="9645"/>
        <v>2018</v>
      </c>
      <c r="G4768">
        <f t="shared" ref="G4768" ca="1" si="9766">VLOOKUP(INDIRECT(CHAR(39)&amp;$A4768&amp;CHAR(39)&amp;"!r2c"&amp;$C4768,0),variables,2,0)</f>
        <v>9672</v>
      </c>
      <c r="H4768" s="68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65" t="s">
        <v>1220</v>
      </c>
      <c r="B4769">
        <f t="shared" si="9717"/>
        <v>21</v>
      </c>
      <c r="C4769">
        <f t="shared" si="9720"/>
        <v>3</v>
      </c>
      <c r="E4769">
        <f t="shared" ref="E4769" si="9767">plan_id</f>
        <v>1330</v>
      </c>
      <c r="F4769">
        <f t="shared" ca="1" si="9645"/>
        <v>2019</v>
      </c>
      <c r="G4769">
        <f t="shared" ref="G4769" ca="1" si="9768">VLOOKUP(INDIRECT(CHAR(39)&amp;$A4769&amp;CHAR(39)&amp;"!r2c"&amp;$C4769,0),variables,2,0)</f>
        <v>9704</v>
      </c>
      <c r="H4769" s="68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65" t="s">
        <v>1220</v>
      </c>
      <c r="B4770">
        <f t="shared" si="9717"/>
        <v>21</v>
      </c>
      <c r="C4770">
        <f t="shared" si="9720"/>
        <v>4</v>
      </c>
      <c r="E4770">
        <f t="shared" ref="E4770" si="9769">plan_id</f>
        <v>1330</v>
      </c>
      <c r="F4770">
        <f t="shared" ca="1" si="9645"/>
        <v>2019</v>
      </c>
      <c r="G4770">
        <f t="shared" ref="G4770" ca="1" si="9770">VLOOKUP(INDIRECT(CHAR(39)&amp;$A4770&amp;CHAR(39)&amp;"!r2c"&amp;$C4770,0),variables,2,0)</f>
        <v>9716</v>
      </c>
      <c r="H4770" s="68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65" t="s">
        <v>1220</v>
      </c>
      <c r="B4771">
        <f t="shared" si="9717"/>
        <v>21</v>
      </c>
      <c r="C4771">
        <f t="shared" si="9720"/>
        <v>5</v>
      </c>
      <c r="E4771">
        <f t="shared" ref="E4771" si="9771">plan_id</f>
        <v>1330</v>
      </c>
      <c r="F4771">
        <f t="shared" ca="1" si="9645"/>
        <v>2019</v>
      </c>
      <c r="G4771">
        <f t="shared" ref="G4771" ca="1" si="9772">VLOOKUP(INDIRECT(CHAR(39)&amp;$A4771&amp;CHAR(39)&amp;"!r2c"&amp;$C4771,0),variables,2,0)</f>
        <v>9734</v>
      </c>
      <c r="H4771" s="68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65" t="s">
        <v>1220</v>
      </c>
      <c r="B4772">
        <f t="shared" si="9717"/>
        <v>21</v>
      </c>
      <c r="C4772">
        <f t="shared" si="9720"/>
        <v>6</v>
      </c>
      <c r="E4772">
        <f t="shared" ref="E4772" si="9773">plan_id</f>
        <v>1330</v>
      </c>
      <c r="F4772">
        <f t="shared" ca="1" si="9645"/>
        <v>2019</v>
      </c>
      <c r="G4772">
        <f t="shared" ref="G4772" ca="1" si="9774">VLOOKUP(INDIRECT(CHAR(39)&amp;$A4772&amp;CHAR(39)&amp;"!r2c"&amp;$C4772,0),variables,2,0)</f>
        <v>9749</v>
      </c>
      <c r="H4772" s="68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65" t="s">
        <v>1220</v>
      </c>
      <c r="B4773">
        <f t="shared" si="9717"/>
        <v>21</v>
      </c>
      <c r="C4773">
        <f t="shared" si="9720"/>
        <v>7</v>
      </c>
      <c r="E4773">
        <f t="shared" ref="E4773" si="9775">plan_id</f>
        <v>1330</v>
      </c>
      <c r="F4773">
        <f t="shared" ref="F4773:F4836" ca="1" si="9776">INDIRECT(CHAR(39)&amp;$A4773&amp;CHAR(39)&amp;"!r"&amp;$B4773&amp;"c2",0)</f>
        <v>2019</v>
      </c>
      <c r="G4773">
        <f t="shared" ref="G4773" ca="1" si="9777">VLOOKUP(INDIRECT(CHAR(39)&amp;$A4773&amp;CHAR(39)&amp;"!r2c"&amp;$C4773,0),variables,2,0)</f>
        <v>9755</v>
      </c>
      <c r="H4773" s="68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65" t="s">
        <v>1220</v>
      </c>
      <c r="B4774">
        <f t="shared" si="9717"/>
        <v>21</v>
      </c>
      <c r="C4774">
        <f t="shared" si="9720"/>
        <v>8</v>
      </c>
      <c r="E4774">
        <f t="shared" ref="E4774" si="9778">plan_id</f>
        <v>1330</v>
      </c>
      <c r="F4774">
        <f t="shared" ca="1" si="9776"/>
        <v>2019</v>
      </c>
      <c r="G4774">
        <f t="shared" ref="G4774" ca="1" si="9779">VLOOKUP(INDIRECT(CHAR(39)&amp;$A4774&amp;CHAR(39)&amp;"!r2c"&amp;$C4774,0),variables,2,0)</f>
        <v>9782</v>
      </c>
      <c r="H4774" s="68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65" t="s">
        <v>1220</v>
      </c>
      <c r="B4775">
        <f t="shared" si="9717"/>
        <v>21</v>
      </c>
      <c r="C4775">
        <f t="shared" si="9720"/>
        <v>9</v>
      </c>
      <c r="E4775">
        <f t="shared" ref="E4775" si="9780">plan_id</f>
        <v>1330</v>
      </c>
      <c r="F4775">
        <f t="shared" ca="1" si="9776"/>
        <v>2019</v>
      </c>
      <c r="G4775">
        <f t="shared" ref="G4775" ca="1" si="9781">VLOOKUP(INDIRECT(CHAR(39)&amp;$A4775&amp;CHAR(39)&amp;"!r2c"&amp;$C4775,0),variables,2,0)</f>
        <v>9788</v>
      </c>
      <c r="H4775" s="68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65" t="s">
        <v>1220</v>
      </c>
      <c r="B4776">
        <f t="shared" si="9717"/>
        <v>21</v>
      </c>
      <c r="C4776">
        <f t="shared" si="9720"/>
        <v>10</v>
      </c>
      <c r="E4776">
        <f t="shared" ref="E4776" si="9782">plan_id</f>
        <v>1330</v>
      </c>
      <c r="F4776">
        <f t="shared" ca="1" si="9776"/>
        <v>2019</v>
      </c>
      <c r="G4776">
        <f t="shared" ref="G4776" ca="1" si="9783">VLOOKUP(INDIRECT(CHAR(39)&amp;$A4776&amp;CHAR(39)&amp;"!r2c"&amp;$C4776,0),variables,2,0)</f>
        <v>9812</v>
      </c>
      <c r="H4776" s="68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65" t="s">
        <v>1220</v>
      </c>
      <c r="B4777">
        <f t="shared" si="9717"/>
        <v>21</v>
      </c>
      <c r="C4777">
        <f t="shared" si="9720"/>
        <v>11</v>
      </c>
      <c r="E4777">
        <f t="shared" ref="E4777" si="9784">plan_id</f>
        <v>1330</v>
      </c>
      <c r="F4777">
        <f t="shared" ca="1" si="9776"/>
        <v>2019</v>
      </c>
      <c r="G4777">
        <f t="shared" ref="G4777" ca="1" si="9785">VLOOKUP(INDIRECT(CHAR(39)&amp;$A4777&amp;CHAR(39)&amp;"!r2c"&amp;$C4777,0),variables,2,0)</f>
        <v>9815</v>
      </c>
      <c r="H4777" s="68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65" t="s">
        <v>1220</v>
      </c>
      <c r="B4778">
        <f t="shared" si="9717"/>
        <v>21</v>
      </c>
      <c r="C4778">
        <f t="shared" si="9720"/>
        <v>12</v>
      </c>
      <c r="E4778">
        <f t="shared" ref="E4778" si="9786">plan_id</f>
        <v>1330</v>
      </c>
      <c r="F4778">
        <f t="shared" ca="1" si="9776"/>
        <v>2019</v>
      </c>
      <c r="G4778">
        <f t="shared" ref="G4778" ca="1" si="9787">VLOOKUP(INDIRECT(CHAR(39)&amp;$A4778&amp;CHAR(39)&amp;"!r2c"&amp;$C4778,0),variables,2,0)</f>
        <v>9821</v>
      </c>
      <c r="H4778" s="68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65" t="s">
        <v>1220</v>
      </c>
      <c r="B4779">
        <f t="shared" si="9717"/>
        <v>21</v>
      </c>
      <c r="C4779">
        <f t="shared" si="9720"/>
        <v>13</v>
      </c>
      <c r="E4779">
        <f t="shared" ref="E4779" si="9788">plan_id</f>
        <v>1330</v>
      </c>
      <c r="F4779">
        <f t="shared" ca="1" si="9776"/>
        <v>2019</v>
      </c>
      <c r="G4779">
        <f t="shared" ref="G4779" ca="1" si="9789">VLOOKUP(INDIRECT(CHAR(39)&amp;$A4779&amp;CHAR(39)&amp;"!r2c"&amp;$C4779,0),variables,2,0)</f>
        <v>9824</v>
      </c>
      <c r="H4779" s="68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65" t="s">
        <v>1220</v>
      </c>
      <c r="B4780">
        <f t="shared" si="9717"/>
        <v>21</v>
      </c>
      <c r="C4780">
        <f t="shared" si="9720"/>
        <v>14</v>
      </c>
      <c r="E4780">
        <f t="shared" ref="E4780" si="9790">plan_id</f>
        <v>1330</v>
      </c>
      <c r="F4780">
        <f t="shared" ca="1" si="9776"/>
        <v>2019</v>
      </c>
      <c r="G4780">
        <f t="shared" ref="G4780" ca="1" si="9791">VLOOKUP(INDIRECT(CHAR(39)&amp;$A4780&amp;CHAR(39)&amp;"!r2c"&amp;$C4780,0),variables,2,0)</f>
        <v>9830</v>
      </c>
      <c r="H4780" s="68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65" t="s">
        <v>1220</v>
      </c>
      <c r="B4781">
        <f t="shared" si="9717"/>
        <v>21</v>
      </c>
      <c r="C4781">
        <f t="shared" si="9720"/>
        <v>15</v>
      </c>
      <c r="E4781">
        <f t="shared" ref="E4781" si="9792">plan_id</f>
        <v>1330</v>
      </c>
      <c r="F4781">
        <f t="shared" ca="1" si="9776"/>
        <v>2019</v>
      </c>
      <c r="G4781">
        <f t="shared" ref="G4781" ca="1" si="9793">VLOOKUP(INDIRECT(CHAR(39)&amp;$A4781&amp;CHAR(39)&amp;"!r2c"&amp;$C4781,0),variables,2,0)</f>
        <v>9833</v>
      </c>
      <c r="H4781" s="68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65" t="s">
        <v>1220</v>
      </c>
      <c r="B4782">
        <f t="shared" si="9717"/>
        <v>21</v>
      </c>
      <c r="C4782">
        <f t="shared" si="9720"/>
        <v>16</v>
      </c>
      <c r="E4782">
        <f t="shared" ref="E4782" si="9794">plan_id</f>
        <v>1330</v>
      </c>
      <c r="F4782">
        <f t="shared" ca="1" si="9776"/>
        <v>2019</v>
      </c>
      <c r="G4782">
        <f t="shared" ref="G4782" ca="1" si="9795">VLOOKUP(INDIRECT(CHAR(39)&amp;$A4782&amp;CHAR(39)&amp;"!r2c"&amp;$C4782,0),variables,2,0)</f>
        <v>9845</v>
      </c>
      <c r="H4782" s="68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65" t="s">
        <v>1220</v>
      </c>
      <c r="B4783">
        <f t="shared" si="9717"/>
        <v>21</v>
      </c>
      <c r="C4783">
        <f t="shared" si="9720"/>
        <v>17</v>
      </c>
      <c r="E4783">
        <f t="shared" ref="E4783" si="9796">plan_id</f>
        <v>1330</v>
      </c>
      <c r="F4783">
        <f t="shared" ca="1" si="9776"/>
        <v>2019</v>
      </c>
      <c r="G4783">
        <f t="shared" ref="G4783" ca="1" si="9797">VLOOKUP(INDIRECT(CHAR(39)&amp;$A4783&amp;CHAR(39)&amp;"!r2c"&amp;$C4783,0),variables,2,0)</f>
        <v>9872</v>
      </c>
      <c r="H4783" s="68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65" t="s">
        <v>1220</v>
      </c>
      <c r="B4784">
        <f t="shared" si="9717"/>
        <v>21</v>
      </c>
      <c r="C4784">
        <f t="shared" si="9720"/>
        <v>18</v>
      </c>
      <c r="E4784">
        <f t="shared" ref="E4784" si="9798">plan_id</f>
        <v>1330</v>
      </c>
      <c r="F4784">
        <f t="shared" ca="1" si="9776"/>
        <v>2019</v>
      </c>
      <c r="G4784">
        <f t="shared" ref="G4784" ca="1" si="9799">VLOOKUP(INDIRECT(CHAR(39)&amp;$A4784&amp;CHAR(39)&amp;"!r2c"&amp;$C4784,0),variables,2,0)</f>
        <v>9887</v>
      </c>
      <c r="H4784" s="68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65" t="s">
        <v>1220</v>
      </c>
      <c r="B4785">
        <f t="shared" si="9717"/>
        <v>21</v>
      </c>
      <c r="C4785">
        <f t="shared" si="9720"/>
        <v>19</v>
      </c>
      <c r="E4785">
        <f t="shared" ref="E4785" si="9800">plan_id</f>
        <v>1330</v>
      </c>
      <c r="F4785">
        <f t="shared" ca="1" si="9776"/>
        <v>2019</v>
      </c>
      <c r="G4785">
        <f t="shared" ref="G4785" ca="1" si="9801">VLOOKUP(INDIRECT(CHAR(39)&amp;$A4785&amp;CHAR(39)&amp;"!r2c"&amp;$C4785,0),variables,2,0)</f>
        <v>9914</v>
      </c>
      <c r="H4785" s="68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65" t="s">
        <v>1220</v>
      </c>
      <c r="B4786">
        <f t="shared" si="9717"/>
        <v>21</v>
      </c>
      <c r="C4786">
        <f t="shared" si="9720"/>
        <v>20</v>
      </c>
      <c r="E4786">
        <f t="shared" ref="E4786" si="9802">plan_id</f>
        <v>1330</v>
      </c>
      <c r="F4786">
        <f t="shared" ca="1" si="9776"/>
        <v>2019</v>
      </c>
      <c r="G4786">
        <f t="shared" ref="G4786" ca="1" si="9803">VLOOKUP(INDIRECT(CHAR(39)&amp;$A4786&amp;CHAR(39)&amp;"!r2c"&amp;$C4786,0),variables,2,0)</f>
        <v>9917</v>
      </c>
      <c r="H4786" s="68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65" t="s">
        <v>1220</v>
      </c>
      <c r="B4787">
        <f t="shared" si="9717"/>
        <v>21</v>
      </c>
      <c r="C4787">
        <f t="shared" si="9720"/>
        <v>21</v>
      </c>
      <c r="E4787">
        <f t="shared" ref="E4787" si="9804">plan_id</f>
        <v>1330</v>
      </c>
      <c r="F4787">
        <f t="shared" ca="1" si="9776"/>
        <v>2019</v>
      </c>
      <c r="G4787">
        <f t="shared" ref="G4787" ca="1" si="9805">VLOOKUP(INDIRECT(CHAR(39)&amp;$A4787&amp;CHAR(39)&amp;"!r2c"&amp;$C4787,0),variables,2,0)</f>
        <v>9920</v>
      </c>
      <c r="H4787" s="68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65" t="s">
        <v>1220</v>
      </c>
      <c r="B4788">
        <f t="shared" si="9717"/>
        <v>21</v>
      </c>
      <c r="C4788">
        <f t="shared" si="9720"/>
        <v>22</v>
      </c>
      <c r="E4788">
        <f t="shared" ref="E4788" si="9806">plan_id</f>
        <v>1330</v>
      </c>
      <c r="F4788">
        <f t="shared" ca="1" si="9776"/>
        <v>2019</v>
      </c>
      <c r="G4788">
        <f t="shared" ref="G4788" ca="1" si="9807">VLOOKUP(INDIRECT(CHAR(39)&amp;$A4788&amp;CHAR(39)&amp;"!r2c"&amp;$C4788,0),variables,2,0)</f>
        <v>9648</v>
      </c>
      <c r="H4788" s="68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65" t="s">
        <v>1220</v>
      </c>
      <c r="B4789">
        <f t="shared" si="9717"/>
        <v>21</v>
      </c>
      <c r="C4789">
        <f t="shared" si="9720"/>
        <v>23</v>
      </c>
      <c r="E4789">
        <f t="shared" ref="E4789" si="9808">plan_id</f>
        <v>1330</v>
      </c>
      <c r="F4789">
        <f t="shared" ca="1" si="9776"/>
        <v>2019</v>
      </c>
      <c r="G4789">
        <f t="shared" ref="G4789" ca="1" si="9809">VLOOKUP(INDIRECT(CHAR(39)&amp;$A4789&amp;CHAR(39)&amp;"!r2c"&amp;$C4789,0),variables,2,0)</f>
        <v>9713</v>
      </c>
      <c r="H4789" s="68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65" t="s">
        <v>1220</v>
      </c>
      <c r="B4790">
        <f t="shared" si="9717"/>
        <v>21</v>
      </c>
      <c r="C4790">
        <f t="shared" si="9720"/>
        <v>24</v>
      </c>
      <c r="E4790">
        <f t="shared" ref="E4790" si="9810">plan_id</f>
        <v>1330</v>
      </c>
      <c r="F4790">
        <f t="shared" ca="1" si="9776"/>
        <v>2019</v>
      </c>
      <c r="G4790">
        <f t="shared" ref="G4790" ca="1" si="9811">VLOOKUP(INDIRECT(CHAR(39)&amp;$A4790&amp;CHAR(39)&amp;"!r2c"&amp;$C4790,0),variables,2,0)</f>
        <v>9719</v>
      </c>
      <c r="H4790" s="68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65" t="s">
        <v>1220</v>
      </c>
      <c r="B4791">
        <f t="shared" si="9717"/>
        <v>21</v>
      </c>
      <c r="C4791">
        <f t="shared" si="9720"/>
        <v>25</v>
      </c>
      <c r="E4791">
        <f t="shared" ref="E4791" si="9812">plan_id</f>
        <v>1330</v>
      </c>
      <c r="F4791">
        <f t="shared" ca="1" si="9776"/>
        <v>2019</v>
      </c>
      <c r="G4791">
        <f t="shared" ref="G4791" ca="1" si="9813">VLOOKUP(INDIRECT(CHAR(39)&amp;$A4791&amp;CHAR(39)&amp;"!r2c"&amp;$C4791,0),variables,2,0)</f>
        <v>9725</v>
      </c>
      <c r="H4791" s="68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65" t="s">
        <v>1220</v>
      </c>
      <c r="B4792">
        <f t="shared" si="9717"/>
        <v>21</v>
      </c>
      <c r="C4792">
        <f t="shared" si="9720"/>
        <v>26</v>
      </c>
      <c r="E4792">
        <f t="shared" ref="E4792" si="9814">plan_id</f>
        <v>1330</v>
      </c>
      <c r="F4792">
        <f t="shared" ca="1" si="9776"/>
        <v>2019</v>
      </c>
      <c r="G4792">
        <f t="shared" ref="G4792" ca="1" si="9815">VLOOKUP(INDIRECT(CHAR(39)&amp;$A4792&amp;CHAR(39)&amp;"!r2c"&amp;$C4792,0),variables,2,0)</f>
        <v>9743</v>
      </c>
      <c r="H4792" s="68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65" t="s">
        <v>1220</v>
      </c>
      <c r="B4793">
        <f t="shared" si="9717"/>
        <v>21</v>
      </c>
      <c r="C4793">
        <f t="shared" si="9720"/>
        <v>27</v>
      </c>
      <c r="E4793">
        <f t="shared" ref="E4793" si="9816">plan_id</f>
        <v>1330</v>
      </c>
      <c r="F4793">
        <f t="shared" ca="1" si="9776"/>
        <v>2019</v>
      </c>
      <c r="G4793">
        <f t="shared" ref="G4793" ca="1" si="9817">VLOOKUP(INDIRECT(CHAR(39)&amp;$A4793&amp;CHAR(39)&amp;"!r2c"&amp;$C4793,0),variables,2,0)</f>
        <v>9746</v>
      </c>
      <c r="H4793" s="68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65" t="s">
        <v>1220</v>
      </c>
      <c r="B4794">
        <f t="shared" si="9717"/>
        <v>21</v>
      </c>
      <c r="C4794">
        <f t="shared" si="9720"/>
        <v>28</v>
      </c>
      <c r="E4794">
        <f t="shared" ref="E4794" si="9818">plan_id</f>
        <v>1330</v>
      </c>
      <c r="F4794">
        <f t="shared" ca="1" si="9776"/>
        <v>2019</v>
      </c>
      <c r="G4794">
        <f t="shared" ref="G4794" ca="1" si="9819">VLOOKUP(INDIRECT(CHAR(39)&amp;$A4794&amp;CHAR(39)&amp;"!r2c"&amp;$C4794,0),variables,2,0)</f>
        <v>9761</v>
      </c>
      <c r="H4794" s="68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65" t="s">
        <v>1220</v>
      </c>
      <c r="B4795">
        <f t="shared" si="9717"/>
        <v>21</v>
      </c>
      <c r="C4795">
        <f t="shared" si="9720"/>
        <v>29</v>
      </c>
      <c r="E4795">
        <f t="shared" ref="E4795" si="9820">plan_id</f>
        <v>1330</v>
      </c>
      <c r="F4795">
        <f t="shared" ca="1" si="9776"/>
        <v>2019</v>
      </c>
      <c r="G4795">
        <f t="shared" ref="G4795" ca="1" si="9821">VLOOKUP(INDIRECT(CHAR(39)&amp;$A4795&amp;CHAR(39)&amp;"!r2c"&amp;$C4795,0),variables,2,0)</f>
        <v>9764</v>
      </c>
      <c r="H4795" s="68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65" t="s">
        <v>1220</v>
      </c>
      <c r="B4796">
        <f t="shared" si="9717"/>
        <v>21</v>
      </c>
      <c r="C4796">
        <f t="shared" si="9720"/>
        <v>30</v>
      </c>
      <c r="E4796">
        <f t="shared" ref="E4796" si="9822">plan_id</f>
        <v>1330</v>
      </c>
      <c r="F4796">
        <f t="shared" ca="1" si="9776"/>
        <v>2019</v>
      </c>
      <c r="G4796">
        <f t="shared" ref="G4796" ca="1" si="9823">VLOOKUP(INDIRECT(CHAR(39)&amp;$A4796&amp;CHAR(39)&amp;"!r2c"&amp;$C4796,0),variables,2,0)</f>
        <v>9767</v>
      </c>
      <c r="H4796" s="68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65" t="s">
        <v>1220</v>
      </c>
      <c r="B4797">
        <f t="shared" si="9717"/>
        <v>21</v>
      </c>
      <c r="C4797">
        <f t="shared" si="9720"/>
        <v>31</v>
      </c>
      <c r="E4797">
        <f t="shared" ref="E4797" si="9824">plan_id</f>
        <v>1330</v>
      </c>
      <c r="F4797">
        <f t="shared" ca="1" si="9776"/>
        <v>2019</v>
      </c>
      <c r="G4797">
        <f t="shared" ref="G4797" ca="1" si="9825">VLOOKUP(INDIRECT(CHAR(39)&amp;$A4797&amp;CHAR(39)&amp;"!r2c"&amp;$C4797,0),variables,2,0)</f>
        <v>9770</v>
      </c>
      <c r="H4797" s="68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65" t="s">
        <v>1220</v>
      </c>
      <c r="B4798">
        <f t="shared" si="9717"/>
        <v>21</v>
      </c>
      <c r="C4798">
        <f t="shared" si="9720"/>
        <v>32</v>
      </c>
      <c r="E4798">
        <f t="shared" ref="E4798" si="9826">plan_id</f>
        <v>1330</v>
      </c>
      <c r="F4798">
        <f t="shared" ca="1" si="9776"/>
        <v>2019</v>
      </c>
      <c r="G4798">
        <f t="shared" ref="G4798" ca="1" si="9827">VLOOKUP(INDIRECT(CHAR(39)&amp;$A4798&amp;CHAR(39)&amp;"!r2c"&amp;$C4798,0),variables,2,0)</f>
        <v>9773</v>
      </c>
      <c r="H4798" s="68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65" t="s">
        <v>1220</v>
      </c>
      <c r="B4799">
        <f t="shared" si="9717"/>
        <v>21</v>
      </c>
      <c r="C4799">
        <f t="shared" si="9720"/>
        <v>33</v>
      </c>
      <c r="E4799">
        <f t="shared" ref="E4799" si="9828">plan_id</f>
        <v>1330</v>
      </c>
      <c r="F4799">
        <f t="shared" ca="1" si="9776"/>
        <v>2019</v>
      </c>
      <c r="G4799">
        <f t="shared" ref="G4799" ca="1" si="9829">VLOOKUP(INDIRECT(CHAR(39)&amp;$A4799&amp;CHAR(39)&amp;"!r2c"&amp;$C4799,0),variables,2,0)</f>
        <v>9776</v>
      </c>
      <c r="H4799" s="68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65" t="s">
        <v>1220</v>
      </c>
      <c r="B4800">
        <f t="shared" si="9717"/>
        <v>21</v>
      </c>
      <c r="C4800">
        <f t="shared" si="9720"/>
        <v>34</v>
      </c>
      <c r="E4800">
        <f t="shared" ref="E4800" si="9830">plan_id</f>
        <v>1330</v>
      </c>
      <c r="F4800">
        <f t="shared" ca="1" si="9776"/>
        <v>2019</v>
      </c>
      <c r="G4800">
        <f t="shared" ref="G4800" ca="1" si="9831">VLOOKUP(INDIRECT(CHAR(39)&amp;$A4800&amp;CHAR(39)&amp;"!r2c"&amp;$C4800,0),variables,2,0)</f>
        <v>9779</v>
      </c>
      <c r="H4800" s="68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65" t="s">
        <v>1220</v>
      </c>
      <c r="B4801">
        <f t="shared" si="9717"/>
        <v>21</v>
      </c>
      <c r="C4801">
        <f t="shared" si="9720"/>
        <v>35</v>
      </c>
      <c r="E4801">
        <f t="shared" ref="E4801" si="9832">plan_id</f>
        <v>1330</v>
      </c>
      <c r="F4801">
        <f t="shared" ca="1" si="9776"/>
        <v>2019</v>
      </c>
      <c r="G4801">
        <f t="shared" ref="G4801" ca="1" si="9833">VLOOKUP(INDIRECT(CHAR(39)&amp;$A4801&amp;CHAR(39)&amp;"!r2c"&amp;$C4801,0),variables,2,0)</f>
        <v>9785</v>
      </c>
      <c r="H4801" s="68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65" t="s">
        <v>1220</v>
      </c>
      <c r="B4802">
        <f t="shared" si="9717"/>
        <v>21</v>
      </c>
      <c r="C4802">
        <f t="shared" si="9720"/>
        <v>36</v>
      </c>
      <c r="E4802">
        <f t="shared" ref="E4802" si="9834">plan_id</f>
        <v>1330</v>
      </c>
      <c r="F4802">
        <f t="shared" ca="1" si="9776"/>
        <v>2019</v>
      </c>
      <c r="G4802">
        <f t="shared" ref="G4802" ca="1" si="9835">VLOOKUP(INDIRECT(CHAR(39)&amp;$A4802&amp;CHAR(39)&amp;"!r2c"&amp;$C4802,0),variables,2,0)</f>
        <v>9794</v>
      </c>
      <c r="H4802" s="68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65" t="s">
        <v>1220</v>
      </c>
      <c r="B4803">
        <f t="shared" si="9717"/>
        <v>21</v>
      </c>
      <c r="C4803">
        <f t="shared" si="9720"/>
        <v>37</v>
      </c>
      <c r="E4803">
        <f t="shared" ref="E4803" si="9836">plan_id</f>
        <v>1330</v>
      </c>
      <c r="F4803">
        <f t="shared" ca="1" si="9776"/>
        <v>2019</v>
      </c>
      <c r="G4803">
        <f t="shared" ref="G4803" ca="1" si="9837">VLOOKUP(INDIRECT(CHAR(39)&amp;$A4803&amp;CHAR(39)&amp;"!r2c"&amp;$C4803,0),variables,2,0)</f>
        <v>9797</v>
      </c>
      <c r="H4803" s="68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65" t="s">
        <v>1220</v>
      </c>
      <c r="B4804">
        <f t="shared" si="9717"/>
        <v>21</v>
      </c>
      <c r="C4804">
        <f t="shared" si="9720"/>
        <v>38</v>
      </c>
      <c r="E4804">
        <f t="shared" ref="E4804" si="9838">plan_id</f>
        <v>1330</v>
      </c>
      <c r="F4804">
        <f t="shared" ca="1" si="9776"/>
        <v>2019</v>
      </c>
      <c r="G4804">
        <f t="shared" ref="G4804" ca="1" si="9839">VLOOKUP(INDIRECT(CHAR(39)&amp;$A4804&amp;CHAR(39)&amp;"!r2c"&amp;$C4804,0),variables,2,0)</f>
        <v>9806</v>
      </c>
      <c r="H4804" s="68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65" t="s">
        <v>1220</v>
      </c>
      <c r="B4805">
        <f t="shared" si="9717"/>
        <v>21</v>
      </c>
      <c r="C4805">
        <f t="shared" si="9720"/>
        <v>39</v>
      </c>
      <c r="E4805">
        <f t="shared" ref="E4805" si="9840">plan_id</f>
        <v>1330</v>
      </c>
      <c r="F4805">
        <f t="shared" ca="1" si="9776"/>
        <v>2019</v>
      </c>
      <c r="G4805">
        <f t="shared" ref="G4805" ca="1" si="9841">VLOOKUP(INDIRECT(CHAR(39)&amp;$A4805&amp;CHAR(39)&amp;"!r2c"&amp;$C4805,0),variables,2,0)</f>
        <v>9809</v>
      </c>
      <c r="H4805" s="68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65" t="s">
        <v>1220</v>
      </c>
      <c r="B4806">
        <f t="shared" si="9717"/>
        <v>21</v>
      </c>
      <c r="C4806">
        <f t="shared" si="9720"/>
        <v>40</v>
      </c>
      <c r="E4806">
        <f t="shared" ref="E4806" si="9842">plan_id</f>
        <v>1330</v>
      </c>
      <c r="F4806">
        <f t="shared" ca="1" si="9776"/>
        <v>2019</v>
      </c>
      <c r="G4806">
        <f t="shared" ref="G4806" ca="1" si="9843">VLOOKUP(INDIRECT(CHAR(39)&amp;$A4806&amp;CHAR(39)&amp;"!r2c"&amp;$C4806,0),variables,2,0)</f>
        <v>9818</v>
      </c>
      <c r="H4806" s="68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65" t="s">
        <v>1220</v>
      </c>
      <c r="B4807">
        <f t="shared" si="9717"/>
        <v>21</v>
      </c>
      <c r="C4807">
        <f t="shared" si="9720"/>
        <v>41</v>
      </c>
      <c r="E4807">
        <f t="shared" ref="E4807" si="9844">plan_id</f>
        <v>1330</v>
      </c>
      <c r="F4807">
        <f t="shared" ca="1" si="9776"/>
        <v>2019</v>
      </c>
      <c r="G4807">
        <f t="shared" ref="G4807" ca="1" si="9845">VLOOKUP(INDIRECT(CHAR(39)&amp;$A4807&amp;CHAR(39)&amp;"!r2c"&amp;$C4807,0),variables,2,0)</f>
        <v>9839</v>
      </c>
      <c r="H4807" s="68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65" t="s">
        <v>1220</v>
      </c>
      <c r="B4808">
        <f t="shared" si="9717"/>
        <v>21</v>
      </c>
      <c r="C4808">
        <f t="shared" si="9720"/>
        <v>42</v>
      </c>
      <c r="E4808">
        <f t="shared" ref="E4808" si="9846">plan_id</f>
        <v>1330</v>
      </c>
      <c r="F4808">
        <f t="shared" ca="1" si="9776"/>
        <v>2019</v>
      </c>
      <c r="G4808">
        <f t="shared" ref="G4808" ca="1" si="9847">VLOOKUP(INDIRECT(CHAR(39)&amp;$A4808&amp;CHAR(39)&amp;"!r2c"&amp;$C4808,0),variables,2,0)</f>
        <v>9860</v>
      </c>
      <c r="H4808" s="68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65" t="s">
        <v>1220</v>
      </c>
      <c r="B4809">
        <f t="shared" ref="B4809:B4872" si="9848">B4721+1</f>
        <v>21</v>
      </c>
      <c r="C4809">
        <f t="shared" si="9720"/>
        <v>43</v>
      </c>
      <c r="E4809">
        <f t="shared" ref="E4809" si="9849">plan_id</f>
        <v>1330</v>
      </c>
      <c r="F4809">
        <f t="shared" ca="1" si="9776"/>
        <v>2019</v>
      </c>
      <c r="G4809">
        <f t="shared" ref="G4809" ca="1" si="9850">VLOOKUP(INDIRECT(CHAR(39)&amp;$A4809&amp;CHAR(39)&amp;"!r2c"&amp;$C4809,0),variables,2,0)</f>
        <v>9863</v>
      </c>
      <c r="H4809" s="68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65" t="s">
        <v>1220</v>
      </c>
      <c r="B4810">
        <f t="shared" si="9848"/>
        <v>21</v>
      </c>
      <c r="C4810">
        <f t="shared" ref="C4810:C4873" si="9851">C4722</f>
        <v>44</v>
      </c>
      <c r="E4810">
        <f t="shared" ref="E4810" si="9852">plan_id</f>
        <v>1330</v>
      </c>
      <c r="F4810">
        <f t="shared" ca="1" si="9776"/>
        <v>2019</v>
      </c>
      <c r="G4810">
        <f t="shared" ref="G4810" ca="1" si="9853">VLOOKUP(INDIRECT(CHAR(39)&amp;$A4810&amp;CHAR(39)&amp;"!r2c"&amp;$C4810,0),variables,2,0)</f>
        <v>9878</v>
      </c>
      <c r="H4810" s="68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65" t="s">
        <v>1220</v>
      </c>
      <c r="B4811">
        <f t="shared" si="9848"/>
        <v>21</v>
      </c>
      <c r="C4811">
        <f t="shared" si="9851"/>
        <v>45</v>
      </c>
      <c r="E4811">
        <f t="shared" ref="E4811" si="9854">plan_id</f>
        <v>1330</v>
      </c>
      <c r="F4811">
        <f t="shared" ca="1" si="9776"/>
        <v>2019</v>
      </c>
      <c r="G4811">
        <f t="shared" ref="G4811" ca="1" si="9855">VLOOKUP(INDIRECT(CHAR(39)&amp;$A4811&amp;CHAR(39)&amp;"!r2c"&amp;$C4811,0),variables,2,0)</f>
        <v>9923</v>
      </c>
      <c r="H4811" s="68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65" t="s">
        <v>1220</v>
      </c>
      <c r="B4812">
        <f t="shared" si="9848"/>
        <v>21</v>
      </c>
      <c r="C4812">
        <f t="shared" si="9851"/>
        <v>46</v>
      </c>
      <c r="E4812">
        <f t="shared" ref="E4812" si="9856">plan_id</f>
        <v>1330</v>
      </c>
      <c r="F4812">
        <f t="shared" ca="1" si="9776"/>
        <v>2019</v>
      </c>
      <c r="G4812">
        <f t="shared" ref="G4812" ca="1" si="9857">VLOOKUP(INDIRECT(CHAR(39)&amp;$A4812&amp;CHAR(39)&amp;"!r2c"&amp;$C4812,0),variables,2,0)</f>
        <v>9932</v>
      </c>
      <c r="H4812" s="68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65" t="s">
        <v>1220</v>
      </c>
      <c r="B4813">
        <f t="shared" si="9848"/>
        <v>21</v>
      </c>
      <c r="C4813">
        <f t="shared" si="9851"/>
        <v>47</v>
      </c>
      <c r="E4813">
        <f t="shared" ref="E4813" si="9858">plan_id</f>
        <v>1330</v>
      </c>
      <c r="F4813">
        <f t="shared" ca="1" si="9776"/>
        <v>2019</v>
      </c>
      <c r="G4813">
        <f t="shared" ref="G4813" ca="1" si="9859">VLOOKUP(INDIRECT(CHAR(39)&amp;$A4813&amp;CHAR(39)&amp;"!r2c"&amp;$C4813,0),variables,2,0)</f>
        <v>9935</v>
      </c>
      <c r="H4813" s="68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65" t="s">
        <v>1220</v>
      </c>
      <c r="B4814">
        <f t="shared" si="9848"/>
        <v>21</v>
      </c>
      <c r="C4814">
        <f t="shared" si="9851"/>
        <v>48</v>
      </c>
      <c r="E4814">
        <f t="shared" ref="E4814" si="9860">plan_id</f>
        <v>1330</v>
      </c>
      <c r="F4814">
        <f t="shared" ca="1" si="9776"/>
        <v>2019</v>
      </c>
      <c r="G4814">
        <f t="shared" ref="G4814" ca="1" si="9861">VLOOKUP(INDIRECT(CHAR(39)&amp;$A4814&amp;CHAR(39)&amp;"!r2c"&amp;$C4814,0),variables,2,0)</f>
        <v>9651</v>
      </c>
      <c r="H4814" s="68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65" t="s">
        <v>1220</v>
      </c>
      <c r="B4815">
        <f t="shared" si="9848"/>
        <v>21</v>
      </c>
      <c r="C4815">
        <f t="shared" si="9851"/>
        <v>49</v>
      </c>
      <c r="E4815">
        <f t="shared" ref="E4815" si="9862">plan_id</f>
        <v>1330</v>
      </c>
      <c r="F4815">
        <f t="shared" ca="1" si="9776"/>
        <v>2019</v>
      </c>
      <c r="G4815">
        <f t="shared" ref="G4815" ca="1" si="9863">VLOOKUP(INDIRECT(CHAR(39)&amp;$A4815&amp;CHAR(39)&amp;"!r2c"&amp;$C4815,0),variables,2,0)</f>
        <v>9722</v>
      </c>
      <c r="H4815" s="68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65" t="s">
        <v>1220</v>
      </c>
      <c r="B4816">
        <f t="shared" si="9848"/>
        <v>21</v>
      </c>
      <c r="C4816">
        <f t="shared" si="9851"/>
        <v>50</v>
      </c>
      <c r="E4816">
        <f t="shared" ref="E4816" si="9864">plan_id</f>
        <v>1330</v>
      </c>
      <c r="F4816">
        <f t="shared" ca="1" si="9776"/>
        <v>2019</v>
      </c>
      <c r="G4816">
        <f t="shared" ref="G4816" ca="1" si="9865">VLOOKUP(INDIRECT(CHAR(39)&amp;$A4816&amp;CHAR(39)&amp;"!r2c"&amp;$C4816,0),variables,2,0)</f>
        <v>9848</v>
      </c>
      <c r="H4816" s="68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65" t="s">
        <v>1220</v>
      </c>
      <c r="B4817">
        <f t="shared" si="9848"/>
        <v>21</v>
      </c>
      <c r="C4817">
        <f t="shared" si="9851"/>
        <v>51</v>
      </c>
      <c r="E4817">
        <f t="shared" ref="E4817" si="9866">plan_id</f>
        <v>1330</v>
      </c>
      <c r="F4817">
        <f t="shared" ca="1" si="9776"/>
        <v>2019</v>
      </c>
      <c r="G4817">
        <f t="shared" ref="G4817" ca="1" si="9867">VLOOKUP(INDIRECT(CHAR(39)&amp;$A4817&amp;CHAR(39)&amp;"!r2c"&amp;$C4817,0),variables,2,0)</f>
        <v>9866</v>
      </c>
      <c r="H4817" s="68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65" t="s">
        <v>1220</v>
      </c>
      <c r="B4818">
        <f t="shared" si="9848"/>
        <v>21</v>
      </c>
      <c r="C4818">
        <f t="shared" si="9851"/>
        <v>52</v>
      </c>
      <c r="E4818">
        <f t="shared" ref="E4818" si="9868">plan_id</f>
        <v>1330</v>
      </c>
      <c r="F4818">
        <f t="shared" ca="1" si="9776"/>
        <v>2019</v>
      </c>
      <c r="G4818">
        <f t="shared" ref="G4818" ca="1" si="9869">VLOOKUP(INDIRECT(CHAR(39)&amp;$A4818&amp;CHAR(39)&amp;"!r2c"&amp;$C4818,0),variables,2,0)</f>
        <v>9899</v>
      </c>
      <c r="H4818" s="68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65" t="s">
        <v>1220</v>
      </c>
      <c r="B4819">
        <f t="shared" si="9848"/>
        <v>21</v>
      </c>
      <c r="C4819">
        <f t="shared" si="9851"/>
        <v>53</v>
      </c>
      <c r="E4819">
        <f t="shared" ref="E4819" si="9870">plan_id</f>
        <v>1330</v>
      </c>
      <c r="F4819">
        <f t="shared" ca="1" si="9776"/>
        <v>2019</v>
      </c>
      <c r="G4819">
        <f t="shared" ref="G4819" ca="1" si="9871">VLOOKUP(INDIRECT(CHAR(39)&amp;$A4819&amp;CHAR(39)&amp;"!r2c"&amp;$C4819,0),variables,2,0)</f>
        <v>9905</v>
      </c>
      <c r="H4819" s="68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65" t="s">
        <v>1220</v>
      </c>
      <c r="B4820">
        <f t="shared" si="9848"/>
        <v>21</v>
      </c>
      <c r="C4820">
        <f t="shared" si="9851"/>
        <v>54</v>
      </c>
      <c r="E4820">
        <f t="shared" ref="E4820" si="9872">plan_id</f>
        <v>1330</v>
      </c>
      <c r="F4820">
        <f t="shared" ca="1" si="9776"/>
        <v>2019</v>
      </c>
      <c r="G4820">
        <f t="shared" ref="G4820" ca="1" si="9873">VLOOKUP(INDIRECT(CHAR(39)&amp;$A4820&amp;CHAR(39)&amp;"!r2c"&amp;$C4820,0),variables,2,0)</f>
        <v>9929</v>
      </c>
      <c r="H4820" s="68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65" t="s">
        <v>1220</v>
      </c>
      <c r="B4821">
        <f t="shared" si="9848"/>
        <v>21</v>
      </c>
      <c r="C4821">
        <f t="shared" si="9851"/>
        <v>55</v>
      </c>
      <c r="E4821">
        <f t="shared" ref="E4821" si="9874">plan_id</f>
        <v>1330</v>
      </c>
      <c r="F4821">
        <f t="shared" ca="1" si="9776"/>
        <v>2019</v>
      </c>
      <c r="G4821">
        <f t="shared" ref="G4821" ca="1" si="9875">VLOOKUP(INDIRECT(CHAR(39)&amp;$A4821&amp;CHAR(39)&amp;"!r2c"&amp;$C4821,0),variables,2,0)</f>
        <v>9654</v>
      </c>
      <c r="H4821" s="68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65" t="s">
        <v>1220</v>
      </c>
      <c r="B4822">
        <f t="shared" si="9848"/>
        <v>21</v>
      </c>
      <c r="C4822">
        <f t="shared" si="9851"/>
        <v>56</v>
      </c>
      <c r="E4822">
        <f t="shared" ref="E4822" si="9876">plan_id</f>
        <v>1330</v>
      </c>
      <c r="F4822">
        <f t="shared" ca="1" si="9776"/>
        <v>2019</v>
      </c>
      <c r="G4822">
        <f t="shared" ref="G4822" ca="1" si="9877">VLOOKUP(INDIRECT(CHAR(39)&amp;$A4822&amp;CHAR(39)&amp;"!r2c"&amp;$C4822,0),variables,2,0)</f>
        <v>9707</v>
      </c>
      <c r="H4822" s="68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65" t="s">
        <v>1220</v>
      </c>
      <c r="B4823">
        <f t="shared" si="9848"/>
        <v>21</v>
      </c>
      <c r="C4823">
        <f t="shared" si="9851"/>
        <v>57</v>
      </c>
      <c r="E4823">
        <f t="shared" ref="E4823" si="9878">plan_id</f>
        <v>1330</v>
      </c>
      <c r="F4823">
        <f t="shared" ca="1" si="9776"/>
        <v>2019</v>
      </c>
      <c r="G4823">
        <f t="shared" ref="G4823" ca="1" si="9879">VLOOKUP(INDIRECT(CHAR(39)&amp;$A4823&amp;CHAR(39)&amp;"!r2c"&amp;$C4823,0),variables,2,0)</f>
        <v>9669</v>
      </c>
      <c r="H4823" s="68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65" t="s">
        <v>1220</v>
      </c>
      <c r="B4824">
        <f t="shared" si="9848"/>
        <v>21</v>
      </c>
      <c r="C4824">
        <f t="shared" si="9851"/>
        <v>58</v>
      </c>
      <c r="E4824">
        <f t="shared" ref="E4824" si="9880">plan_id</f>
        <v>1330</v>
      </c>
      <c r="F4824">
        <f t="shared" ca="1" si="9776"/>
        <v>2019</v>
      </c>
      <c r="G4824">
        <f t="shared" ref="G4824" ca="1" si="9881">VLOOKUP(INDIRECT(CHAR(39)&amp;$A4824&amp;CHAR(39)&amp;"!r2c"&amp;$C4824,0),variables,2,0)</f>
        <v>9851</v>
      </c>
      <c r="H4824" s="68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65" t="s">
        <v>1220</v>
      </c>
      <c r="B4825">
        <f t="shared" si="9848"/>
        <v>21</v>
      </c>
      <c r="C4825">
        <f t="shared" si="9851"/>
        <v>59</v>
      </c>
      <c r="E4825">
        <f t="shared" ref="E4825" si="9882">plan_id</f>
        <v>1330</v>
      </c>
      <c r="F4825">
        <f t="shared" ca="1" si="9776"/>
        <v>2019</v>
      </c>
      <c r="G4825">
        <f t="shared" ref="G4825" ca="1" si="9883">VLOOKUP(INDIRECT(CHAR(39)&amp;$A4825&amp;CHAR(39)&amp;"!r2c"&amp;$C4825,0),variables,2,0)</f>
        <v>9890</v>
      </c>
      <c r="H4825" s="68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65" t="s">
        <v>1220</v>
      </c>
      <c r="B4826">
        <f t="shared" si="9848"/>
        <v>21</v>
      </c>
      <c r="C4826">
        <f t="shared" si="9851"/>
        <v>60</v>
      </c>
      <c r="E4826">
        <f t="shared" ref="E4826" si="9884">plan_id</f>
        <v>1330</v>
      </c>
      <c r="F4826">
        <f t="shared" ca="1" si="9776"/>
        <v>2019</v>
      </c>
      <c r="G4826">
        <f t="shared" ref="G4826" ca="1" si="9885">VLOOKUP(INDIRECT(CHAR(39)&amp;$A4826&amp;CHAR(39)&amp;"!r2c"&amp;$C4826,0),variables,2,0)</f>
        <v>9893</v>
      </c>
      <c r="H4826" s="68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65" t="s">
        <v>1220</v>
      </c>
      <c r="B4827">
        <f t="shared" si="9848"/>
        <v>21</v>
      </c>
      <c r="C4827">
        <f t="shared" si="9851"/>
        <v>61</v>
      </c>
      <c r="E4827">
        <f t="shared" ref="E4827" si="9886">plan_id</f>
        <v>1330</v>
      </c>
      <c r="F4827">
        <f t="shared" ca="1" si="9776"/>
        <v>2019</v>
      </c>
      <c r="G4827">
        <f t="shared" ref="G4827" ca="1" si="9887">VLOOKUP(INDIRECT(CHAR(39)&amp;$A4827&amp;CHAR(39)&amp;"!r2c"&amp;$C4827,0),variables,2,0)</f>
        <v>9896</v>
      </c>
      <c r="H4827" s="68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65" t="s">
        <v>1220</v>
      </c>
      <c r="B4828">
        <f t="shared" si="9848"/>
        <v>21</v>
      </c>
      <c r="C4828">
        <f t="shared" si="9851"/>
        <v>62</v>
      </c>
      <c r="E4828">
        <f t="shared" ref="E4828" si="9888">plan_id</f>
        <v>1330</v>
      </c>
      <c r="F4828">
        <f t="shared" ca="1" si="9776"/>
        <v>2019</v>
      </c>
      <c r="G4828">
        <f t="shared" ref="G4828" ca="1" si="9889">VLOOKUP(INDIRECT(CHAR(39)&amp;$A4828&amp;CHAR(39)&amp;"!r2c"&amp;$C4828,0),variables,2,0)</f>
        <v>9660</v>
      </c>
      <c r="H4828" s="68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65" t="s">
        <v>1220</v>
      </c>
      <c r="B4829">
        <f t="shared" si="9848"/>
        <v>21</v>
      </c>
      <c r="C4829">
        <f t="shared" si="9851"/>
        <v>63</v>
      </c>
      <c r="E4829">
        <f t="shared" ref="E4829" si="9890">plan_id</f>
        <v>1330</v>
      </c>
      <c r="F4829">
        <f t="shared" ca="1" si="9776"/>
        <v>2019</v>
      </c>
      <c r="G4829">
        <f t="shared" ref="G4829" ca="1" si="9891">VLOOKUP(INDIRECT(CHAR(39)&amp;$A4829&amp;CHAR(39)&amp;"!r2c"&amp;$C4829,0),variables,2,0)</f>
        <v>9701</v>
      </c>
      <c r="H4829" s="68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65" t="s">
        <v>1220</v>
      </c>
      <c r="B4830">
        <f t="shared" si="9848"/>
        <v>21</v>
      </c>
      <c r="C4830">
        <f t="shared" si="9851"/>
        <v>64</v>
      </c>
      <c r="E4830">
        <f t="shared" ref="E4830" si="9892">plan_id</f>
        <v>1330</v>
      </c>
      <c r="F4830">
        <f t="shared" ca="1" si="9776"/>
        <v>2019</v>
      </c>
      <c r="G4830">
        <f t="shared" ref="G4830" ca="1" si="9893">VLOOKUP(INDIRECT(CHAR(39)&amp;$A4830&amp;CHAR(39)&amp;"!r2c"&amp;$C4830,0),variables,2,0)</f>
        <v>9728</v>
      </c>
      <c r="H4830" s="68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65" t="s">
        <v>1220</v>
      </c>
      <c r="B4831">
        <f t="shared" si="9848"/>
        <v>21</v>
      </c>
      <c r="C4831">
        <f t="shared" si="9851"/>
        <v>65</v>
      </c>
      <c r="E4831">
        <f t="shared" ref="E4831" si="9894">plan_id</f>
        <v>1330</v>
      </c>
      <c r="F4831">
        <f t="shared" ca="1" si="9776"/>
        <v>2019</v>
      </c>
      <c r="G4831">
        <f t="shared" ref="G4831" ca="1" si="9895">VLOOKUP(INDIRECT(CHAR(39)&amp;$A4831&amp;CHAR(39)&amp;"!r2c"&amp;$C4831,0),variables,2,0)</f>
        <v>9731</v>
      </c>
      <c r="H4831" s="68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65" t="s">
        <v>1220</v>
      </c>
      <c r="B4832">
        <f t="shared" si="9848"/>
        <v>21</v>
      </c>
      <c r="C4832">
        <f t="shared" si="9851"/>
        <v>66</v>
      </c>
      <c r="E4832">
        <f t="shared" ref="E4832" si="9896">plan_id</f>
        <v>1330</v>
      </c>
      <c r="F4832">
        <f t="shared" ca="1" si="9776"/>
        <v>2019</v>
      </c>
      <c r="G4832">
        <f t="shared" ref="G4832" ca="1" si="9897">VLOOKUP(INDIRECT(CHAR(39)&amp;$A4832&amp;CHAR(39)&amp;"!r2c"&amp;$C4832,0),variables,2,0)</f>
        <v>9737</v>
      </c>
      <c r="H4832" s="68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65" t="s">
        <v>1220</v>
      </c>
      <c r="B4833">
        <f t="shared" si="9848"/>
        <v>21</v>
      </c>
      <c r="C4833">
        <f t="shared" si="9851"/>
        <v>67</v>
      </c>
      <c r="E4833">
        <f t="shared" ref="E4833" si="9898">plan_id</f>
        <v>1330</v>
      </c>
      <c r="F4833">
        <f t="shared" ca="1" si="9776"/>
        <v>2019</v>
      </c>
      <c r="G4833">
        <f t="shared" ref="G4833" ca="1" si="9899">VLOOKUP(INDIRECT(CHAR(39)&amp;$A4833&amp;CHAR(39)&amp;"!r2c"&amp;$C4833,0),variables,2,0)</f>
        <v>9740</v>
      </c>
      <c r="H4833" s="68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65" t="s">
        <v>1220</v>
      </c>
      <c r="B4834">
        <f t="shared" si="9848"/>
        <v>21</v>
      </c>
      <c r="C4834">
        <f t="shared" si="9851"/>
        <v>68</v>
      </c>
      <c r="E4834">
        <f t="shared" ref="E4834" si="9900">plan_id</f>
        <v>1330</v>
      </c>
      <c r="F4834">
        <f t="shared" ca="1" si="9776"/>
        <v>2019</v>
      </c>
      <c r="G4834">
        <f t="shared" ref="G4834" ca="1" si="9901">VLOOKUP(INDIRECT(CHAR(39)&amp;$A4834&amp;CHAR(39)&amp;"!r2c"&amp;$C4834,0),variables,2,0)</f>
        <v>9752</v>
      </c>
      <c r="H4834" s="68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65" t="s">
        <v>1220</v>
      </c>
      <c r="B4835">
        <f t="shared" si="9848"/>
        <v>21</v>
      </c>
      <c r="C4835">
        <f t="shared" si="9851"/>
        <v>69</v>
      </c>
      <c r="E4835">
        <f t="shared" ref="E4835" si="9902">plan_id</f>
        <v>1330</v>
      </c>
      <c r="F4835">
        <f t="shared" ca="1" si="9776"/>
        <v>2019</v>
      </c>
      <c r="G4835">
        <f t="shared" ref="G4835" ca="1" si="9903">VLOOKUP(INDIRECT(CHAR(39)&amp;$A4835&amp;CHAR(39)&amp;"!r2c"&amp;$C4835,0),variables,2,0)</f>
        <v>9791</v>
      </c>
      <c r="H4835" s="68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65" t="s">
        <v>1220</v>
      </c>
      <c r="B4836">
        <f t="shared" si="9848"/>
        <v>21</v>
      </c>
      <c r="C4836">
        <f t="shared" si="9851"/>
        <v>70</v>
      </c>
      <c r="E4836">
        <f t="shared" ref="E4836" si="9904">plan_id</f>
        <v>1330</v>
      </c>
      <c r="F4836">
        <f t="shared" ca="1" si="9776"/>
        <v>2019</v>
      </c>
      <c r="G4836">
        <f t="shared" ref="G4836" ca="1" si="9905">VLOOKUP(INDIRECT(CHAR(39)&amp;$A4836&amp;CHAR(39)&amp;"!r2c"&amp;$C4836,0),variables,2,0)</f>
        <v>9800</v>
      </c>
      <c r="H4836" s="68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65" t="s">
        <v>1220</v>
      </c>
      <c r="B4837">
        <f t="shared" si="9848"/>
        <v>21</v>
      </c>
      <c r="C4837">
        <f t="shared" si="9851"/>
        <v>71</v>
      </c>
      <c r="E4837">
        <f t="shared" ref="E4837" si="9906">plan_id</f>
        <v>1330</v>
      </c>
      <c r="F4837">
        <f t="shared" ref="F4837:F4900" ca="1" si="9907">INDIRECT(CHAR(39)&amp;$A4837&amp;CHAR(39)&amp;"!r"&amp;$B4837&amp;"c2",0)</f>
        <v>2019</v>
      </c>
      <c r="G4837">
        <f t="shared" ref="G4837" ca="1" si="9908">VLOOKUP(INDIRECT(CHAR(39)&amp;$A4837&amp;CHAR(39)&amp;"!r2c"&amp;$C4837,0),variables,2,0)</f>
        <v>9842</v>
      </c>
      <c r="H4837" s="68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65" t="s">
        <v>1220</v>
      </c>
      <c r="B4838">
        <f t="shared" si="9848"/>
        <v>21</v>
      </c>
      <c r="C4838">
        <f t="shared" si="9851"/>
        <v>72</v>
      </c>
      <c r="E4838">
        <f t="shared" ref="E4838" si="9909">plan_id</f>
        <v>1330</v>
      </c>
      <c r="F4838">
        <f t="shared" ca="1" si="9907"/>
        <v>2019</v>
      </c>
      <c r="G4838">
        <f t="shared" ref="G4838" ca="1" si="9910">VLOOKUP(INDIRECT(CHAR(39)&amp;$A4838&amp;CHAR(39)&amp;"!r2c"&amp;$C4838,0),variables,2,0)</f>
        <v>9854</v>
      </c>
      <c r="H4838" s="68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65" t="s">
        <v>1220</v>
      </c>
      <c r="B4839">
        <f t="shared" si="9848"/>
        <v>21</v>
      </c>
      <c r="C4839">
        <f t="shared" si="9851"/>
        <v>73</v>
      </c>
      <c r="E4839">
        <f t="shared" ref="E4839" si="9911">plan_id</f>
        <v>1330</v>
      </c>
      <c r="F4839">
        <f t="shared" ca="1" si="9907"/>
        <v>2019</v>
      </c>
      <c r="G4839">
        <f t="shared" ref="G4839" ca="1" si="9912">VLOOKUP(INDIRECT(CHAR(39)&amp;$A4839&amp;CHAR(39)&amp;"!r2c"&amp;$C4839,0),variables,2,0)</f>
        <v>9869</v>
      </c>
      <c r="H4839" s="68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65" t="s">
        <v>1220</v>
      </c>
      <c r="B4840">
        <f t="shared" si="9848"/>
        <v>21</v>
      </c>
      <c r="C4840">
        <f t="shared" si="9851"/>
        <v>74</v>
      </c>
      <c r="E4840">
        <f t="shared" ref="E4840" si="9913">plan_id</f>
        <v>1330</v>
      </c>
      <c r="F4840">
        <f t="shared" ca="1" si="9907"/>
        <v>2019</v>
      </c>
      <c r="G4840">
        <f t="shared" ref="G4840" ca="1" si="9914">VLOOKUP(INDIRECT(CHAR(39)&amp;$A4840&amp;CHAR(39)&amp;"!r2c"&amp;$C4840,0),variables,2,0)</f>
        <v>9873</v>
      </c>
      <c r="H4840" s="68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65" t="s">
        <v>1220</v>
      </c>
      <c r="B4841">
        <f t="shared" si="9848"/>
        <v>21</v>
      </c>
      <c r="C4841">
        <f t="shared" si="9851"/>
        <v>75</v>
      </c>
      <c r="E4841">
        <f t="shared" ref="E4841" si="9915">plan_id</f>
        <v>1330</v>
      </c>
      <c r="F4841">
        <f t="shared" ca="1" si="9907"/>
        <v>2019</v>
      </c>
      <c r="G4841">
        <f t="shared" ref="G4841" ca="1" si="9916">VLOOKUP(INDIRECT(CHAR(39)&amp;$A4841&amp;CHAR(39)&amp;"!r2c"&amp;$C4841,0),variables,2,0)</f>
        <v>9881</v>
      </c>
      <c r="H4841" s="68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65" t="s">
        <v>1220</v>
      </c>
      <c r="B4842">
        <f t="shared" si="9848"/>
        <v>21</v>
      </c>
      <c r="C4842">
        <f t="shared" si="9851"/>
        <v>76</v>
      </c>
      <c r="E4842">
        <f t="shared" ref="E4842" si="9917">plan_id</f>
        <v>1330</v>
      </c>
      <c r="F4842">
        <f t="shared" ca="1" si="9907"/>
        <v>2019</v>
      </c>
      <c r="G4842">
        <f t="shared" ref="G4842" ca="1" si="9918">VLOOKUP(INDIRECT(CHAR(39)&amp;$A4842&amp;CHAR(39)&amp;"!r2c"&amp;$C4842,0),variables,2,0)</f>
        <v>9908</v>
      </c>
      <c r="H4842" s="68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65" t="s">
        <v>1220</v>
      </c>
      <c r="B4843">
        <f t="shared" si="9848"/>
        <v>21</v>
      </c>
      <c r="C4843">
        <f t="shared" si="9851"/>
        <v>77</v>
      </c>
      <c r="E4843">
        <f t="shared" ref="E4843" si="9919">plan_id</f>
        <v>1330</v>
      </c>
      <c r="F4843">
        <f t="shared" ca="1" si="9907"/>
        <v>2019</v>
      </c>
      <c r="G4843">
        <f t="shared" ref="G4843" ca="1" si="9920">VLOOKUP(INDIRECT(CHAR(39)&amp;$A4843&amp;CHAR(39)&amp;"!r2c"&amp;$C4843,0),variables,2,0)</f>
        <v>9911</v>
      </c>
      <c r="H4843" s="68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65" t="s">
        <v>1220</v>
      </c>
      <c r="B4844">
        <f t="shared" si="9848"/>
        <v>21</v>
      </c>
      <c r="C4844">
        <f t="shared" si="9851"/>
        <v>78</v>
      </c>
      <c r="E4844">
        <f t="shared" ref="E4844" si="9921">plan_id</f>
        <v>1330</v>
      </c>
      <c r="F4844">
        <f t="shared" ca="1" si="9907"/>
        <v>2019</v>
      </c>
      <c r="G4844">
        <f t="shared" ref="G4844" ca="1" si="9922">VLOOKUP(INDIRECT(CHAR(39)&amp;$A4844&amp;CHAR(39)&amp;"!r2c"&amp;$C4844,0),variables,2,0)</f>
        <v>9663</v>
      </c>
      <c r="H4844" s="68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65" t="s">
        <v>1220</v>
      </c>
      <c r="B4845">
        <f t="shared" si="9848"/>
        <v>21</v>
      </c>
      <c r="C4845">
        <f t="shared" si="9851"/>
        <v>79</v>
      </c>
      <c r="E4845">
        <f t="shared" ref="E4845" si="9923">plan_id</f>
        <v>1330</v>
      </c>
      <c r="F4845">
        <f t="shared" ca="1" si="9907"/>
        <v>2019</v>
      </c>
      <c r="G4845">
        <f t="shared" ref="G4845" ca="1" si="9924">VLOOKUP(INDIRECT(CHAR(39)&amp;$A4845&amp;CHAR(39)&amp;"!r2c"&amp;$C4845,0),variables,2,0)</f>
        <v>9710</v>
      </c>
      <c r="H4845" s="68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65" t="s">
        <v>1220</v>
      </c>
      <c r="B4846">
        <f t="shared" si="9848"/>
        <v>21</v>
      </c>
      <c r="C4846">
        <f t="shared" si="9851"/>
        <v>80</v>
      </c>
      <c r="E4846">
        <f t="shared" ref="E4846" si="9925">plan_id</f>
        <v>1330</v>
      </c>
      <c r="F4846">
        <f t="shared" ca="1" si="9907"/>
        <v>2019</v>
      </c>
      <c r="G4846">
        <f t="shared" ref="G4846" ca="1" si="9926">VLOOKUP(INDIRECT(CHAR(39)&amp;$A4846&amp;CHAR(39)&amp;"!r2c"&amp;$C4846,0),variables,2,0)</f>
        <v>9758</v>
      </c>
      <c r="H4846" s="68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65" t="s">
        <v>1220</v>
      </c>
      <c r="B4847">
        <f t="shared" si="9848"/>
        <v>21</v>
      </c>
      <c r="C4847">
        <f t="shared" si="9851"/>
        <v>81</v>
      </c>
      <c r="E4847">
        <f t="shared" ref="E4847" si="9927">plan_id</f>
        <v>1330</v>
      </c>
      <c r="F4847">
        <f t="shared" ca="1" si="9907"/>
        <v>2019</v>
      </c>
      <c r="G4847">
        <f t="shared" ref="G4847" ca="1" si="9928">VLOOKUP(INDIRECT(CHAR(39)&amp;$A4847&amp;CHAR(39)&amp;"!r2c"&amp;$C4847,0),variables,2,0)</f>
        <v>9803</v>
      </c>
      <c r="H4847" s="68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65" t="s">
        <v>1220</v>
      </c>
      <c r="B4848">
        <f t="shared" si="9848"/>
        <v>21</v>
      </c>
      <c r="C4848">
        <f t="shared" si="9851"/>
        <v>82</v>
      </c>
      <c r="E4848">
        <f t="shared" ref="E4848" si="9929">plan_id</f>
        <v>1330</v>
      </c>
      <c r="F4848">
        <f t="shared" ca="1" si="9907"/>
        <v>2019</v>
      </c>
      <c r="G4848">
        <f t="shared" ref="G4848" ca="1" si="9930">VLOOKUP(INDIRECT(CHAR(39)&amp;$A4848&amp;CHAR(39)&amp;"!r2c"&amp;$C4848,0),variables,2,0)</f>
        <v>9857</v>
      </c>
      <c r="H4848" s="68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65" t="s">
        <v>1220</v>
      </c>
      <c r="B4849">
        <f t="shared" si="9848"/>
        <v>21</v>
      </c>
      <c r="C4849">
        <f t="shared" si="9851"/>
        <v>83</v>
      </c>
      <c r="E4849">
        <f t="shared" ref="E4849" si="9931">plan_id</f>
        <v>1330</v>
      </c>
      <c r="F4849">
        <f t="shared" ca="1" si="9907"/>
        <v>2019</v>
      </c>
      <c r="G4849">
        <f t="shared" ref="G4849" ca="1" si="9932">VLOOKUP(INDIRECT(CHAR(39)&amp;$A4849&amp;CHAR(39)&amp;"!r2c"&amp;$C4849,0),variables,2,0)</f>
        <v>9902</v>
      </c>
      <c r="H4849" s="68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65" t="s">
        <v>1220</v>
      </c>
      <c r="B4850">
        <f t="shared" si="9848"/>
        <v>21</v>
      </c>
      <c r="C4850">
        <f t="shared" si="9851"/>
        <v>84</v>
      </c>
      <c r="E4850">
        <f t="shared" ref="E4850" si="9933">plan_id</f>
        <v>1330</v>
      </c>
      <c r="F4850">
        <f t="shared" ca="1" si="9907"/>
        <v>2019</v>
      </c>
      <c r="G4850">
        <f t="shared" ref="G4850" ca="1" si="9934">VLOOKUP(INDIRECT(CHAR(39)&amp;$A4850&amp;CHAR(39)&amp;"!r2c"&amp;$C4850,0),variables,2,0)</f>
        <v>9926</v>
      </c>
      <c r="H4850" s="68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5">
      <c r="A4851" s="65" t="s">
        <v>1220</v>
      </c>
      <c r="B4851">
        <f t="shared" si="9848"/>
        <v>21</v>
      </c>
      <c r="C4851">
        <f t="shared" si="9851"/>
        <v>85</v>
      </c>
      <c r="E4851">
        <f t="shared" ref="E4851" si="9935">plan_id</f>
        <v>1330</v>
      </c>
      <c r="F4851">
        <f t="shared" ca="1" si="9907"/>
        <v>2019</v>
      </c>
      <c r="G4851">
        <f t="shared" ref="G4851" ca="1" si="9936">VLOOKUP(INDIRECT(CHAR(39)&amp;$A4851&amp;CHAR(39)&amp;"!r2c"&amp;$C4851,0),variables,2,0)</f>
        <v>9666</v>
      </c>
      <c r="H4851" s="68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5">
      <c r="A4852" s="65" t="s">
        <v>1220</v>
      </c>
      <c r="B4852">
        <f t="shared" si="9848"/>
        <v>21</v>
      </c>
      <c r="C4852">
        <f t="shared" si="9851"/>
        <v>86</v>
      </c>
      <c r="E4852">
        <f t="shared" ref="E4852" si="9937">plan_id</f>
        <v>1330</v>
      </c>
      <c r="F4852">
        <f t="shared" ca="1" si="9907"/>
        <v>2019</v>
      </c>
      <c r="G4852">
        <f t="shared" ref="G4852" ca="1" si="9938">VLOOKUP(INDIRECT(CHAR(39)&amp;$A4852&amp;CHAR(39)&amp;"!r2c"&amp;$C4852,0),variables,2,0)</f>
        <v>9827</v>
      </c>
      <c r="H4852" s="68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5">
      <c r="A4853" s="65" t="s">
        <v>1220</v>
      </c>
      <c r="B4853">
        <f t="shared" si="9848"/>
        <v>21</v>
      </c>
      <c r="C4853">
        <f t="shared" si="9851"/>
        <v>87</v>
      </c>
      <c r="E4853">
        <f t="shared" ref="E4853" si="9939">plan_id</f>
        <v>1330</v>
      </c>
      <c r="F4853">
        <f t="shared" ca="1" si="9907"/>
        <v>2019</v>
      </c>
      <c r="G4853">
        <f t="shared" ref="G4853" ca="1" si="9940">VLOOKUP(INDIRECT(CHAR(39)&amp;$A4853&amp;CHAR(39)&amp;"!r2c"&amp;$C4853,0),variables,2,0)</f>
        <v>9657</v>
      </c>
      <c r="H4853" s="68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5">
      <c r="A4854" s="65" t="s">
        <v>1220</v>
      </c>
      <c r="B4854">
        <f t="shared" si="9848"/>
        <v>21</v>
      </c>
      <c r="C4854">
        <f t="shared" si="9851"/>
        <v>88</v>
      </c>
      <c r="E4854">
        <f t="shared" ref="E4854" si="9941">plan_id</f>
        <v>1330</v>
      </c>
      <c r="F4854">
        <f t="shared" ca="1" si="9907"/>
        <v>2019</v>
      </c>
      <c r="G4854">
        <f t="shared" ref="G4854" ca="1" si="9942">VLOOKUP(INDIRECT(CHAR(39)&amp;$A4854&amp;CHAR(39)&amp;"!r2c"&amp;$C4854,0),variables,2,0)</f>
        <v>9834</v>
      </c>
      <c r="H4854" s="68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5">
      <c r="A4855" s="65" t="s">
        <v>1220</v>
      </c>
      <c r="B4855">
        <f t="shared" si="9848"/>
        <v>21</v>
      </c>
      <c r="C4855">
        <f t="shared" si="9851"/>
        <v>89</v>
      </c>
      <c r="E4855">
        <f t="shared" ref="E4855" si="9943">plan_id</f>
        <v>1330</v>
      </c>
      <c r="F4855">
        <f t="shared" ca="1" si="9907"/>
        <v>2019</v>
      </c>
      <c r="G4855">
        <f t="shared" ref="G4855" ca="1" si="9944">VLOOKUP(INDIRECT(CHAR(39)&amp;$A4855&amp;CHAR(39)&amp;"!r2c"&amp;$C4855,0),variables,2,0)</f>
        <v>9884</v>
      </c>
      <c r="H4855" s="68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5">
      <c r="A4856" s="65" t="s">
        <v>1220</v>
      </c>
      <c r="B4856">
        <f t="shared" si="9848"/>
        <v>21</v>
      </c>
      <c r="C4856">
        <f t="shared" si="9851"/>
        <v>90</v>
      </c>
      <c r="E4856">
        <f t="shared" ref="E4856" si="9945">plan_id</f>
        <v>1330</v>
      </c>
      <c r="F4856">
        <f t="shared" ca="1" si="9907"/>
        <v>2019</v>
      </c>
      <c r="G4856">
        <f t="shared" ref="G4856" ca="1" si="9946">VLOOKUP(INDIRECT(CHAR(39)&amp;$A4856&amp;CHAR(39)&amp;"!r2c"&amp;$C4856,0),variables,2,0)</f>
        <v>9672</v>
      </c>
      <c r="H4856" s="68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5">
      <c r="A4857" s="65" t="s">
        <v>1220</v>
      </c>
      <c r="B4857">
        <f t="shared" si="9848"/>
        <v>22</v>
      </c>
      <c r="C4857">
        <f t="shared" si="9851"/>
        <v>3</v>
      </c>
      <c r="E4857">
        <f t="shared" ref="E4857" si="9947">plan_id</f>
        <v>1330</v>
      </c>
      <c r="F4857">
        <f t="shared" ca="1" si="9907"/>
        <v>2020</v>
      </c>
      <c r="G4857">
        <f t="shared" ref="G4857" ca="1" si="9948">VLOOKUP(INDIRECT(CHAR(39)&amp;$A4857&amp;CHAR(39)&amp;"!r2c"&amp;$C4857,0),variables,2,0)</f>
        <v>9704</v>
      </c>
      <c r="H4857" s="68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5">
      <c r="A4858" s="65" t="s">
        <v>1220</v>
      </c>
      <c r="B4858">
        <f t="shared" si="9848"/>
        <v>22</v>
      </c>
      <c r="C4858">
        <f t="shared" si="9851"/>
        <v>4</v>
      </c>
      <c r="E4858">
        <f t="shared" ref="E4858" si="9949">plan_id</f>
        <v>1330</v>
      </c>
      <c r="F4858">
        <f t="shared" ca="1" si="9907"/>
        <v>2020</v>
      </c>
      <c r="G4858">
        <f t="shared" ref="G4858" ca="1" si="9950">VLOOKUP(INDIRECT(CHAR(39)&amp;$A4858&amp;CHAR(39)&amp;"!r2c"&amp;$C4858,0),variables,2,0)</f>
        <v>9716</v>
      </c>
      <c r="H4858" s="68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5">
      <c r="A4859" s="65" t="s">
        <v>1220</v>
      </c>
      <c r="B4859">
        <f t="shared" si="9848"/>
        <v>22</v>
      </c>
      <c r="C4859">
        <f t="shared" si="9851"/>
        <v>5</v>
      </c>
      <c r="E4859">
        <f t="shared" ref="E4859" si="9951">plan_id</f>
        <v>1330</v>
      </c>
      <c r="F4859">
        <f t="shared" ca="1" si="9907"/>
        <v>2020</v>
      </c>
      <c r="G4859">
        <f t="shared" ref="G4859" ca="1" si="9952">VLOOKUP(INDIRECT(CHAR(39)&amp;$A4859&amp;CHAR(39)&amp;"!r2c"&amp;$C4859,0),variables,2,0)</f>
        <v>9734</v>
      </c>
      <c r="H4859" s="68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5">
      <c r="A4860" s="65" t="s">
        <v>1220</v>
      </c>
      <c r="B4860">
        <f t="shared" si="9848"/>
        <v>22</v>
      </c>
      <c r="C4860">
        <f t="shared" si="9851"/>
        <v>6</v>
      </c>
      <c r="E4860">
        <f t="shared" ref="E4860" si="9953">plan_id</f>
        <v>1330</v>
      </c>
      <c r="F4860">
        <f t="shared" ca="1" si="9907"/>
        <v>2020</v>
      </c>
      <c r="G4860">
        <f t="shared" ref="G4860" ca="1" si="9954">VLOOKUP(INDIRECT(CHAR(39)&amp;$A4860&amp;CHAR(39)&amp;"!r2c"&amp;$C4860,0),variables,2,0)</f>
        <v>9749</v>
      </c>
      <c r="H4860" s="68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5">
      <c r="A4861" s="65" t="s">
        <v>1220</v>
      </c>
      <c r="B4861">
        <f t="shared" si="9848"/>
        <v>22</v>
      </c>
      <c r="C4861">
        <f t="shared" si="9851"/>
        <v>7</v>
      </c>
      <c r="E4861">
        <f t="shared" ref="E4861" si="9955">plan_id</f>
        <v>1330</v>
      </c>
      <c r="F4861">
        <f t="shared" ca="1" si="9907"/>
        <v>2020</v>
      </c>
      <c r="G4861">
        <f t="shared" ref="G4861" ca="1" si="9956">VLOOKUP(INDIRECT(CHAR(39)&amp;$A4861&amp;CHAR(39)&amp;"!r2c"&amp;$C4861,0),variables,2,0)</f>
        <v>9755</v>
      </c>
      <c r="H4861" s="68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5">
      <c r="A4862" s="65" t="s">
        <v>1220</v>
      </c>
      <c r="B4862">
        <f t="shared" si="9848"/>
        <v>22</v>
      </c>
      <c r="C4862">
        <f t="shared" si="9851"/>
        <v>8</v>
      </c>
      <c r="E4862">
        <f t="shared" ref="E4862" si="9957">plan_id</f>
        <v>1330</v>
      </c>
      <c r="F4862">
        <f t="shared" ca="1" si="9907"/>
        <v>2020</v>
      </c>
      <c r="G4862">
        <f t="shared" ref="G4862" ca="1" si="9958">VLOOKUP(INDIRECT(CHAR(39)&amp;$A4862&amp;CHAR(39)&amp;"!r2c"&amp;$C4862,0),variables,2,0)</f>
        <v>9782</v>
      </c>
      <c r="H4862" s="68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5">
      <c r="A4863" s="65" t="s">
        <v>1220</v>
      </c>
      <c r="B4863">
        <f t="shared" si="9848"/>
        <v>22</v>
      </c>
      <c r="C4863">
        <f t="shared" si="9851"/>
        <v>9</v>
      </c>
      <c r="E4863">
        <f t="shared" ref="E4863" si="9959">plan_id</f>
        <v>1330</v>
      </c>
      <c r="F4863">
        <f t="shared" ca="1" si="9907"/>
        <v>2020</v>
      </c>
      <c r="G4863">
        <f t="shared" ref="G4863" ca="1" si="9960">VLOOKUP(INDIRECT(CHAR(39)&amp;$A4863&amp;CHAR(39)&amp;"!r2c"&amp;$C4863,0),variables,2,0)</f>
        <v>9788</v>
      </c>
      <c r="H4863" s="68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5">
      <c r="A4864" s="65" t="s">
        <v>1220</v>
      </c>
      <c r="B4864">
        <f t="shared" si="9848"/>
        <v>22</v>
      </c>
      <c r="C4864">
        <f t="shared" si="9851"/>
        <v>10</v>
      </c>
      <c r="E4864">
        <f t="shared" ref="E4864" si="9961">plan_id</f>
        <v>1330</v>
      </c>
      <c r="F4864">
        <f t="shared" ca="1" si="9907"/>
        <v>2020</v>
      </c>
      <c r="G4864">
        <f t="shared" ref="G4864" ca="1" si="9962">VLOOKUP(INDIRECT(CHAR(39)&amp;$A4864&amp;CHAR(39)&amp;"!r2c"&amp;$C4864,0),variables,2,0)</f>
        <v>9812</v>
      </c>
      <c r="H4864" s="68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5">
      <c r="A4865" s="65" t="s">
        <v>1220</v>
      </c>
      <c r="B4865">
        <f t="shared" si="9848"/>
        <v>22</v>
      </c>
      <c r="C4865">
        <f t="shared" si="9851"/>
        <v>11</v>
      </c>
      <c r="E4865">
        <f t="shared" ref="E4865" si="9963">plan_id</f>
        <v>1330</v>
      </c>
      <c r="F4865">
        <f t="shared" ca="1" si="9907"/>
        <v>2020</v>
      </c>
      <c r="G4865">
        <f t="shared" ref="G4865" ca="1" si="9964">VLOOKUP(INDIRECT(CHAR(39)&amp;$A4865&amp;CHAR(39)&amp;"!r2c"&amp;$C4865,0),variables,2,0)</f>
        <v>9815</v>
      </c>
      <c r="H4865" s="68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5">
      <c r="A4866" s="65" t="s">
        <v>1220</v>
      </c>
      <c r="B4866">
        <f t="shared" si="9848"/>
        <v>22</v>
      </c>
      <c r="C4866">
        <f t="shared" si="9851"/>
        <v>12</v>
      </c>
      <c r="E4866">
        <f t="shared" ref="E4866" si="9965">plan_id</f>
        <v>1330</v>
      </c>
      <c r="F4866">
        <f t="shared" ca="1" si="9907"/>
        <v>2020</v>
      </c>
      <c r="G4866">
        <f t="shared" ref="G4866" ca="1" si="9966">VLOOKUP(INDIRECT(CHAR(39)&amp;$A4866&amp;CHAR(39)&amp;"!r2c"&amp;$C4866,0),variables,2,0)</f>
        <v>9821</v>
      </c>
      <c r="H4866" s="68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5">
      <c r="A4867" s="65" t="s">
        <v>1220</v>
      </c>
      <c r="B4867">
        <f t="shared" si="9848"/>
        <v>22</v>
      </c>
      <c r="C4867">
        <f t="shared" si="9851"/>
        <v>13</v>
      </c>
      <c r="E4867">
        <f t="shared" ref="E4867" si="9967">plan_id</f>
        <v>1330</v>
      </c>
      <c r="F4867">
        <f t="shared" ca="1" si="9907"/>
        <v>2020</v>
      </c>
      <c r="G4867">
        <f t="shared" ref="G4867" ca="1" si="9968">VLOOKUP(INDIRECT(CHAR(39)&amp;$A4867&amp;CHAR(39)&amp;"!r2c"&amp;$C4867,0),variables,2,0)</f>
        <v>9824</v>
      </c>
      <c r="H4867" s="68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5">
      <c r="A4868" s="65" t="s">
        <v>1220</v>
      </c>
      <c r="B4868">
        <f t="shared" si="9848"/>
        <v>22</v>
      </c>
      <c r="C4868">
        <f t="shared" si="9851"/>
        <v>14</v>
      </c>
      <c r="E4868">
        <f t="shared" ref="E4868" si="9969">plan_id</f>
        <v>1330</v>
      </c>
      <c r="F4868">
        <f t="shared" ca="1" si="9907"/>
        <v>2020</v>
      </c>
      <c r="G4868">
        <f t="shared" ref="G4868" ca="1" si="9970">VLOOKUP(INDIRECT(CHAR(39)&amp;$A4868&amp;CHAR(39)&amp;"!r2c"&amp;$C4868,0),variables,2,0)</f>
        <v>9830</v>
      </c>
      <c r="H4868" s="68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5">
      <c r="A4869" s="65" t="s">
        <v>1220</v>
      </c>
      <c r="B4869">
        <f t="shared" si="9848"/>
        <v>22</v>
      </c>
      <c r="C4869">
        <f t="shared" si="9851"/>
        <v>15</v>
      </c>
      <c r="E4869">
        <f t="shared" ref="E4869" si="9971">plan_id</f>
        <v>1330</v>
      </c>
      <c r="F4869">
        <f t="shared" ca="1" si="9907"/>
        <v>2020</v>
      </c>
      <c r="G4869">
        <f t="shared" ref="G4869" ca="1" si="9972">VLOOKUP(INDIRECT(CHAR(39)&amp;$A4869&amp;CHAR(39)&amp;"!r2c"&amp;$C4869,0),variables,2,0)</f>
        <v>9833</v>
      </c>
      <c r="H4869" s="68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5">
      <c r="A4870" s="65" t="s">
        <v>1220</v>
      </c>
      <c r="B4870">
        <f t="shared" si="9848"/>
        <v>22</v>
      </c>
      <c r="C4870">
        <f t="shared" si="9851"/>
        <v>16</v>
      </c>
      <c r="E4870">
        <f t="shared" ref="E4870" si="9973">plan_id</f>
        <v>1330</v>
      </c>
      <c r="F4870">
        <f t="shared" ca="1" si="9907"/>
        <v>2020</v>
      </c>
      <c r="G4870">
        <f t="shared" ref="G4870" ca="1" si="9974">VLOOKUP(INDIRECT(CHAR(39)&amp;$A4870&amp;CHAR(39)&amp;"!r2c"&amp;$C4870,0),variables,2,0)</f>
        <v>9845</v>
      </c>
      <c r="H4870" s="68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5">
      <c r="A4871" s="65" t="s">
        <v>1220</v>
      </c>
      <c r="B4871">
        <f t="shared" si="9848"/>
        <v>22</v>
      </c>
      <c r="C4871">
        <f t="shared" si="9851"/>
        <v>17</v>
      </c>
      <c r="E4871">
        <f t="shared" ref="E4871" si="9975">plan_id</f>
        <v>1330</v>
      </c>
      <c r="F4871">
        <f t="shared" ca="1" si="9907"/>
        <v>2020</v>
      </c>
      <c r="G4871">
        <f t="shared" ref="G4871" ca="1" si="9976">VLOOKUP(INDIRECT(CHAR(39)&amp;$A4871&amp;CHAR(39)&amp;"!r2c"&amp;$C4871,0),variables,2,0)</f>
        <v>9872</v>
      </c>
      <c r="H4871" s="68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5">
      <c r="A4872" s="65" t="s">
        <v>1220</v>
      </c>
      <c r="B4872">
        <f t="shared" si="9848"/>
        <v>22</v>
      </c>
      <c r="C4872">
        <f t="shared" si="9851"/>
        <v>18</v>
      </c>
      <c r="E4872">
        <f t="shared" ref="E4872" si="9977">plan_id</f>
        <v>1330</v>
      </c>
      <c r="F4872">
        <f t="shared" ca="1" si="9907"/>
        <v>2020</v>
      </c>
      <c r="G4872">
        <f t="shared" ref="G4872" ca="1" si="9978">VLOOKUP(INDIRECT(CHAR(39)&amp;$A4872&amp;CHAR(39)&amp;"!r2c"&amp;$C4872,0),variables,2,0)</f>
        <v>9887</v>
      </c>
      <c r="H4872" s="68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5">
      <c r="A4873" s="65" t="s">
        <v>1220</v>
      </c>
      <c r="B4873">
        <f t="shared" ref="B4873:B4936" si="9979">B4785+1</f>
        <v>22</v>
      </c>
      <c r="C4873">
        <f t="shared" si="9851"/>
        <v>19</v>
      </c>
      <c r="E4873">
        <f t="shared" ref="E4873" si="9980">plan_id</f>
        <v>1330</v>
      </c>
      <c r="F4873">
        <f t="shared" ca="1" si="9907"/>
        <v>2020</v>
      </c>
      <c r="G4873">
        <f t="shared" ref="G4873" ca="1" si="9981">VLOOKUP(INDIRECT(CHAR(39)&amp;$A4873&amp;CHAR(39)&amp;"!r2c"&amp;$C4873,0),variables,2,0)</f>
        <v>9914</v>
      </c>
      <c r="H4873" s="68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5">
      <c r="A4874" s="65" t="s">
        <v>1220</v>
      </c>
      <c r="B4874">
        <f t="shared" si="9979"/>
        <v>22</v>
      </c>
      <c r="C4874">
        <f t="shared" ref="C4874:C4937" si="9982">C4786</f>
        <v>20</v>
      </c>
      <c r="E4874">
        <f t="shared" ref="E4874" si="9983">plan_id</f>
        <v>1330</v>
      </c>
      <c r="F4874">
        <f t="shared" ca="1" si="9907"/>
        <v>2020</v>
      </c>
      <c r="G4874">
        <f t="shared" ref="G4874" ca="1" si="9984">VLOOKUP(INDIRECT(CHAR(39)&amp;$A4874&amp;CHAR(39)&amp;"!r2c"&amp;$C4874,0),variables,2,0)</f>
        <v>9917</v>
      </c>
      <c r="H4874" s="68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5">
      <c r="A4875" s="65" t="s">
        <v>1220</v>
      </c>
      <c r="B4875">
        <f t="shared" si="9979"/>
        <v>22</v>
      </c>
      <c r="C4875">
        <f t="shared" si="9982"/>
        <v>21</v>
      </c>
      <c r="E4875">
        <f t="shared" ref="E4875" si="9985">plan_id</f>
        <v>1330</v>
      </c>
      <c r="F4875">
        <f t="shared" ca="1" si="9907"/>
        <v>2020</v>
      </c>
      <c r="G4875">
        <f t="shared" ref="G4875" ca="1" si="9986">VLOOKUP(INDIRECT(CHAR(39)&amp;$A4875&amp;CHAR(39)&amp;"!r2c"&amp;$C4875,0),variables,2,0)</f>
        <v>9920</v>
      </c>
      <c r="H4875" s="68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5">
      <c r="A4876" s="65" t="s">
        <v>1220</v>
      </c>
      <c r="B4876">
        <f t="shared" si="9979"/>
        <v>22</v>
      </c>
      <c r="C4876">
        <f t="shared" si="9982"/>
        <v>22</v>
      </c>
      <c r="E4876">
        <f t="shared" ref="E4876" si="9987">plan_id</f>
        <v>1330</v>
      </c>
      <c r="F4876">
        <f t="shared" ca="1" si="9907"/>
        <v>2020</v>
      </c>
      <c r="G4876">
        <f t="shared" ref="G4876" ca="1" si="9988">VLOOKUP(INDIRECT(CHAR(39)&amp;$A4876&amp;CHAR(39)&amp;"!r2c"&amp;$C4876,0),variables,2,0)</f>
        <v>9648</v>
      </c>
      <c r="H4876" s="68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5">
      <c r="A4877" s="65" t="s">
        <v>1220</v>
      </c>
      <c r="B4877">
        <f t="shared" si="9979"/>
        <v>22</v>
      </c>
      <c r="C4877">
        <f t="shared" si="9982"/>
        <v>23</v>
      </c>
      <c r="E4877">
        <f t="shared" ref="E4877" si="9989">plan_id</f>
        <v>1330</v>
      </c>
      <c r="F4877">
        <f t="shared" ca="1" si="9907"/>
        <v>2020</v>
      </c>
      <c r="G4877">
        <f t="shared" ref="G4877" ca="1" si="9990">VLOOKUP(INDIRECT(CHAR(39)&amp;$A4877&amp;CHAR(39)&amp;"!r2c"&amp;$C4877,0),variables,2,0)</f>
        <v>9713</v>
      </c>
      <c r="H4877" s="68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5">
      <c r="A4878" s="65" t="s">
        <v>1220</v>
      </c>
      <c r="B4878">
        <f t="shared" si="9979"/>
        <v>22</v>
      </c>
      <c r="C4878">
        <f t="shared" si="9982"/>
        <v>24</v>
      </c>
      <c r="E4878">
        <f t="shared" ref="E4878" si="9991">plan_id</f>
        <v>1330</v>
      </c>
      <c r="F4878">
        <f t="shared" ca="1" si="9907"/>
        <v>2020</v>
      </c>
      <c r="G4878">
        <f t="shared" ref="G4878" ca="1" si="9992">VLOOKUP(INDIRECT(CHAR(39)&amp;$A4878&amp;CHAR(39)&amp;"!r2c"&amp;$C4878,0),variables,2,0)</f>
        <v>9719</v>
      </c>
      <c r="H4878" s="68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5">
      <c r="A4879" s="65" t="s">
        <v>1220</v>
      </c>
      <c r="B4879">
        <f t="shared" si="9979"/>
        <v>22</v>
      </c>
      <c r="C4879">
        <f t="shared" si="9982"/>
        <v>25</v>
      </c>
      <c r="E4879">
        <f t="shared" ref="E4879" si="9993">plan_id</f>
        <v>1330</v>
      </c>
      <c r="F4879">
        <f t="shared" ca="1" si="9907"/>
        <v>2020</v>
      </c>
      <c r="G4879">
        <f t="shared" ref="G4879" ca="1" si="9994">VLOOKUP(INDIRECT(CHAR(39)&amp;$A4879&amp;CHAR(39)&amp;"!r2c"&amp;$C4879,0),variables,2,0)</f>
        <v>9725</v>
      </c>
      <c r="H4879" s="68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5">
      <c r="A4880" s="65" t="s">
        <v>1220</v>
      </c>
      <c r="B4880">
        <f t="shared" si="9979"/>
        <v>22</v>
      </c>
      <c r="C4880">
        <f t="shared" si="9982"/>
        <v>26</v>
      </c>
      <c r="E4880">
        <f t="shared" ref="E4880" si="9995">plan_id</f>
        <v>1330</v>
      </c>
      <c r="F4880">
        <f t="shared" ca="1" si="9907"/>
        <v>2020</v>
      </c>
      <c r="G4880">
        <f t="shared" ref="G4880" ca="1" si="9996">VLOOKUP(INDIRECT(CHAR(39)&amp;$A4880&amp;CHAR(39)&amp;"!r2c"&amp;$C4880,0),variables,2,0)</f>
        <v>9743</v>
      </c>
      <c r="H4880" s="68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5">
      <c r="A4881" s="65" t="s">
        <v>1220</v>
      </c>
      <c r="B4881">
        <f t="shared" si="9979"/>
        <v>22</v>
      </c>
      <c r="C4881">
        <f t="shared" si="9982"/>
        <v>27</v>
      </c>
      <c r="E4881">
        <f t="shared" ref="E4881" si="9997">plan_id</f>
        <v>1330</v>
      </c>
      <c r="F4881">
        <f t="shared" ca="1" si="9907"/>
        <v>2020</v>
      </c>
      <c r="G4881">
        <f t="shared" ref="G4881" ca="1" si="9998">VLOOKUP(INDIRECT(CHAR(39)&amp;$A4881&amp;CHAR(39)&amp;"!r2c"&amp;$C4881,0),variables,2,0)</f>
        <v>9746</v>
      </c>
      <c r="H4881" s="68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5">
      <c r="A4882" s="65" t="s">
        <v>1220</v>
      </c>
      <c r="B4882">
        <f t="shared" si="9979"/>
        <v>22</v>
      </c>
      <c r="C4882">
        <f t="shared" si="9982"/>
        <v>28</v>
      </c>
      <c r="E4882">
        <f t="shared" ref="E4882" si="9999">plan_id</f>
        <v>1330</v>
      </c>
      <c r="F4882">
        <f t="shared" ca="1" si="9907"/>
        <v>2020</v>
      </c>
      <c r="G4882">
        <f t="shared" ref="G4882" ca="1" si="10000">VLOOKUP(INDIRECT(CHAR(39)&amp;$A4882&amp;CHAR(39)&amp;"!r2c"&amp;$C4882,0),variables,2,0)</f>
        <v>9761</v>
      </c>
      <c r="H4882" s="68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5">
      <c r="A4883" s="65" t="s">
        <v>1220</v>
      </c>
      <c r="B4883">
        <f t="shared" si="9979"/>
        <v>22</v>
      </c>
      <c r="C4883">
        <f t="shared" si="9982"/>
        <v>29</v>
      </c>
      <c r="E4883">
        <f t="shared" ref="E4883" si="10001">plan_id</f>
        <v>1330</v>
      </c>
      <c r="F4883">
        <f t="shared" ca="1" si="9907"/>
        <v>2020</v>
      </c>
      <c r="G4883">
        <f t="shared" ref="G4883" ca="1" si="10002">VLOOKUP(INDIRECT(CHAR(39)&amp;$A4883&amp;CHAR(39)&amp;"!r2c"&amp;$C4883,0),variables,2,0)</f>
        <v>9764</v>
      </c>
      <c r="H4883" s="68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5">
      <c r="A4884" s="65" t="s">
        <v>1220</v>
      </c>
      <c r="B4884">
        <f t="shared" si="9979"/>
        <v>22</v>
      </c>
      <c r="C4884">
        <f t="shared" si="9982"/>
        <v>30</v>
      </c>
      <c r="E4884">
        <f t="shared" ref="E4884" si="10003">plan_id</f>
        <v>1330</v>
      </c>
      <c r="F4884">
        <f t="shared" ca="1" si="9907"/>
        <v>2020</v>
      </c>
      <c r="G4884">
        <f t="shared" ref="G4884" ca="1" si="10004">VLOOKUP(INDIRECT(CHAR(39)&amp;$A4884&amp;CHAR(39)&amp;"!r2c"&amp;$C4884,0),variables,2,0)</f>
        <v>9767</v>
      </c>
      <c r="H4884" s="68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5">
      <c r="A4885" s="65" t="s">
        <v>1220</v>
      </c>
      <c r="B4885">
        <f t="shared" si="9979"/>
        <v>22</v>
      </c>
      <c r="C4885">
        <f t="shared" si="9982"/>
        <v>31</v>
      </c>
      <c r="E4885">
        <f t="shared" ref="E4885" si="10005">plan_id</f>
        <v>1330</v>
      </c>
      <c r="F4885">
        <f t="shared" ca="1" si="9907"/>
        <v>2020</v>
      </c>
      <c r="G4885">
        <f t="shared" ref="G4885" ca="1" si="10006">VLOOKUP(INDIRECT(CHAR(39)&amp;$A4885&amp;CHAR(39)&amp;"!r2c"&amp;$C4885,0),variables,2,0)</f>
        <v>9770</v>
      </c>
      <c r="H4885" s="68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5">
      <c r="A4886" s="65" t="s">
        <v>1220</v>
      </c>
      <c r="B4886">
        <f t="shared" si="9979"/>
        <v>22</v>
      </c>
      <c r="C4886">
        <f t="shared" si="9982"/>
        <v>32</v>
      </c>
      <c r="E4886">
        <f t="shared" ref="E4886" si="10007">plan_id</f>
        <v>1330</v>
      </c>
      <c r="F4886">
        <f t="shared" ca="1" si="9907"/>
        <v>2020</v>
      </c>
      <c r="G4886">
        <f t="shared" ref="G4886" ca="1" si="10008">VLOOKUP(INDIRECT(CHAR(39)&amp;$A4886&amp;CHAR(39)&amp;"!r2c"&amp;$C4886,0),variables,2,0)</f>
        <v>9773</v>
      </c>
      <c r="H4886" s="68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5">
      <c r="A4887" s="65" t="s">
        <v>1220</v>
      </c>
      <c r="B4887">
        <f t="shared" si="9979"/>
        <v>22</v>
      </c>
      <c r="C4887">
        <f t="shared" si="9982"/>
        <v>33</v>
      </c>
      <c r="E4887">
        <f t="shared" ref="E4887" si="10009">plan_id</f>
        <v>1330</v>
      </c>
      <c r="F4887">
        <f t="shared" ca="1" si="9907"/>
        <v>2020</v>
      </c>
      <c r="G4887">
        <f t="shared" ref="G4887" ca="1" si="10010">VLOOKUP(INDIRECT(CHAR(39)&amp;$A4887&amp;CHAR(39)&amp;"!r2c"&amp;$C4887,0),variables,2,0)</f>
        <v>9776</v>
      </c>
      <c r="H4887" s="68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5">
      <c r="A4888" s="65" t="s">
        <v>1220</v>
      </c>
      <c r="B4888">
        <f t="shared" si="9979"/>
        <v>22</v>
      </c>
      <c r="C4888">
        <f t="shared" si="9982"/>
        <v>34</v>
      </c>
      <c r="E4888">
        <f t="shared" ref="E4888" si="10011">plan_id</f>
        <v>1330</v>
      </c>
      <c r="F4888">
        <f t="shared" ca="1" si="9907"/>
        <v>2020</v>
      </c>
      <c r="G4888">
        <f t="shared" ref="G4888" ca="1" si="10012">VLOOKUP(INDIRECT(CHAR(39)&amp;$A4888&amp;CHAR(39)&amp;"!r2c"&amp;$C4888,0),variables,2,0)</f>
        <v>9779</v>
      </c>
      <c r="H4888" s="68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5">
      <c r="A4889" s="65" t="s">
        <v>1220</v>
      </c>
      <c r="B4889">
        <f t="shared" si="9979"/>
        <v>22</v>
      </c>
      <c r="C4889">
        <f t="shared" si="9982"/>
        <v>35</v>
      </c>
      <c r="E4889">
        <f t="shared" ref="E4889" si="10013">plan_id</f>
        <v>1330</v>
      </c>
      <c r="F4889">
        <f t="shared" ca="1" si="9907"/>
        <v>2020</v>
      </c>
      <c r="G4889">
        <f t="shared" ref="G4889" ca="1" si="10014">VLOOKUP(INDIRECT(CHAR(39)&amp;$A4889&amp;CHAR(39)&amp;"!r2c"&amp;$C4889,0),variables,2,0)</f>
        <v>9785</v>
      </c>
      <c r="H4889" s="68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5">
      <c r="A4890" s="65" t="s">
        <v>1220</v>
      </c>
      <c r="B4890">
        <f t="shared" si="9979"/>
        <v>22</v>
      </c>
      <c r="C4890">
        <f t="shared" si="9982"/>
        <v>36</v>
      </c>
      <c r="E4890">
        <f t="shared" ref="E4890" si="10015">plan_id</f>
        <v>1330</v>
      </c>
      <c r="F4890">
        <f t="shared" ca="1" si="9907"/>
        <v>2020</v>
      </c>
      <c r="G4890">
        <f t="shared" ref="G4890" ca="1" si="10016">VLOOKUP(INDIRECT(CHAR(39)&amp;$A4890&amp;CHAR(39)&amp;"!r2c"&amp;$C4890,0),variables,2,0)</f>
        <v>9794</v>
      </c>
      <c r="H4890" s="68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5">
      <c r="A4891" s="65" t="s">
        <v>1220</v>
      </c>
      <c r="B4891">
        <f t="shared" si="9979"/>
        <v>22</v>
      </c>
      <c r="C4891">
        <f t="shared" si="9982"/>
        <v>37</v>
      </c>
      <c r="E4891">
        <f t="shared" ref="E4891" si="10017">plan_id</f>
        <v>1330</v>
      </c>
      <c r="F4891">
        <f t="shared" ca="1" si="9907"/>
        <v>2020</v>
      </c>
      <c r="G4891">
        <f t="shared" ref="G4891" ca="1" si="10018">VLOOKUP(INDIRECT(CHAR(39)&amp;$A4891&amp;CHAR(39)&amp;"!r2c"&amp;$C4891,0),variables,2,0)</f>
        <v>9797</v>
      </c>
      <c r="H4891" s="68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5">
      <c r="A4892" s="65" t="s">
        <v>1220</v>
      </c>
      <c r="B4892">
        <f t="shared" si="9979"/>
        <v>22</v>
      </c>
      <c r="C4892">
        <f t="shared" si="9982"/>
        <v>38</v>
      </c>
      <c r="E4892">
        <f t="shared" ref="E4892" si="10019">plan_id</f>
        <v>1330</v>
      </c>
      <c r="F4892">
        <f t="shared" ca="1" si="9907"/>
        <v>2020</v>
      </c>
      <c r="G4892">
        <f t="shared" ref="G4892" ca="1" si="10020">VLOOKUP(INDIRECT(CHAR(39)&amp;$A4892&amp;CHAR(39)&amp;"!r2c"&amp;$C4892,0),variables,2,0)</f>
        <v>9806</v>
      </c>
      <c r="H4892" s="68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5">
      <c r="A4893" s="65" t="s">
        <v>1220</v>
      </c>
      <c r="B4893">
        <f t="shared" si="9979"/>
        <v>22</v>
      </c>
      <c r="C4893">
        <f t="shared" si="9982"/>
        <v>39</v>
      </c>
      <c r="E4893">
        <f t="shared" ref="E4893" si="10021">plan_id</f>
        <v>1330</v>
      </c>
      <c r="F4893">
        <f t="shared" ca="1" si="9907"/>
        <v>2020</v>
      </c>
      <c r="G4893">
        <f t="shared" ref="G4893" ca="1" si="10022">VLOOKUP(INDIRECT(CHAR(39)&amp;$A4893&amp;CHAR(39)&amp;"!r2c"&amp;$C4893,0),variables,2,0)</f>
        <v>9809</v>
      </c>
      <c r="H4893" s="68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5">
      <c r="A4894" s="65" t="s">
        <v>1220</v>
      </c>
      <c r="B4894">
        <f t="shared" si="9979"/>
        <v>22</v>
      </c>
      <c r="C4894">
        <f t="shared" si="9982"/>
        <v>40</v>
      </c>
      <c r="E4894">
        <f t="shared" ref="E4894" si="10023">plan_id</f>
        <v>1330</v>
      </c>
      <c r="F4894">
        <f t="shared" ca="1" si="9907"/>
        <v>2020</v>
      </c>
      <c r="G4894">
        <f t="shared" ref="G4894" ca="1" si="10024">VLOOKUP(INDIRECT(CHAR(39)&amp;$A4894&amp;CHAR(39)&amp;"!r2c"&amp;$C4894,0),variables,2,0)</f>
        <v>9818</v>
      </c>
      <c r="H4894" s="68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5">
      <c r="A4895" s="65" t="s">
        <v>1220</v>
      </c>
      <c r="B4895">
        <f t="shared" si="9979"/>
        <v>22</v>
      </c>
      <c r="C4895">
        <f t="shared" si="9982"/>
        <v>41</v>
      </c>
      <c r="E4895">
        <f t="shared" ref="E4895" si="10025">plan_id</f>
        <v>1330</v>
      </c>
      <c r="F4895">
        <f t="shared" ca="1" si="9907"/>
        <v>2020</v>
      </c>
      <c r="G4895">
        <f t="shared" ref="G4895" ca="1" si="10026">VLOOKUP(INDIRECT(CHAR(39)&amp;$A4895&amp;CHAR(39)&amp;"!r2c"&amp;$C4895,0),variables,2,0)</f>
        <v>9839</v>
      </c>
      <c r="H4895" s="68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5">
      <c r="A4896" s="65" t="s">
        <v>1220</v>
      </c>
      <c r="B4896">
        <f t="shared" si="9979"/>
        <v>22</v>
      </c>
      <c r="C4896">
        <f t="shared" si="9982"/>
        <v>42</v>
      </c>
      <c r="E4896">
        <f t="shared" ref="E4896" si="10027">plan_id</f>
        <v>1330</v>
      </c>
      <c r="F4896">
        <f t="shared" ca="1" si="9907"/>
        <v>2020</v>
      </c>
      <c r="G4896">
        <f t="shared" ref="G4896" ca="1" si="10028">VLOOKUP(INDIRECT(CHAR(39)&amp;$A4896&amp;CHAR(39)&amp;"!r2c"&amp;$C4896,0),variables,2,0)</f>
        <v>9860</v>
      </c>
      <c r="H4896" s="68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5">
      <c r="A4897" s="65" t="s">
        <v>1220</v>
      </c>
      <c r="B4897">
        <f t="shared" si="9979"/>
        <v>22</v>
      </c>
      <c r="C4897">
        <f t="shared" si="9982"/>
        <v>43</v>
      </c>
      <c r="E4897">
        <f t="shared" ref="E4897" si="10029">plan_id</f>
        <v>1330</v>
      </c>
      <c r="F4897">
        <f t="shared" ca="1" si="9907"/>
        <v>2020</v>
      </c>
      <c r="G4897">
        <f t="shared" ref="G4897" ca="1" si="10030">VLOOKUP(INDIRECT(CHAR(39)&amp;$A4897&amp;CHAR(39)&amp;"!r2c"&amp;$C4897,0),variables,2,0)</f>
        <v>9863</v>
      </c>
      <c r="H4897" s="68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5">
      <c r="A4898" s="65" t="s">
        <v>1220</v>
      </c>
      <c r="B4898">
        <f t="shared" si="9979"/>
        <v>22</v>
      </c>
      <c r="C4898">
        <f t="shared" si="9982"/>
        <v>44</v>
      </c>
      <c r="E4898">
        <f t="shared" ref="E4898" si="10031">plan_id</f>
        <v>1330</v>
      </c>
      <c r="F4898">
        <f t="shared" ca="1" si="9907"/>
        <v>2020</v>
      </c>
      <c r="G4898">
        <f t="shared" ref="G4898" ca="1" si="10032">VLOOKUP(INDIRECT(CHAR(39)&amp;$A4898&amp;CHAR(39)&amp;"!r2c"&amp;$C4898,0),variables,2,0)</f>
        <v>9878</v>
      </c>
      <c r="H4898" s="68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5">
      <c r="A4899" s="65" t="s">
        <v>1220</v>
      </c>
      <c r="B4899">
        <f t="shared" si="9979"/>
        <v>22</v>
      </c>
      <c r="C4899">
        <f t="shared" si="9982"/>
        <v>45</v>
      </c>
      <c r="E4899">
        <f t="shared" ref="E4899" si="10033">plan_id</f>
        <v>1330</v>
      </c>
      <c r="F4899">
        <f t="shared" ca="1" si="9907"/>
        <v>2020</v>
      </c>
      <c r="G4899">
        <f t="shared" ref="G4899" ca="1" si="10034">VLOOKUP(INDIRECT(CHAR(39)&amp;$A4899&amp;CHAR(39)&amp;"!r2c"&amp;$C4899,0),variables,2,0)</f>
        <v>9923</v>
      </c>
      <c r="H4899" s="68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5">
      <c r="A4900" s="65" t="s">
        <v>1220</v>
      </c>
      <c r="B4900">
        <f t="shared" si="9979"/>
        <v>22</v>
      </c>
      <c r="C4900">
        <f t="shared" si="9982"/>
        <v>46</v>
      </c>
      <c r="E4900">
        <f t="shared" ref="E4900" si="10035">plan_id</f>
        <v>1330</v>
      </c>
      <c r="F4900">
        <f t="shared" ca="1" si="9907"/>
        <v>2020</v>
      </c>
      <c r="G4900">
        <f t="shared" ref="G4900" ca="1" si="10036">VLOOKUP(INDIRECT(CHAR(39)&amp;$A4900&amp;CHAR(39)&amp;"!r2c"&amp;$C4900,0),variables,2,0)</f>
        <v>9932</v>
      </c>
      <c r="H4900" s="68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5">
      <c r="A4901" s="65" t="s">
        <v>1220</v>
      </c>
      <c r="B4901">
        <f t="shared" si="9979"/>
        <v>22</v>
      </c>
      <c r="C4901">
        <f t="shared" si="9982"/>
        <v>47</v>
      </c>
      <c r="E4901">
        <f t="shared" ref="E4901" si="10037">plan_id</f>
        <v>1330</v>
      </c>
      <c r="F4901">
        <f t="shared" ref="F4901:F4964" ca="1" si="10038">INDIRECT(CHAR(39)&amp;$A4901&amp;CHAR(39)&amp;"!r"&amp;$B4901&amp;"c2",0)</f>
        <v>2020</v>
      </c>
      <c r="G4901">
        <f t="shared" ref="G4901" ca="1" si="10039">VLOOKUP(INDIRECT(CHAR(39)&amp;$A4901&amp;CHAR(39)&amp;"!r2c"&amp;$C4901,0),variables,2,0)</f>
        <v>9935</v>
      </c>
      <c r="H4901" s="68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5">
      <c r="A4902" s="65" t="s">
        <v>1220</v>
      </c>
      <c r="B4902">
        <f t="shared" si="9979"/>
        <v>22</v>
      </c>
      <c r="C4902">
        <f t="shared" si="9982"/>
        <v>48</v>
      </c>
      <c r="E4902">
        <f t="shared" ref="E4902" si="10040">plan_id</f>
        <v>1330</v>
      </c>
      <c r="F4902">
        <f t="shared" ca="1" si="10038"/>
        <v>2020</v>
      </c>
      <c r="G4902">
        <f t="shared" ref="G4902" ca="1" si="10041">VLOOKUP(INDIRECT(CHAR(39)&amp;$A4902&amp;CHAR(39)&amp;"!r2c"&amp;$C4902,0),variables,2,0)</f>
        <v>9651</v>
      </c>
      <c r="H4902" s="68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5">
      <c r="A4903" s="65" t="s">
        <v>1220</v>
      </c>
      <c r="B4903">
        <f t="shared" si="9979"/>
        <v>22</v>
      </c>
      <c r="C4903">
        <f t="shared" si="9982"/>
        <v>49</v>
      </c>
      <c r="E4903">
        <f t="shared" ref="E4903" si="10042">plan_id</f>
        <v>1330</v>
      </c>
      <c r="F4903">
        <f t="shared" ca="1" si="10038"/>
        <v>2020</v>
      </c>
      <c r="G4903">
        <f t="shared" ref="G4903" ca="1" si="10043">VLOOKUP(INDIRECT(CHAR(39)&amp;$A4903&amp;CHAR(39)&amp;"!r2c"&amp;$C4903,0),variables,2,0)</f>
        <v>9722</v>
      </c>
      <c r="H4903" s="68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5">
      <c r="A4904" s="65" t="s">
        <v>1220</v>
      </c>
      <c r="B4904">
        <f t="shared" si="9979"/>
        <v>22</v>
      </c>
      <c r="C4904">
        <f t="shared" si="9982"/>
        <v>50</v>
      </c>
      <c r="E4904">
        <f t="shared" ref="E4904" si="10044">plan_id</f>
        <v>1330</v>
      </c>
      <c r="F4904">
        <f t="shared" ca="1" si="10038"/>
        <v>2020</v>
      </c>
      <c r="G4904">
        <f t="shared" ref="G4904" ca="1" si="10045">VLOOKUP(INDIRECT(CHAR(39)&amp;$A4904&amp;CHAR(39)&amp;"!r2c"&amp;$C4904,0),variables,2,0)</f>
        <v>9848</v>
      </c>
      <c r="H4904" s="68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5">
      <c r="A4905" s="65" t="s">
        <v>1220</v>
      </c>
      <c r="B4905">
        <f t="shared" si="9979"/>
        <v>22</v>
      </c>
      <c r="C4905">
        <f t="shared" si="9982"/>
        <v>51</v>
      </c>
      <c r="E4905">
        <f t="shared" ref="E4905" si="10046">plan_id</f>
        <v>1330</v>
      </c>
      <c r="F4905">
        <f t="shared" ca="1" si="10038"/>
        <v>2020</v>
      </c>
      <c r="G4905">
        <f t="shared" ref="G4905" ca="1" si="10047">VLOOKUP(INDIRECT(CHAR(39)&amp;$A4905&amp;CHAR(39)&amp;"!r2c"&amp;$C4905,0),variables,2,0)</f>
        <v>9866</v>
      </c>
      <c r="H4905" s="68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5">
      <c r="A4906" s="65" t="s">
        <v>1220</v>
      </c>
      <c r="B4906">
        <f t="shared" si="9979"/>
        <v>22</v>
      </c>
      <c r="C4906">
        <f t="shared" si="9982"/>
        <v>52</v>
      </c>
      <c r="E4906">
        <f t="shared" ref="E4906" si="10048">plan_id</f>
        <v>1330</v>
      </c>
      <c r="F4906">
        <f t="shared" ca="1" si="10038"/>
        <v>2020</v>
      </c>
      <c r="G4906">
        <f t="shared" ref="G4906" ca="1" si="10049">VLOOKUP(INDIRECT(CHAR(39)&amp;$A4906&amp;CHAR(39)&amp;"!r2c"&amp;$C4906,0),variables,2,0)</f>
        <v>9899</v>
      </c>
      <c r="H4906" s="68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5">
      <c r="A4907" s="65" t="s">
        <v>1220</v>
      </c>
      <c r="B4907">
        <f t="shared" si="9979"/>
        <v>22</v>
      </c>
      <c r="C4907">
        <f t="shared" si="9982"/>
        <v>53</v>
      </c>
      <c r="E4907">
        <f t="shared" ref="E4907" si="10050">plan_id</f>
        <v>1330</v>
      </c>
      <c r="F4907">
        <f t="shared" ca="1" si="10038"/>
        <v>2020</v>
      </c>
      <c r="G4907">
        <f t="shared" ref="G4907" ca="1" si="10051">VLOOKUP(INDIRECT(CHAR(39)&amp;$A4907&amp;CHAR(39)&amp;"!r2c"&amp;$C4907,0),variables,2,0)</f>
        <v>9905</v>
      </c>
      <c r="H4907" s="68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5">
      <c r="A4908" s="65" t="s">
        <v>1220</v>
      </c>
      <c r="B4908">
        <f t="shared" si="9979"/>
        <v>22</v>
      </c>
      <c r="C4908">
        <f t="shared" si="9982"/>
        <v>54</v>
      </c>
      <c r="E4908">
        <f t="shared" ref="E4908" si="10052">plan_id</f>
        <v>1330</v>
      </c>
      <c r="F4908">
        <f t="shared" ca="1" si="10038"/>
        <v>2020</v>
      </c>
      <c r="G4908">
        <f t="shared" ref="G4908" ca="1" si="10053">VLOOKUP(INDIRECT(CHAR(39)&amp;$A4908&amp;CHAR(39)&amp;"!r2c"&amp;$C4908,0),variables,2,0)</f>
        <v>9929</v>
      </c>
      <c r="H4908" s="68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5">
      <c r="A4909" s="65" t="s">
        <v>1220</v>
      </c>
      <c r="B4909">
        <f t="shared" si="9979"/>
        <v>22</v>
      </c>
      <c r="C4909">
        <f t="shared" si="9982"/>
        <v>55</v>
      </c>
      <c r="E4909">
        <f t="shared" ref="E4909" si="10054">plan_id</f>
        <v>1330</v>
      </c>
      <c r="F4909">
        <f t="shared" ca="1" si="10038"/>
        <v>2020</v>
      </c>
      <c r="G4909">
        <f t="shared" ref="G4909" ca="1" si="10055">VLOOKUP(INDIRECT(CHAR(39)&amp;$A4909&amp;CHAR(39)&amp;"!r2c"&amp;$C4909,0),variables,2,0)</f>
        <v>9654</v>
      </c>
      <c r="H4909" s="68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5">
      <c r="A4910" s="65" t="s">
        <v>1220</v>
      </c>
      <c r="B4910">
        <f t="shared" si="9979"/>
        <v>22</v>
      </c>
      <c r="C4910">
        <f t="shared" si="9982"/>
        <v>56</v>
      </c>
      <c r="E4910">
        <f t="shared" ref="E4910" si="10056">plan_id</f>
        <v>1330</v>
      </c>
      <c r="F4910">
        <f t="shared" ca="1" si="10038"/>
        <v>2020</v>
      </c>
      <c r="G4910">
        <f t="shared" ref="G4910" ca="1" si="10057">VLOOKUP(INDIRECT(CHAR(39)&amp;$A4910&amp;CHAR(39)&amp;"!r2c"&amp;$C4910,0),variables,2,0)</f>
        <v>9707</v>
      </c>
      <c r="H4910" s="68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5">
      <c r="A4911" s="65" t="s">
        <v>1220</v>
      </c>
      <c r="B4911">
        <f t="shared" si="9979"/>
        <v>22</v>
      </c>
      <c r="C4911">
        <f t="shared" si="9982"/>
        <v>57</v>
      </c>
      <c r="E4911">
        <f t="shared" ref="E4911" si="10058">plan_id</f>
        <v>1330</v>
      </c>
      <c r="F4911">
        <f t="shared" ca="1" si="10038"/>
        <v>2020</v>
      </c>
      <c r="G4911">
        <f t="shared" ref="G4911" ca="1" si="10059">VLOOKUP(INDIRECT(CHAR(39)&amp;$A4911&amp;CHAR(39)&amp;"!r2c"&amp;$C4911,0),variables,2,0)</f>
        <v>9669</v>
      </c>
      <c r="H4911" s="68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5">
      <c r="A4912" s="65" t="s">
        <v>1220</v>
      </c>
      <c r="B4912">
        <f t="shared" si="9979"/>
        <v>22</v>
      </c>
      <c r="C4912">
        <f t="shared" si="9982"/>
        <v>58</v>
      </c>
      <c r="E4912">
        <f t="shared" ref="E4912" si="10060">plan_id</f>
        <v>1330</v>
      </c>
      <c r="F4912">
        <f t="shared" ca="1" si="10038"/>
        <v>2020</v>
      </c>
      <c r="G4912">
        <f t="shared" ref="G4912" ca="1" si="10061">VLOOKUP(INDIRECT(CHAR(39)&amp;$A4912&amp;CHAR(39)&amp;"!r2c"&amp;$C4912,0),variables,2,0)</f>
        <v>9851</v>
      </c>
      <c r="H4912" s="68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5">
      <c r="A4913" s="65" t="s">
        <v>1220</v>
      </c>
      <c r="B4913">
        <f t="shared" si="9979"/>
        <v>22</v>
      </c>
      <c r="C4913">
        <f t="shared" si="9982"/>
        <v>59</v>
      </c>
      <c r="E4913">
        <f t="shared" ref="E4913" si="10062">plan_id</f>
        <v>1330</v>
      </c>
      <c r="F4913">
        <f t="shared" ca="1" si="10038"/>
        <v>2020</v>
      </c>
      <c r="G4913">
        <f t="shared" ref="G4913" ca="1" si="10063">VLOOKUP(INDIRECT(CHAR(39)&amp;$A4913&amp;CHAR(39)&amp;"!r2c"&amp;$C4913,0),variables,2,0)</f>
        <v>9890</v>
      </c>
      <c r="H4913" s="68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5">
      <c r="A4914" s="65" t="s">
        <v>1220</v>
      </c>
      <c r="B4914">
        <f t="shared" si="9979"/>
        <v>22</v>
      </c>
      <c r="C4914">
        <f t="shared" si="9982"/>
        <v>60</v>
      </c>
      <c r="E4914">
        <f t="shared" ref="E4914" si="10064">plan_id</f>
        <v>1330</v>
      </c>
      <c r="F4914">
        <f t="shared" ca="1" si="10038"/>
        <v>2020</v>
      </c>
      <c r="G4914">
        <f t="shared" ref="G4914" ca="1" si="10065">VLOOKUP(INDIRECT(CHAR(39)&amp;$A4914&amp;CHAR(39)&amp;"!r2c"&amp;$C4914,0),variables,2,0)</f>
        <v>9893</v>
      </c>
      <c r="H4914" s="68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5">
      <c r="A4915" s="65" t="s">
        <v>1220</v>
      </c>
      <c r="B4915">
        <f t="shared" si="9979"/>
        <v>22</v>
      </c>
      <c r="C4915">
        <f t="shared" si="9982"/>
        <v>61</v>
      </c>
      <c r="E4915">
        <f t="shared" ref="E4915" si="10066">plan_id</f>
        <v>1330</v>
      </c>
      <c r="F4915">
        <f t="shared" ca="1" si="10038"/>
        <v>2020</v>
      </c>
      <c r="G4915">
        <f t="shared" ref="G4915" ca="1" si="10067">VLOOKUP(INDIRECT(CHAR(39)&amp;$A4915&amp;CHAR(39)&amp;"!r2c"&amp;$C4915,0),variables,2,0)</f>
        <v>9896</v>
      </c>
      <c r="H4915" s="68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5">
      <c r="A4916" s="65" t="s">
        <v>1220</v>
      </c>
      <c r="B4916">
        <f t="shared" si="9979"/>
        <v>22</v>
      </c>
      <c r="C4916">
        <f t="shared" si="9982"/>
        <v>62</v>
      </c>
      <c r="E4916">
        <f t="shared" ref="E4916" si="10068">plan_id</f>
        <v>1330</v>
      </c>
      <c r="F4916">
        <f t="shared" ca="1" si="10038"/>
        <v>2020</v>
      </c>
      <c r="G4916">
        <f t="shared" ref="G4916" ca="1" si="10069">VLOOKUP(INDIRECT(CHAR(39)&amp;$A4916&amp;CHAR(39)&amp;"!r2c"&amp;$C4916,0),variables,2,0)</f>
        <v>9660</v>
      </c>
      <c r="H4916" s="68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5">
      <c r="A4917" s="65" t="s">
        <v>1220</v>
      </c>
      <c r="B4917">
        <f t="shared" si="9979"/>
        <v>22</v>
      </c>
      <c r="C4917">
        <f t="shared" si="9982"/>
        <v>63</v>
      </c>
      <c r="E4917">
        <f t="shared" ref="E4917" si="10070">plan_id</f>
        <v>1330</v>
      </c>
      <c r="F4917">
        <f t="shared" ca="1" si="10038"/>
        <v>2020</v>
      </c>
      <c r="G4917">
        <f t="shared" ref="G4917" ca="1" si="10071">VLOOKUP(INDIRECT(CHAR(39)&amp;$A4917&amp;CHAR(39)&amp;"!r2c"&amp;$C4917,0),variables,2,0)</f>
        <v>9701</v>
      </c>
      <c r="H4917" s="68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5">
      <c r="A4918" s="65" t="s">
        <v>1220</v>
      </c>
      <c r="B4918">
        <f t="shared" si="9979"/>
        <v>22</v>
      </c>
      <c r="C4918">
        <f t="shared" si="9982"/>
        <v>64</v>
      </c>
      <c r="E4918">
        <f t="shared" ref="E4918" si="10072">plan_id</f>
        <v>1330</v>
      </c>
      <c r="F4918">
        <f t="shared" ca="1" si="10038"/>
        <v>2020</v>
      </c>
      <c r="G4918">
        <f t="shared" ref="G4918" ca="1" si="10073">VLOOKUP(INDIRECT(CHAR(39)&amp;$A4918&amp;CHAR(39)&amp;"!r2c"&amp;$C4918,0),variables,2,0)</f>
        <v>9728</v>
      </c>
      <c r="H4918" s="68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5">
      <c r="A4919" s="65" t="s">
        <v>1220</v>
      </c>
      <c r="B4919">
        <f t="shared" si="9979"/>
        <v>22</v>
      </c>
      <c r="C4919">
        <f t="shared" si="9982"/>
        <v>65</v>
      </c>
      <c r="E4919">
        <f t="shared" ref="E4919" si="10074">plan_id</f>
        <v>1330</v>
      </c>
      <c r="F4919">
        <f t="shared" ca="1" si="10038"/>
        <v>2020</v>
      </c>
      <c r="G4919">
        <f t="shared" ref="G4919" ca="1" si="10075">VLOOKUP(INDIRECT(CHAR(39)&amp;$A4919&amp;CHAR(39)&amp;"!r2c"&amp;$C4919,0),variables,2,0)</f>
        <v>9731</v>
      </c>
      <c r="H4919" s="68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5">
      <c r="A4920" s="65" t="s">
        <v>1220</v>
      </c>
      <c r="B4920">
        <f t="shared" si="9979"/>
        <v>22</v>
      </c>
      <c r="C4920">
        <f t="shared" si="9982"/>
        <v>66</v>
      </c>
      <c r="E4920">
        <f t="shared" ref="E4920" si="10076">plan_id</f>
        <v>1330</v>
      </c>
      <c r="F4920">
        <f t="shared" ca="1" si="10038"/>
        <v>2020</v>
      </c>
      <c r="G4920">
        <f t="shared" ref="G4920" ca="1" si="10077">VLOOKUP(INDIRECT(CHAR(39)&amp;$A4920&amp;CHAR(39)&amp;"!r2c"&amp;$C4920,0),variables,2,0)</f>
        <v>9737</v>
      </c>
      <c r="H4920" s="68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5">
      <c r="A4921" s="65" t="s">
        <v>1220</v>
      </c>
      <c r="B4921">
        <f t="shared" si="9979"/>
        <v>22</v>
      </c>
      <c r="C4921">
        <f t="shared" si="9982"/>
        <v>67</v>
      </c>
      <c r="E4921">
        <f t="shared" ref="E4921" si="10078">plan_id</f>
        <v>1330</v>
      </c>
      <c r="F4921">
        <f t="shared" ca="1" si="10038"/>
        <v>2020</v>
      </c>
      <c r="G4921">
        <f t="shared" ref="G4921" ca="1" si="10079">VLOOKUP(INDIRECT(CHAR(39)&amp;$A4921&amp;CHAR(39)&amp;"!r2c"&amp;$C4921,0),variables,2,0)</f>
        <v>9740</v>
      </c>
      <c r="H4921" s="68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5">
      <c r="A4922" s="65" t="s">
        <v>1220</v>
      </c>
      <c r="B4922">
        <f t="shared" si="9979"/>
        <v>22</v>
      </c>
      <c r="C4922">
        <f t="shared" si="9982"/>
        <v>68</v>
      </c>
      <c r="E4922">
        <f t="shared" ref="E4922" si="10080">plan_id</f>
        <v>1330</v>
      </c>
      <c r="F4922">
        <f t="shared" ca="1" si="10038"/>
        <v>2020</v>
      </c>
      <c r="G4922">
        <f t="shared" ref="G4922" ca="1" si="10081">VLOOKUP(INDIRECT(CHAR(39)&amp;$A4922&amp;CHAR(39)&amp;"!r2c"&amp;$C4922,0),variables,2,0)</f>
        <v>9752</v>
      </c>
      <c r="H4922" s="68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5">
      <c r="A4923" s="65" t="s">
        <v>1220</v>
      </c>
      <c r="B4923">
        <f t="shared" si="9979"/>
        <v>22</v>
      </c>
      <c r="C4923">
        <f t="shared" si="9982"/>
        <v>69</v>
      </c>
      <c r="E4923">
        <f t="shared" ref="E4923" si="10082">plan_id</f>
        <v>1330</v>
      </c>
      <c r="F4923">
        <f t="shared" ca="1" si="10038"/>
        <v>2020</v>
      </c>
      <c r="G4923">
        <f t="shared" ref="G4923" ca="1" si="10083">VLOOKUP(INDIRECT(CHAR(39)&amp;$A4923&amp;CHAR(39)&amp;"!r2c"&amp;$C4923,0),variables,2,0)</f>
        <v>9791</v>
      </c>
      <c r="H4923" s="68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5">
      <c r="A4924" s="65" t="s">
        <v>1220</v>
      </c>
      <c r="B4924">
        <f t="shared" si="9979"/>
        <v>22</v>
      </c>
      <c r="C4924">
        <f t="shared" si="9982"/>
        <v>70</v>
      </c>
      <c r="E4924">
        <f t="shared" ref="E4924" si="10084">plan_id</f>
        <v>1330</v>
      </c>
      <c r="F4924">
        <f t="shared" ca="1" si="10038"/>
        <v>2020</v>
      </c>
      <c r="G4924">
        <f t="shared" ref="G4924" ca="1" si="10085">VLOOKUP(INDIRECT(CHAR(39)&amp;$A4924&amp;CHAR(39)&amp;"!r2c"&amp;$C4924,0),variables,2,0)</f>
        <v>9800</v>
      </c>
      <c r="H4924" s="68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5">
      <c r="A4925" s="65" t="s">
        <v>1220</v>
      </c>
      <c r="B4925">
        <f t="shared" si="9979"/>
        <v>22</v>
      </c>
      <c r="C4925">
        <f t="shared" si="9982"/>
        <v>71</v>
      </c>
      <c r="E4925">
        <f t="shared" ref="E4925" si="10086">plan_id</f>
        <v>1330</v>
      </c>
      <c r="F4925">
        <f t="shared" ca="1" si="10038"/>
        <v>2020</v>
      </c>
      <c r="G4925">
        <f t="shared" ref="G4925" ca="1" si="10087">VLOOKUP(INDIRECT(CHAR(39)&amp;$A4925&amp;CHAR(39)&amp;"!r2c"&amp;$C4925,0),variables,2,0)</f>
        <v>9842</v>
      </c>
      <c r="H4925" s="68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5">
      <c r="A4926" s="65" t="s">
        <v>1220</v>
      </c>
      <c r="B4926">
        <f t="shared" si="9979"/>
        <v>22</v>
      </c>
      <c r="C4926">
        <f t="shared" si="9982"/>
        <v>72</v>
      </c>
      <c r="E4926">
        <f t="shared" ref="E4926" si="10088">plan_id</f>
        <v>1330</v>
      </c>
      <c r="F4926">
        <f t="shared" ca="1" si="10038"/>
        <v>2020</v>
      </c>
      <c r="G4926">
        <f t="shared" ref="G4926" ca="1" si="10089">VLOOKUP(INDIRECT(CHAR(39)&amp;$A4926&amp;CHAR(39)&amp;"!r2c"&amp;$C4926,0),variables,2,0)</f>
        <v>9854</v>
      </c>
      <c r="H4926" s="68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5">
      <c r="A4927" s="65" t="s">
        <v>1220</v>
      </c>
      <c r="B4927">
        <f t="shared" si="9979"/>
        <v>22</v>
      </c>
      <c r="C4927">
        <f t="shared" si="9982"/>
        <v>73</v>
      </c>
      <c r="E4927">
        <f t="shared" ref="E4927" si="10090">plan_id</f>
        <v>1330</v>
      </c>
      <c r="F4927">
        <f t="shared" ca="1" si="10038"/>
        <v>2020</v>
      </c>
      <c r="G4927">
        <f t="shared" ref="G4927" ca="1" si="10091">VLOOKUP(INDIRECT(CHAR(39)&amp;$A4927&amp;CHAR(39)&amp;"!r2c"&amp;$C4927,0),variables,2,0)</f>
        <v>9869</v>
      </c>
      <c r="H4927" s="68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5">
      <c r="A4928" s="65" t="s">
        <v>1220</v>
      </c>
      <c r="B4928">
        <f t="shared" si="9979"/>
        <v>22</v>
      </c>
      <c r="C4928">
        <f t="shared" si="9982"/>
        <v>74</v>
      </c>
      <c r="E4928">
        <f t="shared" ref="E4928" si="10092">plan_id</f>
        <v>1330</v>
      </c>
      <c r="F4928">
        <f t="shared" ca="1" si="10038"/>
        <v>2020</v>
      </c>
      <c r="G4928">
        <f t="shared" ref="G4928" ca="1" si="10093">VLOOKUP(INDIRECT(CHAR(39)&amp;$A4928&amp;CHAR(39)&amp;"!r2c"&amp;$C4928,0),variables,2,0)</f>
        <v>9873</v>
      </c>
      <c r="H4928" s="68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5">
      <c r="A4929" s="65" t="s">
        <v>1220</v>
      </c>
      <c r="B4929">
        <f t="shared" si="9979"/>
        <v>22</v>
      </c>
      <c r="C4929">
        <f t="shared" si="9982"/>
        <v>75</v>
      </c>
      <c r="E4929">
        <f t="shared" ref="E4929" si="10094">plan_id</f>
        <v>1330</v>
      </c>
      <c r="F4929">
        <f t="shared" ca="1" si="10038"/>
        <v>2020</v>
      </c>
      <c r="G4929">
        <f t="shared" ref="G4929" ca="1" si="10095">VLOOKUP(INDIRECT(CHAR(39)&amp;$A4929&amp;CHAR(39)&amp;"!r2c"&amp;$C4929,0),variables,2,0)</f>
        <v>9881</v>
      </c>
      <c r="H4929" s="68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5">
      <c r="A4930" s="65" t="s">
        <v>1220</v>
      </c>
      <c r="B4930">
        <f t="shared" si="9979"/>
        <v>22</v>
      </c>
      <c r="C4930">
        <f t="shared" si="9982"/>
        <v>76</v>
      </c>
      <c r="E4930">
        <f t="shared" ref="E4930" si="10096">plan_id</f>
        <v>1330</v>
      </c>
      <c r="F4930">
        <f t="shared" ca="1" si="10038"/>
        <v>2020</v>
      </c>
      <c r="G4930">
        <f t="shared" ref="G4930" ca="1" si="10097">VLOOKUP(INDIRECT(CHAR(39)&amp;$A4930&amp;CHAR(39)&amp;"!r2c"&amp;$C4930,0),variables,2,0)</f>
        <v>9908</v>
      </c>
      <c r="H4930" s="68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5">
      <c r="A4931" s="65" t="s">
        <v>1220</v>
      </c>
      <c r="B4931">
        <f t="shared" si="9979"/>
        <v>22</v>
      </c>
      <c r="C4931">
        <f t="shared" si="9982"/>
        <v>77</v>
      </c>
      <c r="E4931">
        <f t="shared" ref="E4931" si="10098">plan_id</f>
        <v>1330</v>
      </c>
      <c r="F4931">
        <f t="shared" ca="1" si="10038"/>
        <v>2020</v>
      </c>
      <c r="G4931">
        <f t="shared" ref="G4931" ca="1" si="10099">VLOOKUP(INDIRECT(CHAR(39)&amp;$A4931&amp;CHAR(39)&amp;"!r2c"&amp;$C4931,0),variables,2,0)</f>
        <v>9911</v>
      </c>
      <c r="H4931" s="68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5">
      <c r="A4932" s="65" t="s">
        <v>1220</v>
      </c>
      <c r="B4932">
        <f t="shared" si="9979"/>
        <v>22</v>
      </c>
      <c r="C4932">
        <f t="shared" si="9982"/>
        <v>78</v>
      </c>
      <c r="E4932">
        <f t="shared" ref="E4932" si="10100">plan_id</f>
        <v>1330</v>
      </c>
      <c r="F4932">
        <f t="shared" ca="1" si="10038"/>
        <v>2020</v>
      </c>
      <c r="G4932">
        <f t="shared" ref="G4932" ca="1" si="10101">VLOOKUP(INDIRECT(CHAR(39)&amp;$A4932&amp;CHAR(39)&amp;"!r2c"&amp;$C4932,0),variables,2,0)</f>
        <v>9663</v>
      </c>
      <c r="H4932" s="68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5">
      <c r="A4933" s="65" t="s">
        <v>1220</v>
      </c>
      <c r="B4933">
        <f t="shared" si="9979"/>
        <v>22</v>
      </c>
      <c r="C4933">
        <f t="shared" si="9982"/>
        <v>79</v>
      </c>
      <c r="E4933">
        <f t="shared" ref="E4933" si="10102">plan_id</f>
        <v>1330</v>
      </c>
      <c r="F4933">
        <f t="shared" ca="1" si="10038"/>
        <v>2020</v>
      </c>
      <c r="G4933">
        <f t="shared" ref="G4933" ca="1" si="10103">VLOOKUP(INDIRECT(CHAR(39)&amp;$A4933&amp;CHAR(39)&amp;"!r2c"&amp;$C4933,0),variables,2,0)</f>
        <v>9710</v>
      </c>
      <c r="H4933" s="68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5">
      <c r="A4934" s="65" t="s">
        <v>1220</v>
      </c>
      <c r="B4934">
        <f t="shared" si="9979"/>
        <v>22</v>
      </c>
      <c r="C4934">
        <f t="shared" si="9982"/>
        <v>80</v>
      </c>
      <c r="E4934">
        <f t="shared" ref="E4934" si="10104">plan_id</f>
        <v>1330</v>
      </c>
      <c r="F4934">
        <f t="shared" ca="1" si="10038"/>
        <v>2020</v>
      </c>
      <c r="G4934">
        <f t="shared" ref="G4934" ca="1" si="10105">VLOOKUP(INDIRECT(CHAR(39)&amp;$A4934&amp;CHAR(39)&amp;"!r2c"&amp;$C4934,0),variables,2,0)</f>
        <v>9758</v>
      </c>
      <c r="H4934" s="68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5">
      <c r="A4935" s="65" t="s">
        <v>1220</v>
      </c>
      <c r="B4935">
        <f t="shared" si="9979"/>
        <v>22</v>
      </c>
      <c r="C4935">
        <f t="shared" si="9982"/>
        <v>81</v>
      </c>
      <c r="E4935">
        <f t="shared" ref="E4935" si="10106">plan_id</f>
        <v>1330</v>
      </c>
      <c r="F4935">
        <f t="shared" ca="1" si="10038"/>
        <v>2020</v>
      </c>
      <c r="G4935">
        <f t="shared" ref="G4935" ca="1" si="10107">VLOOKUP(INDIRECT(CHAR(39)&amp;$A4935&amp;CHAR(39)&amp;"!r2c"&amp;$C4935,0),variables,2,0)</f>
        <v>9803</v>
      </c>
      <c r="H4935" s="68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5">
      <c r="A4936" s="65" t="s">
        <v>1220</v>
      </c>
      <c r="B4936">
        <f t="shared" si="9979"/>
        <v>22</v>
      </c>
      <c r="C4936">
        <f t="shared" si="9982"/>
        <v>82</v>
      </c>
      <c r="E4936">
        <f t="shared" ref="E4936" si="10108">plan_id</f>
        <v>1330</v>
      </c>
      <c r="F4936">
        <f t="shared" ca="1" si="10038"/>
        <v>2020</v>
      </c>
      <c r="G4936">
        <f t="shared" ref="G4936" ca="1" si="10109">VLOOKUP(INDIRECT(CHAR(39)&amp;$A4936&amp;CHAR(39)&amp;"!r2c"&amp;$C4936,0),variables,2,0)</f>
        <v>9857</v>
      </c>
      <c r="H4936" s="68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5">
      <c r="A4937" s="65" t="s">
        <v>1220</v>
      </c>
      <c r="B4937">
        <f t="shared" ref="B4937:B5000" si="10110">B4849+1</f>
        <v>22</v>
      </c>
      <c r="C4937">
        <f t="shared" si="9982"/>
        <v>83</v>
      </c>
      <c r="E4937">
        <f t="shared" ref="E4937" si="10111">plan_id</f>
        <v>1330</v>
      </c>
      <c r="F4937">
        <f t="shared" ca="1" si="10038"/>
        <v>2020</v>
      </c>
      <c r="G4937">
        <f t="shared" ref="G4937" ca="1" si="10112">VLOOKUP(INDIRECT(CHAR(39)&amp;$A4937&amp;CHAR(39)&amp;"!r2c"&amp;$C4937,0),variables,2,0)</f>
        <v>9902</v>
      </c>
      <c r="H4937" s="68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5">
      <c r="A4938" s="65" t="s">
        <v>1220</v>
      </c>
      <c r="B4938">
        <f t="shared" si="10110"/>
        <v>22</v>
      </c>
      <c r="C4938">
        <f t="shared" ref="C4938:C5001" si="10113">C4850</f>
        <v>84</v>
      </c>
      <c r="E4938">
        <f t="shared" ref="E4938" si="10114">plan_id</f>
        <v>1330</v>
      </c>
      <c r="F4938">
        <f t="shared" ca="1" si="10038"/>
        <v>2020</v>
      </c>
      <c r="G4938">
        <f t="shared" ref="G4938" ca="1" si="10115">VLOOKUP(INDIRECT(CHAR(39)&amp;$A4938&amp;CHAR(39)&amp;"!r2c"&amp;$C4938,0),variables,2,0)</f>
        <v>9926</v>
      </c>
      <c r="H4938" s="68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5">
      <c r="A4939" s="65" t="s">
        <v>1220</v>
      </c>
      <c r="B4939">
        <f t="shared" si="10110"/>
        <v>22</v>
      </c>
      <c r="C4939">
        <f t="shared" si="10113"/>
        <v>85</v>
      </c>
      <c r="E4939">
        <f t="shared" ref="E4939" si="10116">plan_id</f>
        <v>1330</v>
      </c>
      <c r="F4939">
        <f t="shared" ca="1" si="10038"/>
        <v>2020</v>
      </c>
      <c r="G4939">
        <f t="shared" ref="G4939" ca="1" si="10117">VLOOKUP(INDIRECT(CHAR(39)&amp;$A4939&amp;CHAR(39)&amp;"!r2c"&amp;$C4939,0),variables,2,0)</f>
        <v>9666</v>
      </c>
      <c r="H4939" s="68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5">
      <c r="A4940" s="65" t="s">
        <v>1220</v>
      </c>
      <c r="B4940">
        <f t="shared" si="10110"/>
        <v>22</v>
      </c>
      <c r="C4940">
        <f t="shared" si="10113"/>
        <v>86</v>
      </c>
      <c r="E4940">
        <f t="shared" ref="E4940" si="10118">plan_id</f>
        <v>1330</v>
      </c>
      <c r="F4940">
        <f t="shared" ca="1" si="10038"/>
        <v>2020</v>
      </c>
      <c r="G4940">
        <f t="shared" ref="G4940" ca="1" si="10119">VLOOKUP(INDIRECT(CHAR(39)&amp;$A4940&amp;CHAR(39)&amp;"!r2c"&amp;$C4940,0),variables,2,0)</f>
        <v>9827</v>
      </c>
      <c r="H4940" s="68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5">
      <c r="A4941" s="65" t="s">
        <v>1220</v>
      </c>
      <c r="B4941">
        <f t="shared" si="10110"/>
        <v>22</v>
      </c>
      <c r="C4941">
        <f t="shared" si="10113"/>
        <v>87</v>
      </c>
      <c r="E4941">
        <f t="shared" ref="E4941" si="10120">plan_id</f>
        <v>1330</v>
      </c>
      <c r="F4941">
        <f t="shared" ca="1" si="10038"/>
        <v>2020</v>
      </c>
      <c r="G4941">
        <f t="shared" ref="G4941" ca="1" si="10121">VLOOKUP(INDIRECT(CHAR(39)&amp;$A4941&amp;CHAR(39)&amp;"!r2c"&amp;$C4941,0),variables,2,0)</f>
        <v>9657</v>
      </c>
      <c r="H4941" s="68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5">
      <c r="A4942" s="65" t="s">
        <v>1220</v>
      </c>
      <c r="B4942">
        <f t="shared" si="10110"/>
        <v>22</v>
      </c>
      <c r="C4942">
        <f t="shared" si="10113"/>
        <v>88</v>
      </c>
      <c r="E4942">
        <f t="shared" ref="E4942" si="10122">plan_id</f>
        <v>1330</v>
      </c>
      <c r="F4942">
        <f t="shared" ca="1" si="10038"/>
        <v>2020</v>
      </c>
      <c r="G4942">
        <f t="shared" ref="G4942" ca="1" si="10123">VLOOKUP(INDIRECT(CHAR(39)&amp;$A4942&amp;CHAR(39)&amp;"!r2c"&amp;$C4942,0),variables,2,0)</f>
        <v>9834</v>
      </c>
      <c r="H4942" s="68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5">
      <c r="A4943" s="65" t="s">
        <v>1220</v>
      </c>
      <c r="B4943">
        <f t="shared" si="10110"/>
        <v>22</v>
      </c>
      <c r="C4943">
        <f t="shared" si="10113"/>
        <v>89</v>
      </c>
      <c r="E4943">
        <f t="shared" ref="E4943" si="10124">plan_id</f>
        <v>1330</v>
      </c>
      <c r="F4943">
        <f t="shared" ca="1" si="10038"/>
        <v>2020</v>
      </c>
      <c r="G4943">
        <f t="shared" ref="G4943" ca="1" si="10125">VLOOKUP(INDIRECT(CHAR(39)&amp;$A4943&amp;CHAR(39)&amp;"!r2c"&amp;$C4943,0),variables,2,0)</f>
        <v>9884</v>
      </c>
      <c r="H4943" s="68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5">
      <c r="A4944" s="65" t="s">
        <v>1220</v>
      </c>
      <c r="B4944">
        <f t="shared" si="10110"/>
        <v>22</v>
      </c>
      <c r="C4944">
        <f t="shared" si="10113"/>
        <v>90</v>
      </c>
      <c r="E4944">
        <f t="shared" ref="E4944" si="10126">plan_id</f>
        <v>1330</v>
      </c>
      <c r="F4944">
        <f t="shared" ca="1" si="10038"/>
        <v>2020</v>
      </c>
      <c r="G4944">
        <f t="shared" ref="G4944" ca="1" si="10127">VLOOKUP(INDIRECT(CHAR(39)&amp;$A4944&amp;CHAR(39)&amp;"!r2c"&amp;$C4944,0),variables,2,0)</f>
        <v>9672</v>
      </c>
      <c r="H4944" s="68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5">
      <c r="A4945" s="65" t="s">
        <v>1220</v>
      </c>
      <c r="B4945">
        <f t="shared" si="10110"/>
        <v>23</v>
      </c>
      <c r="C4945">
        <f t="shared" si="10113"/>
        <v>3</v>
      </c>
      <c r="E4945">
        <f t="shared" ref="E4945" si="10128">plan_id</f>
        <v>1330</v>
      </c>
      <c r="F4945">
        <f t="shared" ca="1" si="10038"/>
        <v>2021</v>
      </c>
      <c r="G4945">
        <f t="shared" ref="G4945" ca="1" si="10129">VLOOKUP(INDIRECT(CHAR(39)&amp;$A4945&amp;CHAR(39)&amp;"!r2c"&amp;$C4945,0),variables,2,0)</f>
        <v>9704</v>
      </c>
      <c r="H4945" s="68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5">
      <c r="A4946" s="65" t="s">
        <v>1220</v>
      </c>
      <c r="B4946">
        <f t="shared" si="10110"/>
        <v>23</v>
      </c>
      <c r="C4946">
        <f t="shared" si="10113"/>
        <v>4</v>
      </c>
      <c r="E4946">
        <f t="shared" ref="E4946" si="10130">plan_id</f>
        <v>1330</v>
      </c>
      <c r="F4946">
        <f t="shared" ca="1" si="10038"/>
        <v>2021</v>
      </c>
      <c r="G4946">
        <f t="shared" ref="G4946" ca="1" si="10131">VLOOKUP(INDIRECT(CHAR(39)&amp;$A4946&amp;CHAR(39)&amp;"!r2c"&amp;$C4946,0),variables,2,0)</f>
        <v>9716</v>
      </c>
      <c r="H4946" s="68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5">
      <c r="A4947" s="65" t="s">
        <v>1220</v>
      </c>
      <c r="B4947">
        <f t="shared" si="10110"/>
        <v>23</v>
      </c>
      <c r="C4947">
        <f t="shared" si="10113"/>
        <v>5</v>
      </c>
      <c r="E4947">
        <f t="shared" ref="E4947" si="10132">plan_id</f>
        <v>1330</v>
      </c>
      <c r="F4947">
        <f t="shared" ca="1" si="10038"/>
        <v>2021</v>
      </c>
      <c r="G4947">
        <f t="shared" ref="G4947" ca="1" si="10133">VLOOKUP(INDIRECT(CHAR(39)&amp;$A4947&amp;CHAR(39)&amp;"!r2c"&amp;$C4947,0),variables,2,0)</f>
        <v>9734</v>
      </c>
      <c r="H4947" s="68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5">
      <c r="A4948" s="65" t="s">
        <v>1220</v>
      </c>
      <c r="B4948">
        <f t="shared" si="10110"/>
        <v>23</v>
      </c>
      <c r="C4948">
        <f t="shared" si="10113"/>
        <v>6</v>
      </c>
      <c r="E4948">
        <f t="shared" ref="E4948" si="10134">plan_id</f>
        <v>1330</v>
      </c>
      <c r="F4948">
        <f t="shared" ca="1" si="10038"/>
        <v>2021</v>
      </c>
      <c r="G4948">
        <f t="shared" ref="G4948" ca="1" si="10135">VLOOKUP(INDIRECT(CHAR(39)&amp;$A4948&amp;CHAR(39)&amp;"!r2c"&amp;$C4948,0),variables,2,0)</f>
        <v>9749</v>
      </c>
      <c r="H4948" s="68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5">
      <c r="A4949" s="65" t="s">
        <v>1220</v>
      </c>
      <c r="B4949">
        <f t="shared" si="10110"/>
        <v>23</v>
      </c>
      <c r="C4949">
        <f t="shared" si="10113"/>
        <v>7</v>
      </c>
      <c r="E4949">
        <f t="shared" ref="E4949" si="10136">plan_id</f>
        <v>1330</v>
      </c>
      <c r="F4949">
        <f t="shared" ca="1" si="10038"/>
        <v>2021</v>
      </c>
      <c r="G4949">
        <f t="shared" ref="G4949" ca="1" si="10137">VLOOKUP(INDIRECT(CHAR(39)&amp;$A4949&amp;CHAR(39)&amp;"!r2c"&amp;$C4949,0),variables,2,0)</f>
        <v>9755</v>
      </c>
      <c r="H4949" s="68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5">
      <c r="A4950" s="65" t="s">
        <v>1220</v>
      </c>
      <c r="B4950">
        <f t="shared" si="10110"/>
        <v>23</v>
      </c>
      <c r="C4950">
        <f t="shared" si="10113"/>
        <v>8</v>
      </c>
      <c r="E4950">
        <f t="shared" ref="E4950" si="10138">plan_id</f>
        <v>1330</v>
      </c>
      <c r="F4950">
        <f t="shared" ca="1" si="10038"/>
        <v>2021</v>
      </c>
      <c r="G4950">
        <f t="shared" ref="G4950" ca="1" si="10139">VLOOKUP(INDIRECT(CHAR(39)&amp;$A4950&amp;CHAR(39)&amp;"!r2c"&amp;$C4950,0),variables,2,0)</f>
        <v>9782</v>
      </c>
      <c r="H4950" s="68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5">
      <c r="A4951" s="65" t="s">
        <v>1220</v>
      </c>
      <c r="B4951">
        <f t="shared" si="10110"/>
        <v>23</v>
      </c>
      <c r="C4951">
        <f t="shared" si="10113"/>
        <v>9</v>
      </c>
      <c r="E4951">
        <f t="shared" ref="E4951" si="10140">plan_id</f>
        <v>1330</v>
      </c>
      <c r="F4951">
        <f t="shared" ca="1" si="10038"/>
        <v>2021</v>
      </c>
      <c r="G4951">
        <f t="shared" ref="G4951" ca="1" si="10141">VLOOKUP(INDIRECT(CHAR(39)&amp;$A4951&amp;CHAR(39)&amp;"!r2c"&amp;$C4951,0),variables,2,0)</f>
        <v>9788</v>
      </c>
      <c r="H4951" s="68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5">
      <c r="A4952" s="65" t="s">
        <v>1220</v>
      </c>
      <c r="B4952">
        <f t="shared" si="10110"/>
        <v>23</v>
      </c>
      <c r="C4952">
        <f t="shared" si="10113"/>
        <v>10</v>
      </c>
      <c r="E4952">
        <f t="shared" ref="E4952" si="10142">plan_id</f>
        <v>1330</v>
      </c>
      <c r="F4952">
        <f t="shared" ca="1" si="10038"/>
        <v>2021</v>
      </c>
      <c r="G4952">
        <f t="shared" ref="G4952" ca="1" si="10143">VLOOKUP(INDIRECT(CHAR(39)&amp;$A4952&amp;CHAR(39)&amp;"!r2c"&amp;$C4952,0),variables,2,0)</f>
        <v>9812</v>
      </c>
      <c r="H4952" s="68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5">
      <c r="A4953" s="65" t="s">
        <v>1220</v>
      </c>
      <c r="B4953">
        <f t="shared" si="10110"/>
        <v>23</v>
      </c>
      <c r="C4953">
        <f t="shared" si="10113"/>
        <v>11</v>
      </c>
      <c r="E4953">
        <f t="shared" ref="E4953" si="10144">plan_id</f>
        <v>1330</v>
      </c>
      <c r="F4953">
        <f t="shared" ca="1" si="10038"/>
        <v>2021</v>
      </c>
      <c r="G4953">
        <f t="shared" ref="G4953" ca="1" si="10145">VLOOKUP(INDIRECT(CHAR(39)&amp;$A4953&amp;CHAR(39)&amp;"!r2c"&amp;$C4953,0),variables,2,0)</f>
        <v>9815</v>
      </c>
      <c r="H4953" s="68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5">
      <c r="A4954" s="65" t="s">
        <v>1220</v>
      </c>
      <c r="B4954">
        <f t="shared" si="10110"/>
        <v>23</v>
      </c>
      <c r="C4954">
        <f t="shared" si="10113"/>
        <v>12</v>
      </c>
      <c r="E4954">
        <f t="shared" ref="E4954" si="10146">plan_id</f>
        <v>1330</v>
      </c>
      <c r="F4954">
        <f t="shared" ca="1" si="10038"/>
        <v>2021</v>
      </c>
      <c r="G4954">
        <f t="shared" ref="G4954" ca="1" si="10147">VLOOKUP(INDIRECT(CHAR(39)&amp;$A4954&amp;CHAR(39)&amp;"!r2c"&amp;$C4954,0),variables,2,0)</f>
        <v>9821</v>
      </c>
      <c r="H4954" s="68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5">
      <c r="A4955" s="65" t="s">
        <v>1220</v>
      </c>
      <c r="B4955">
        <f t="shared" si="10110"/>
        <v>23</v>
      </c>
      <c r="C4955">
        <f t="shared" si="10113"/>
        <v>13</v>
      </c>
      <c r="E4955">
        <f t="shared" ref="E4955" si="10148">plan_id</f>
        <v>1330</v>
      </c>
      <c r="F4955">
        <f t="shared" ca="1" si="10038"/>
        <v>2021</v>
      </c>
      <c r="G4955">
        <f t="shared" ref="G4955" ca="1" si="10149">VLOOKUP(INDIRECT(CHAR(39)&amp;$A4955&amp;CHAR(39)&amp;"!r2c"&amp;$C4955,0),variables,2,0)</f>
        <v>9824</v>
      </c>
      <c r="H4955" s="68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5">
      <c r="A4956" s="65" t="s">
        <v>1220</v>
      </c>
      <c r="B4956">
        <f t="shared" si="10110"/>
        <v>23</v>
      </c>
      <c r="C4956">
        <f t="shared" si="10113"/>
        <v>14</v>
      </c>
      <c r="E4956">
        <f t="shared" ref="E4956" si="10150">plan_id</f>
        <v>1330</v>
      </c>
      <c r="F4956">
        <f t="shared" ca="1" si="10038"/>
        <v>2021</v>
      </c>
      <c r="G4956">
        <f t="shared" ref="G4956" ca="1" si="10151">VLOOKUP(INDIRECT(CHAR(39)&amp;$A4956&amp;CHAR(39)&amp;"!r2c"&amp;$C4956,0),variables,2,0)</f>
        <v>9830</v>
      </c>
      <c r="H4956" s="68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5">
      <c r="A4957" s="65" t="s">
        <v>1220</v>
      </c>
      <c r="B4957">
        <f t="shared" si="10110"/>
        <v>23</v>
      </c>
      <c r="C4957">
        <f t="shared" si="10113"/>
        <v>15</v>
      </c>
      <c r="E4957">
        <f t="shared" ref="E4957" si="10152">plan_id</f>
        <v>1330</v>
      </c>
      <c r="F4957">
        <f t="shared" ca="1" si="10038"/>
        <v>2021</v>
      </c>
      <c r="G4957">
        <f t="shared" ref="G4957" ca="1" si="10153">VLOOKUP(INDIRECT(CHAR(39)&amp;$A4957&amp;CHAR(39)&amp;"!r2c"&amp;$C4957,0),variables,2,0)</f>
        <v>9833</v>
      </c>
      <c r="H4957" s="68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5">
      <c r="A4958" s="65" t="s">
        <v>1220</v>
      </c>
      <c r="B4958">
        <f t="shared" si="10110"/>
        <v>23</v>
      </c>
      <c r="C4958">
        <f t="shared" si="10113"/>
        <v>16</v>
      </c>
      <c r="E4958">
        <f t="shared" ref="E4958" si="10154">plan_id</f>
        <v>1330</v>
      </c>
      <c r="F4958">
        <f t="shared" ca="1" si="10038"/>
        <v>2021</v>
      </c>
      <c r="G4958">
        <f t="shared" ref="G4958" ca="1" si="10155">VLOOKUP(INDIRECT(CHAR(39)&amp;$A4958&amp;CHAR(39)&amp;"!r2c"&amp;$C4958,0),variables,2,0)</f>
        <v>9845</v>
      </c>
      <c r="H4958" s="68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5">
      <c r="A4959" s="65" t="s">
        <v>1220</v>
      </c>
      <c r="B4959">
        <f t="shared" si="10110"/>
        <v>23</v>
      </c>
      <c r="C4959">
        <f t="shared" si="10113"/>
        <v>17</v>
      </c>
      <c r="E4959">
        <f t="shared" ref="E4959" si="10156">plan_id</f>
        <v>1330</v>
      </c>
      <c r="F4959">
        <f t="shared" ca="1" si="10038"/>
        <v>2021</v>
      </c>
      <c r="G4959">
        <f t="shared" ref="G4959" ca="1" si="10157">VLOOKUP(INDIRECT(CHAR(39)&amp;$A4959&amp;CHAR(39)&amp;"!r2c"&amp;$C4959,0),variables,2,0)</f>
        <v>9872</v>
      </c>
      <c r="H4959" s="68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5">
      <c r="A4960" s="65" t="s">
        <v>1220</v>
      </c>
      <c r="B4960">
        <f t="shared" si="10110"/>
        <v>23</v>
      </c>
      <c r="C4960">
        <f t="shared" si="10113"/>
        <v>18</v>
      </c>
      <c r="E4960">
        <f t="shared" ref="E4960" si="10158">plan_id</f>
        <v>1330</v>
      </c>
      <c r="F4960">
        <f t="shared" ca="1" si="10038"/>
        <v>2021</v>
      </c>
      <c r="G4960">
        <f t="shared" ref="G4960" ca="1" si="10159">VLOOKUP(INDIRECT(CHAR(39)&amp;$A4960&amp;CHAR(39)&amp;"!r2c"&amp;$C4960,0),variables,2,0)</f>
        <v>9887</v>
      </c>
      <c r="H4960" s="68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5">
      <c r="A4961" s="65" t="s">
        <v>1220</v>
      </c>
      <c r="B4961">
        <f t="shared" si="10110"/>
        <v>23</v>
      </c>
      <c r="C4961">
        <f t="shared" si="10113"/>
        <v>19</v>
      </c>
      <c r="E4961">
        <f t="shared" ref="E4961" si="10160">plan_id</f>
        <v>1330</v>
      </c>
      <c r="F4961">
        <f t="shared" ca="1" si="10038"/>
        <v>2021</v>
      </c>
      <c r="G4961">
        <f t="shared" ref="G4961" ca="1" si="10161">VLOOKUP(INDIRECT(CHAR(39)&amp;$A4961&amp;CHAR(39)&amp;"!r2c"&amp;$C4961,0),variables,2,0)</f>
        <v>9914</v>
      </c>
      <c r="H4961" s="68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5">
      <c r="A4962" s="65" t="s">
        <v>1220</v>
      </c>
      <c r="B4962">
        <f t="shared" si="10110"/>
        <v>23</v>
      </c>
      <c r="C4962">
        <f t="shared" si="10113"/>
        <v>20</v>
      </c>
      <c r="E4962">
        <f t="shared" ref="E4962" si="10162">plan_id</f>
        <v>1330</v>
      </c>
      <c r="F4962">
        <f t="shared" ca="1" si="10038"/>
        <v>2021</v>
      </c>
      <c r="G4962">
        <f t="shared" ref="G4962" ca="1" si="10163">VLOOKUP(INDIRECT(CHAR(39)&amp;$A4962&amp;CHAR(39)&amp;"!r2c"&amp;$C4962,0),variables,2,0)</f>
        <v>9917</v>
      </c>
      <c r="H4962" s="68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5">
      <c r="A4963" s="65" t="s">
        <v>1220</v>
      </c>
      <c r="B4963">
        <f t="shared" si="10110"/>
        <v>23</v>
      </c>
      <c r="C4963">
        <f t="shared" si="10113"/>
        <v>21</v>
      </c>
      <c r="E4963">
        <f t="shared" ref="E4963" si="10164">plan_id</f>
        <v>1330</v>
      </c>
      <c r="F4963">
        <f t="shared" ca="1" si="10038"/>
        <v>2021</v>
      </c>
      <c r="G4963">
        <f t="shared" ref="G4963" ca="1" si="10165">VLOOKUP(INDIRECT(CHAR(39)&amp;$A4963&amp;CHAR(39)&amp;"!r2c"&amp;$C4963,0),variables,2,0)</f>
        <v>9920</v>
      </c>
      <c r="H4963" s="68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5">
      <c r="A4964" s="65" t="s">
        <v>1220</v>
      </c>
      <c r="B4964">
        <f t="shared" si="10110"/>
        <v>23</v>
      </c>
      <c r="C4964">
        <f t="shared" si="10113"/>
        <v>22</v>
      </c>
      <c r="E4964">
        <f t="shared" ref="E4964" si="10166">plan_id</f>
        <v>1330</v>
      </c>
      <c r="F4964">
        <f t="shared" ca="1" si="10038"/>
        <v>2021</v>
      </c>
      <c r="G4964">
        <f t="shared" ref="G4964" ca="1" si="10167">VLOOKUP(INDIRECT(CHAR(39)&amp;$A4964&amp;CHAR(39)&amp;"!r2c"&amp;$C4964,0),variables,2,0)</f>
        <v>9648</v>
      </c>
      <c r="H4964" s="68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5">
      <c r="A4965" s="65" t="s">
        <v>1220</v>
      </c>
      <c r="B4965">
        <f t="shared" si="10110"/>
        <v>23</v>
      </c>
      <c r="C4965">
        <f t="shared" si="10113"/>
        <v>23</v>
      </c>
      <c r="E4965">
        <f t="shared" ref="E4965" si="10168">plan_id</f>
        <v>1330</v>
      </c>
      <c r="F4965">
        <f t="shared" ref="F4965:F5028" ca="1" si="10169">INDIRECT(CHAR(39)&amp;$A4965&amp;CHAR(39)&amp;"!r"&amp;$B4965&amp;"c2",0)</f>
        <v>2021</v>
      </c>
      <c r="G4965">
        <f t="shared" ref="G4965" ca="1" si="10170">VLOOKUP(INDIRECT(CHAR(39)&amp;$A4965&amp;CHAR(39)&amp;"!r2c"&amp;$C4965,0),variables,2,0)</f>
        <v>9713</v>
      </c>
      <c r="H4965" s="68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5">
      <c r="A4966" s="65" t="s">
        <v>1220</v>
      </c>
      <c r="B4966">
        <f t="shared" si="10110"/>
        <v>23</v>
      </c>
      <c r="C4966">
        <f t="shared" si="10113"/>
        <v>24</v>
      </c>
      <c r="E4966">
        <f t="shared" ref="E4966" si="10171">plan_id</f>
        <v>1330</v>
      </c>
      <c r="F4966">
        <f t="shared" ca="1" si="10169"/>
        <v>2021</v>
      </c>
      <c r="G4966">
        <f t="shared" ref="G4966" ca="1" si="10172">VLOOKUP(INDIRECT(CHAR(39)&amp;$A4966&amp;CHAR(39)&amp;"!r2c"&amp;$C4966,0),variables,2,0)</f>
        <v>9719</v>
      </c>
      <c r="H4966" s="68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5">
      <c r="A4967" s="65" t="s">
        <v>1220</v>
      </c>
      <c r="B4967">
        <f t="shared" si="10110"/>
        <v>23</v>
      </c>
      <c r="C4967">
        <f t="shared" si="10113"/>
        <v>25</v>
      </c>
      <c r="E4967">
        <f t="shared" ref="E4967" si="10173">plan_id</f>
        <v>1330</v>
      </c>
      <c r="F4967">
        <f t="shared" ca="1" si="10169"/>
        <v>2021</v>
      </c>
      <c r="G4967">
        <f t="shared" ref="G4967" ca="1" si="10174">VLOOKUP(INDIRECT(CHAR(39)&amp;$A4967&amp;CHAR(39)&amp;"!r2c"&amp;$C4967,0),variables,2,0)</f>
        <v>9725</v>
      </c>
      <c r="H4967" s="68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5">
      <c r="A4968" s="65" t="s">
        <v>1220</v>
      </c>
      <c r="B4968">
        <f t="shared" si="10110"/>
        <v>23</v>
      </c>
      <c r="C4968">
        <f t="shared" si="10113"/>
        <v>26</v>
      </c>
      <c r="E4968">
        <f t="shared" ref="E4968" si="10175">plan_id</f>
        <v>1330</v>
      </c>
      <c r="F4968">
        <f t="shared" ca="1" si="10169"/>
        <v>2021</v>
      </c>
      <c r="G4968">
        <f t="shared" ref="G4968" ca="1" si="10176">VLOOKUP(INDIRECT(CHAR(39)&amp;$A4968&amp;CHAR(39)&amp;"!r2c"&amp;$C4968,0),variables,2,0)</f>
        <v>9743</v>
      </c>
      <c r="H4968" s="68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5">
      <c r="A4969" s="65" t="s">
        <v>1220</v>
      </c>
      <c r="B4969">
        <f t="shared" si="10110"/>
        <v>23</v>
      </c>
      <c r="C4969">
        <f t="shared" si="10113"/>
        <v>27</v>
      </c>
      <c r="E4969">
        <f t="shared" ref="E4969" si="10177">plan_id</f>
        <v>1330</v>
      </c>
      <c r="F4969">
        <f t="shared" ca="1" si="10169"/>
        <v>2021</v>
      </c>
      <c r="G4969">
        <f t="shared" ref="G4969" ca="1" si="10178">VLOOKUP(INDIRECT(CHAR(39)&amp;$A4969&amp;CHAR(39)&amp;"!r2c"&amp;$C4969,0),variables,2,0)</f>
        <v>9746</v>
      </c>
      <c r="H4969" s="68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5">
      <c r="A4970" s="65" t="s">
        <v>1220</v>
      </c>
      <c r="B4970">
        <f t="shared" si="10110"/>
        <v>23</v>
      </c>
      <c r="C4970">
        <f t="shared" si="10113"/>
        <v>28</v>
      </c>
      <c r="E4970">
        <f t="shared" ref="E4970" si="10179">plan_id</f>
        <v>1330</v>
      </c>
      <c r="F4970">
        <f t="shared" ca="1" si="10169"/>
        <v>2021</v>
      </c>
      <c r="G4970">
        <f t="shared" ref="G4970" ca="1" si="10180">VLOOKUP(INDIRECT(CHAR(39)&amp;$A4970&amp;CHAR(39)&amp;"!r2c"&amp;$C4970,0),variables,2,0)</f>
        <v>9761</v>
      </c>
      <c r="H4970" s="68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5">
      <c r="A4971" s="65" t="s">
        <v>1220</v>
      </c>
      <c r="B4971">
        <f t="shared" si="10110"/>
        <v>23</v>
      </c>
      <c r="C4971">
        <f t="shared" si="10113"/>
        <v>29</v>
      </c>
      <c r="E4971">
        <f t="shared" ref="E4971" si="10181">plan_id</f>
        <v>1330</v>
      </c>
      <c r="F4971">
        <f t="shared" ca="1" si="10169"/>
        <v>2021</v>
      </c>
      <c r="G4971">
        <f t="shared" ref="G4971" ca="1" si="10182">VLOOKUP(INDIRECT(CHAR(39)&amp;$A4971&amp;CHAR(39)&amp;"!r2c"&amp;$C4971,0),variables,2,0)</f>
        <v>9764</v>
      </c>
      <c r="H4971" s="68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5">
      <c r="A4972" s="65" t="s">
        <v>1220</v>
      </c>
      <c r="B4972">
        <f t="shared" si="10110"/>
        <v>23</v>
      </c>
      <c r="C4972">
        <f t="shared" si="10113"/>
        <v>30</v>
      </c>
      <c r="E4972">
        <f t="shared" ref="E4972" si="10183">plan_id</f>
        <v>1330</v>
      </c>
      <c r="F4972">
        <f t="shared" ca="1" si="10169"/>
        <v>2021</v>
      </c>
      <c r="G4972">
        <f t="shared" ref="G4972" ca="1" si="10184">VLOOKUP(INDIRECT(CHAR(39)&amp;$A4972&amp;CHAR(39)&amp;"!r2c"&amp;$C4972,0),variables,2,0)</f>
        <v>9767</v>
      </c>
      <c r="H4972" s="68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5">
      <c r="A4973" s="65" t="s">
        <v>1220</v>
      </c>
      <c r="B4973">
        <f t="shared" si="10110"/>
        <v>23</v>
      </c>
      <c r="C4973">
        <f t="shared" si="10113"/>
        <v>31</v>
      </c>
      <c r="E4973">
        <f t="shared" ref="E4973" si="10185">plan_id</f>
        <v>1330</v>
      </c>
      <c r="F4973">
        <f t="shared" ca="1" si="10169"/>
        <v>2021</v>
      </c>
      <c r="G4973">
        <f t="shared" ref="G4973" ca="1" si="10186">VLOOKUP(INDIRECT(CHAR(39)&amp;$A4973&amp;CHAR(39)&amp;"!r2c"&amp;$C4973,0),variables,2,0)</f>
        <v>9770</v>
      </c>
      <c r="H4973" s="68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5">
      <c r="A4974" s="65" t="s">
        <v>1220</v>
      </c>
      <c r="B4974">
        <f t="shared" si="10110"/>
        <v>23</v>
      </c>
      <c r="C4974">
        <f t="shared" si="10113"/>
        <v>32</v>
      </c>
      <c r="E4974">
        <f t="shared" ref="E4974" si="10187">plan_id</f>
        <v>1330</v>
      </c>
      <c r="F4974">
        <f t="shared" ca="1" si="10169"/>
        <v>2021</v>
      </c>
      <c r="G4974">
        <f t="shared" ref="G4974" ca="1" si="10188">VLOOKUP(INDIRECT(CHAR(39)&amp;$A4974&amp;CHAR(39)&amp;"!r2c"&amp;$C4974,0),variables,2,0)</f>
        <v>9773</v>
      </c>
      <c r="H4974" s="68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5">
      <c r="A4975" s="65" t="s">
        <v>1220</v>
      </c>
      <c r="B4975">
        <f t="shared" si="10110"/>
        <v>23</v>
      </c>
      <c r="C4975">
        <f t="shared" si="10113"/>
        <v>33</v>
      </c>
      <c r="E4975">
        <f t="shared" ref="E4975" si="10189">plan_id</f>
        <v>1330</v>
      </c>
      <c r="F4975">
        <f t="shared" ca="1" si="10169"/>
        <v>2021</v>
      </c>
      <c r="G4975">
        <f t="shared" ref="G4975" ca="1" si="10190">VLOOKUP(INDIRECT(CHAR(39)&amp;$A4975&amp;CHAR(39)&amp;"!r2c"&amp;$C4975,0),variables,2,0)</f>
        <v>9776</v>
      </c>
      <c r="H4975" s="68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5">
      <c r="A4976" s="65" t="s">
        <v>1220</v>
      </c>
      <c r="B4976">
        <f t="shared" si="10110"/>
        <v>23</v>
      </c>
      <c r="C4976">
        <f t="shared" si="10113"/>
        <v>34</v>
      </c>
      <c r="E4976">
        <f t="shared" ref="E4976" si="10191">plan_id</f>
        <v>1330</v>
      </c>
      <c r="F4976">
        <f t="shared" ca="1" si="10169"/>
        <v>2021</v>
      </c>
      <c r="G4976">
        <f t="shared" ref="G4976" ca="1" si="10192">VLOOKUP(INDIRECT(CHAR(39)&amp;$A4976&amp;CHAR(39)&amp;"!r2c"&amp;$C4976,0),variables,2,0)</f>
        <v>9779</v>
      </c>
      <c r="H4976" s="68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5">
      <c r="A4977" s="65" t="s">
        <v>1220</v>
      </c>
      <c r="B4977">
        <f t="shared" si="10110"/>
        <v>23</v>
      </c>
      <c r="C4977">
        <f t="shared" si="10113"/>
        <v>35</v>
      </c>
      <c r="E4977">
        <f t="shared" ref="E4977" si="10193">plan_id</f>
        <v>1330</v>
      </c>
      <c r="F4977">
        <f t="shared" ca="1" si="10169"/>
        <v>2021</v>
      </c>
      <c r="G4977">
        <f t="shared" ref="G4977" ca="1" si="10194">VLOOKUP(INDIRECT(CHAR(39)&amp;$A4977&amp;CHAR(39)&amp;"!r2c"&amp;$C4977,0),variables,2,0)</f>
        <v>9785</v>
      </c>
      <c r="H4977" s="68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5">
      <c r="A4978" s="65" t="s">
        <v>1220</v>
      </c>
      <c r="B4978">
        <f t="shared" si="10110"/>
        <v>23</v>
      </c>
      <c r="C4978">
        <f t="shared" si="10113"/>
        <v>36</v>
      </c>
      <c r="E4978">
        <f t="shared" ref="E4978" si="10195">plan_id</f>
        <v>1330</v>
      </c>
      <c r="F4978">
        <f t="shared" ca="1" si="10169"/>
        <v>2021</v>
      </c>
      <c r="G4978">
        <f t="shared" ref="G4978" ca="1" si="10196">VLOOKUP(INDIRECT(CHAR(39)&amp;$A4978&amp;CHAR(39)&amp;"!r2c"&amp;$C4978,0),variables,2,0)</f>
        <v>9794</v>
      </c>
      <c r="H4978" s="68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5">
      <c r="A4979" s="65" t="s">
        <v>1220</v>
      </c>
      <c r="B4979">
        <f t="shared" si="10110"/>
        <v>23</v>
      </c>
      <c r="C4979">
        <f t="shared" si="10113"/>
        <v>37</v>
      </c>
      <c r="E4979">
        <f t="shared" ref="E4979" si="10197">plan_id</f>
        <v>1330</v>
      </c>
      <c r="F4979">
        <f t="shared" ca="1" si="10169"/>
        <v>2021</v>
      </c>
      <c r="G4979">
        <f t="shared" ref="G4979" ca="1" si="10198">VLOOKUP(INDIRECT(CHAR(39)&amp;$A4979&amp;CHAR(39)&amp;"!r2c"&amp;$C4979,0),variables,2,0)</f>
        <v>9797</v>
      </c>
      <c r="H4979" s="68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5">
      <c r="A4980" s="65" t="s">
        <v>1220</v>
      </c>
      <c r="B4980">
        <f t="shared" si="10110"/>
        <v>23</v>
      </c>
      <c r="C4980">
        <f t="shared" si="10113"/>
        <v>38</v>
      </c>
      <c r="E4980">
        <f t="shared" ref="E4980" si="10199">plan_id</f>
        <v>1330</v>
      </c>
      <c r="F4980">
        <f t="shared" ca="1" si="10169"/>
        <v>2021</v>
      </c>
      <c r="G4980">
        <f t="shared" ref="G4980" ca="1" si="10200">VLOOKUP(INDIRECT(CHAR(39)&amp;$A4980&amp;CHAR(39)&amp;"!r2c"&amp;$C4980,0),variables,2,0)</f>
        <v>9806</v>
      </c>
      <c r="H4980" s="68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5">
      <c r="A4981" s="65" t="s">
        <v>1220</v>
      </c>
      <c r="B4981">
        <f t="shared" si="10110"/>
        <v>23</v>
      </c>
      <c r="C4981">
        <f t="shared" si="10113"/>
        <v>39</v>
      </c>
      <c r="E4981">
        <f t="shared" ref="E4981" si="10201">plan_id</f>
        <v>1330</v>
      </c>
      <c r="F4981">
        <f t="shared" ca="1" si="10169"/>
        <v>2021</v>
      </c>
      <c r="G4981">
        <f t="shared" ref="G4981" ca="1" si="10202">VLOOKUP(INDIRECT(CHAR(39)&amp;$A4981&amp;CHAR(39)&amp;"!r2c"&amp;$C4981,0),variables,2,0)</f>
        <v>9809</v>
      </c>
      <c r="H4981" s="68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5">
      <c r="A4982" s="65" t="s">
        <v>1220</v>
      </c>
      <c r="B4982">
        <f t="shared" si="10110"/>
        <v>23</v>
      </c>
      <c r="C4982">
        <f t="shared" si="10113"/>
        <v>40</v>
      </c>
      <c r="E4982">
        <f t="shared" ref="E4982" si="10203">plan_id</f>
        <v>1330</v>
      </c>
      <c r="F4982">
        <f t="shared" ca="1" si="10169"/>
        <v>2021</v>
      </c>
      <c r="G4982">
        <f t="shared" ref="G4982" ca="1" si="10204">VLOOKUP(INDIRECT(CHAR(39)&amp;$A4982&amp;CHAR(39)&amp;"!r2c"&amp;$C4982,0),variables,2,0)</f>
        <v>9818</v>
      </c>
      <c r="H4982" s="68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5">
      <c r="A4983" s="65" t="s">
        <v>1220</v>
      </c>
      <c r="B4983">
        <f t="shared" si="10110"/>
        <v>23</v>
      </c>
      <c r="C4983">
        <f t="shared" si="10113"/>
        <v>41</v>
      </c>
      <c r="E4983">
        <f t="shared" ref="E4983" si="10205">plan_id</f>
        <v>1330</v>
      </c>
      <c r="F4983">
        <f t="shared" ca="1" si="10169"/>
        <v>2021</v>
      </c>
      <c r="G4983">
        <f t="shared" ref="G4983" ca="1" si="10206">VLOOKUP(INDIRECT(CHAR(39)&amp;$A4983&amp;CHAR(39)&amp;"!r2c"&amp;$C4983,0),variables,2,0)</f>
        <v>9839</v>
      </c>
      <c r="H4983" s="68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5">
      <c r="A4984" s="65" t="s">
        <v>1220</v>
      </c>
      <c r="B4984">
        <f t="shared" si="10110"/>
        <v>23</v>
      </c>
      <c r="C4984">
        <f t="shared" si="10113"/>
        <v>42</v>
      </c>
      <c r="E4984">
        <f t="shared" ref="E4984" si="10207">plan_id</f>
        <v>1330</v>
      </c>
      <c r="F4984">
        <f t="shared" ca="1" si="10169"/>
        <v>2021</v>
      </c>
      <c r="G4984">
        <f t="shared" ref="G4984" ca="1" si="10208">VLOOKUP(INDIRECT(CHAR(39)&amp;$A4984&amp;CHAR(39)&amp;"!r2c"&amp;$C4984,0),variables,2,0)</f>
        <v>9860</v>
      </c>
      <c r="H4984" s="68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5">
      <c r="A4985" s="65" t="s">
        <v>1220</v>
      </c>
      <c r="B4985">
        <f t="shared" si="10110"/>
        <v>23</v>
      </c>
      <c r="C4985">
        <f t="shared" si="10113"/>
        <v>43</v>
      </c>
      <c r="E4985">
        <f t="shared" ref="E4985" si="10209">plan_id</f>
        <v>1330</v>
      </c>
      <c r="F4985">
        <f t="shared" ca="1" si="10169"/>
        <v>2021</v>
      </c>
      <c r="G4985">
        <f t="shared" ref="G4985" ca="1" si="10210">VLOOKUP(INDIRECT(CHAR(39)&amp;$A4985&amp;CHAR(39)&amp;"!r2c"&amp;$C4985,0),variables,2,0)</f>
        <v>9863</v>
      </c>
      <c r="H4985" s="68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5">
      <c r="A4986" s="65" t="s">
        <v>1220</v>
      </c>
      <c r="B4986">
        <f t="shared" si="10110"/>
        <v>23</v>
      </c>
      <c r="C4986">
        <f t="shared" si="10113"/>
        <v>44</v>
      </c>
      <c r="E4986">
        <f t="shared" ref="E4986" si="10211">plan_id</f>
        <v>1330</v>
      </c>
      <c r="F4986">
        <f t="shared" ca="1" si="10169"/>
        <v>2021</v>
      </c>
      <c r="G4986">
        <f t="shared" ref="G4986" ca="1" si="10212">VLOOKUP(INDIRECT(CHAR(39)&amp;$A4986&amp;CHAR(39)&amp;"!r2c"&amp;$C4986,0),variables,2,0)</f>
        <v>9878</v>
      </c>
      <c r="H4986" s="68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5">
      <c r="A4987" s="65" t="s">
        <v>1220</v>
      </c>
      <c r="B4987">
        <f t="shared" si="10110"/>
        <v>23</v>
      </c>
      <c r="C4987">
        <f t="shared" si="10113"/>
        <v>45</v>
      </c>
      <c r="E4987">
        <f t="shared" ref="E4987" si="10213">plan_id</f>
        <v>1330</v>
      </c>
      <c r="F4987">
        <f t="shared" ca="1" si="10169"/>
        <v>2021</v>
      </c>
      <c r="G4987">
        <f t="shared" ref="G4987" ca="1" si="10214">VLOOKUP(INDIRECT(CHAR(39)&amp;$A4987&amp;CHAR(39)&amp;"!r2c"&amp;$C4987,0),variables,2,0)</f>
        <v>9923</v>
      </c>
      <c r="H4987" s="68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5">
      <c r="A4988" s="65" t="s">
        <v>1220</v>
      </c>
      <c r="B4988">
        <f t="shared" si="10110"/>
        <v>23</v>
      </c>
      <c r="C4988">
        <f t="shared" si="10113"/>
        <v>46</v>
      </c>
      <c r="E4988">
        <f t="shared" ref="E4988" si="10215">plan_id</f>
        <v>1330</v>
      </c>
      <c r="F4988">
        <f t="shared" ca="1" si="10169"/>
        <v>2021</v>
      </c>
      <c r="G4988">
        <f t="shared" ref="G4988" ca="1" si="10216">VLOOKUP(INDIRECT(CHAR(39)&amp;$A4988&amp;CHAR(39)&amp;"!r2c"&amp;$C4988,0),variables,2,0)</f>
        <v>9932</v>
      </c>
      <c r="H4988" s="68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5">
      <c r="A4989" s="65" t="s">
        <v>1220</v>
      </c>
      <c r="B4989">
        <f t="shared" si="10110"/>
        <v>23</v>
      </c>
      <c r="C4989">
        <f t="shared" si="10113"/>
        <v>47</v>
      </c>
      <c r="E4989">
        <f t="shared" ref="E4989" si="10217">plan_id</f>
        <v>1330</v>
      </c>
      <c r="F4989">
        <f t="shared" ca="1" si="10169"/>
        <v>2021</v>
      </c>
      <c r="G4989">
        <f t="shared" ref="G4989" ca="1" si="10218">VLOOKUP(INDIRECT(CHAR(39)&amp;$A4989&amp;CHAR(39)&amp;"!r2c"&amp;$C4989,0),variables,2,0)</f>
        <v>9935</v>
      </c>
      <c r="H4989" s="68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5">
      <c r="A4990" s="65" t="s">
        <v>1220</v>
      </c>
      <c r="B4990">
        <f t="shared" si="10110"/>
        <v>23</v>
      </c>
      <c r="C4990">
        <f t="shared" si="10113"/>
        <v>48</v>
      </c>
      <c r="E4990">
        <f t="shared" ref="E4990" si="10219">plan_id</f>
        <v>1330</v>
      </c>
      <c r="F4990">
        <f t="shared" ca="1" si="10169"/>
        <v>2021</v>
      </c>
      <c r="G4990">
        <f t="shared" ref="G4990" ca="1" si="10220">VLOOKUP(INDIRECT(CHAR(39)&amp;$A4990&amp;CHAR(39)&amp;"!r2c"&amp;$C4990,0),variables,2,0)</f>
        <v>9651</v>
      </c>
      <c r="H4990" s="68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5">
      <c r="A4991" s="65" t="s">
        <v>1220</v>
      </c>
      <c r="B4991">
        <f t="shared" si="10110"/>
        <v>23</v>
      </c>
      <c r="C4991">
        <f t="shared" si="10113"/>
        <v>49</v>
      </c>
      <c r="E4991">
        <f t="shared" ref="E4991" si="10221">plan_id</f>
        <v>1330</v>
      </c>
      <c r="F4991">
        <f t="shared" ca="1" si="10169"/>
        <v>2021</v>
      </c>
      <c r="G4991">
        <f t="shared" ref="G4991" ca="1" si="10222">VLOOKUP(INDIRECT(CHAR(39)&amp;$A4991&amp;CHAR(39)&amp;"!r2c"&amp;$C4991,0),variables,2,0)</f>
        <v>9722</v>
      </c>
      <c r="H4991" s="68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5">
      <c r="A4992" s="65" t="s">
        <v>1220</v>
      </c>
      <c r="B4992">
        <f t="shared" si="10110"/>
        <v>23</v>
      </c>
      <c r="C4992">
        <f t="shared" si="10113"/>
        <v>50</v>
      </c>
      <c r="E4992">
        <f t="shared" ref="E4992" si="10223">plan_id</f>
        <v>1330</v>
      </c>
      <c r="F4992">
        <f t="shared" ca="1" si="10169"/>
        <v>2021</v>
      </c>
      <c r="G4992">
        <f t="shared" ref="G4992" ca="1" si="10224">VLOOKUP(INDIRECT(CHAR(39)&amp;$A4992&amp;CHAR(39)&amp;"!r2c"&amp;$C4992,0),variables,2,0)</f>
        <v>9848</v>
      </c>
      <c r="H4992" s="68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5">
      <c r="A4993" s="65" t="s">
        <v>1220</v>
      </c>
      <c r="B4993">
        <f t="shared" si="10110"/>
        <v>23</v>
      </c>
      <c r="C4993">
        <f t="shared" si="10113"/>
        <v>51</v>
      </c>
      <c r="E4993">
        <f t="shared" ref="E4993" si="10225">plan_id</f>
        <v>1330</v>
      </c>
      <c r="F4993">
        <f t="shared" ca="1" si="10169"/>
        <v>2021</v>
      </c>
      <c r="G4993">
        <f t="shared" ref="G4993" ca="1" si="10226">VLOOKUP(INDIRECT(CHAR(39)&amp;$A4993&amp;CHAR(39)&amp;"!r2c"&amp;$C4993,0),variables,2,0)</f>
        <v>9866</v>
      </c>
      <c r="H4993" s="68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5">
      <c r="A4994" s="65" t="s">
        <v>1220</v>
      </c>
      <c r="B4994">
        <f t="shared" si="10110"/>
        <v>23</v>
      </c>
      <c r="C4994">
        <f t="shared" si="10113"/>
        <v>52</v>
      </c>
      <c r="E4994">
        <f t="shared" ref="E4994" si="10227">plan_id</f>
        <v>1330</v>
      </c>
      <c r="F4994">
        <f t="shared" ca="1" si="10169"/>
        <v>2021</v>
      </c>
      <c r="G4994">
        <f t="shared" ref="G4994" ca="1" si="10228">VLOOKUP(INDIRECT(CHAR(39)&amp;$A4994&amp;CHAR(39)&amp;"!r2c"&amp;$C4994,0),variables,2,0)</f>
        <v>9899</v>
      </c>
      <c r="H4994" s="68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5">
      <c r="A4995" s="65" t="s">
        <v>1220</v>
      </c>
      <c r="B4995">
        <f t="shared" si="10110"/>
        <v>23</v>
      </c>
      <c r="C4995">
        <f t="shared" si="10113"/>
        <v>53</v>
      </c>
      <c r="E4995">
        <f t="shared" ref="E4995" si="10229">plan_id</f>
        <v>1330</v>
      </c>
      <c r="F4995">
        <f t="shared" ca="1" si="10169"/>
        <v>2021</v>
      </c>
      <c r="G4995">
        <f t="shared" ref="G4995" ca="1" si="10230">VLOOKUP(INDIRECT(CHAR(39)&amp;$A4995&amp;CHAR(39)&amp;"!r2c"&amp;$C4995,0),variables,2,0)</f>
        <v>9905</v>
      </c>
      <c r="H4995" s="68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5">
      <c r="A4996" s="65" t="s">
        <v>1220</v>
      </c>
      <c r="B4996">
        <f t="shared" si="10110"/>
        <v>23</v>
      </c>
      <c r="C4996">
        <f t="shared" si="10113"/>
        <v>54</v>
      </c>
      <c r="E4996">
        <f t="shared" ref="E4996" si="10231">plan_id</f>
        <v>1330</v>
      </c>
      <c r="F4996">
        <f t="shared" ca="1" si="10169"/>
        <v>2021</v>
      </c>
      <c r="G4996">
        <f t="shared" ref="G4996" ca="1" si="10232">VLOOKUP(INDIRECT(CHAR(39)&amp;$A4996&amp;CHAR(39)&amp;"!r2c"&amp;$C4996,0),variables,2,0)</f>
        <v>9929</v>
      </c>
      <c r="H4996" s="68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5">
      <c r="A4997" s="65" t="s">
        <v>1220</v>
      </c>
      <c r="B4997">
        <f t="shared" si="10110"/>
        <v>23</v>
      </c>
      <c r="C4997">
        <f t="shared" si="10113"/>
        <v>55</v>
      </c>
      <c r="E4997">
        <f t="shared" ref="E4997" si="10233">plan_id</f>
        <v>1330</v>
      </c>
      <c r="F4997">
        <f t="shared" ca="1" si="10169"/>
        <v>2021</v>
      </c>
      <c r="G4997">
        <f t="shared" ref="G4997" ca="1" si="10234">VLOOKUP(INDIRECT(CHAR(39)&amp;$A4997&amp;CHAR(39)&amp;"!r2c"&amp;$C4997,0),variables,2,0)</f>
        <v>9654</v>
      </c>
      <c r="H4997" s="68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5">
      <c r="A4998" s="65" t="s">
        <v>1220</v>
      </c>
      <c r="B4998">
        <f t="shared" si="10110"/>
        <v>23</v>
      </c>
      <c r="C4998">
        <f t="shared" si="10113"/>
        <v>56</v>
      </c>
      <c r="E4998">
        <f t="shared" ref="E4998" si="10235">plan_id</f>
        <v>1330</v>
      </c>
      <c r="F4998">
        <f t="shared" ca="1" si="10169"/>
        <v>2021</v>
      </c>
      <c r="G4998">
        <f t="shared" ref="G4998" ca="1" si="10236">VLOOKUP(INDIRECT(CHAR(39)&amp;$A4998&amp;CHAR(39)&amp;"!r2c"&amp;$C4998,0),variables,2,0)</f>
        <v>9707</v>
      </c>
      <c r="H4998" s="68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5">
      <c r="A4999" s="65" t="s">
        <v>1220</v>
      </c>
      <c r="B4999">
        <f t="shared" si="10110"/>
        <v>23</v>
      </c>
      <c r="C4999">
        <f t="shared" si="10113"/>
        <v>57</v>
      </c>
      <c r="E4999">
        <f t="shared" ref="E4999" si="10237">plan_id</f>
        <v>1330</v>
      </c>
      <c r="F4999">
        <f t="shared" ca="1" si="10169"/>
        <v>2021</v>
      </c>
      <c r="G4999">
        <f t="shared" ref="G4999" ca="1" si="10238">VLOOKUP(INDIRECT(CHAR(39)&amp;$A4999&amp;CHAR(39)&amp;"!r2c"&amp;$C4999,0),variables,2,0)</f>
        <v>9669</v>
      </c>
      <c r="H4999" s="68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5">
      <c r="A5000" s="65" t="s">
        <v>1220</v>
      </c>
      <c r="B5000">
        <f t="shared" si="10110"/>
        <v>23</v>
      </c>
      <c r="C5000">
        <f t="shared" si="10113"/>
        <v>58</v>
      </c>
      <c r="E5000">
        <f t="shared" ref="E5000" si="10239">plan_id</f>
        <v>1330</v>
      </c>
      <c r="F5000">
        <f t="shared" ca="1" si="10169"/>
        <v>2021</v>
      </c>
      <c r="G5000">
        <f t="shared" ref="G5000" ca="1" si="10240">VLOOKUP(INDIRECT(CHAR(39)&amp;$A5000&amp;CHAR(39)&amp;"!r2c"&amp;$C5000,0),variables,2,0)</f>
        <v>9851</v>
      </c>
      <c r="H5000" s="68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5">
      <c r="A5001" s="65" t="s">
        <v>1220</v>
      </c>
      <c r="B5001">
        <f t="shared" ref="B5001:B5064" si="10241">B4913+1</f>
        <v>23</v>
      </c>
      <c r="C5001">
        <f t="shared" si="10113"/>
        <v>59</v>
      </c>
      <c r="E5001">
        <f t="shared" ref="E5001" si="10242">plan_id</f>
        <v>1330</v>
      </c>
      <c r="F5001">
        <f t="shared" ca="1" si="10169"/>
        <v>2021</v>
      </c>
      <c r="G5001">
        <f t="shared" ref="G5001" ca="1" si="10243">VLOOKUP(INDIRECT(CHAR(39)&amp;$A5001&amp;CHAR(39)&amp;"!r2c"&amp;$C5001,0),variables,2,0)</f>
        <v>9890</v>
      </c>
      <c r="H5001" s="68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5">
      <c r="A5002" s="65" t="s">
        <v>1220</v>
      </c>
      <c r="B5002">
        <f t="shared" si="10241"/>
        <v>23</v>
      </c>
      <c r="C5002">
        <f t="shared" ref="C5002:C5065" si="10244">C4914</f>
        <v>60</v>
      </c>
      <c r="E5002">
        <f t="shared" ref="E5002" si="10245">plan_id</f>
        <v>1330</v>
      </c>
      <c r="F5002">
        <f t="shared" ca="1" si="10169"/>
        <v>2021</v>
      </c>
      <c r="G5002">
        <f t="shared" ref="G5002" ca="1" si="10246">VLOOKUP(INDIRECT(CHAR(39)&amp;$A5002&amp;CHAR(39)&amp;"!r2c"&amp;$C5002,0),variables,2,0)</f>
        <v>9893</v>
      </c>
      <c r="H5002" s="68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5">
      <c r="A5003" s="65" t="s">
        <v>1220</v>
      </c>
      <c r="B5003">
        <f t="shared" si="10241"/>
        <v>23</v>
      </c>
      <c r="C5003">
        <f t="shared" si="10244"/>
        <v>61</v>
      </c>
      <c r="E5003">
        <f t="shared" ref="E5003" si="10247">plan_id</f>
        <v>1330</v>
      </c>
      <c r="F5003">
        <f t="shared" ca="1" si="10169"/>
        <v>2021</v>
      </c>
      <c r="G5003">
        <f t="shared" ref="G5003" ca="1" si="10248">VLOOKUP(INDIRECT(CHAR(39)&amp;$A5003&amp;CHAR(39)&amp;"!r2c"&amp;$C5003,0),variables,2,0)</f>
        <v>9896</v>
      </c>
      <c r="H5003" s="68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5">
      <c r="A5004" s="65" t="s">
        <v>1220</v>
      </c>
      <c r="B5004">
        <f t="shared" si="10241"/>
        <v>23</v>
      </c>
      <c r="C5004">
        <f t="shared" si="10244"/>
        <v>62</v>
      </c>
      <c r="E5004">
        <f t="shared" ref="E5004" si="10249">plan_id</f>
        <v>1330</v>
      </c>
      <c r="F5004">
        <f t="shared" ca="1" si="10169"/>
        <v>2021</v>
      </c>
      <c r="G5004">
        <f t="shared" ref="G5004" ca="1" si="10250">VLOOKUP(INDIRECT(CHAR(39)&amp;$A5004&amp;CHAR(39)&amp;"!r2c"&amp;$C5004,0),variables,2,0)</f>
        <v>9660</v>
      </c>
      <c r="H5004" s="68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5">
      <c r="A5005" s="65" t="s">
        <v>1220</v>
      </c>
      <c r="B5005">
        <f t="shared" si="10241"/>
        <v>23</v>
      </c>
      <c r="C5005">
        <f t="shared" si="10244"/>
        <v>63</v>
      </c>
      <c r="E5005">
        <f t="shared" ref="E5005" si="10251">plan_id</f>
        <v>1330</v>
      </c>
      <c r="F5005">
        <f t="shared" ca="1" si="10169"/>
        <v>2021</v>
      </c>
      <c r="G5005">
        <f t="shared" ref="G5005" ca="1" si="10252">VLOOKUP(INDIRECT(CHAR(39)&amp;$A5005&amp;CHAR(39)&amp;"!r2c"&amp;$C5005,0),variables,2,0)</f>
        <v>9701</v>
      </c>
      <c r="H5005" s="68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5">
      <c r="A5006" s="65" t="s">
        <v>1220</v>
      </c>
      <c r="B5006">
        <f t="shared" si="10241"/>
        <v>23</v>
      </c>
      <c r="C5006">
        <f t="shared" si="10244"/>
        <v>64</v>
      </c>
      <c r="E5006">
        <f t="shared" ref="E5006" si="10253">plan_id</f>
        <v>1330</v>
      </c>
      <c r="F5006">
        <f t="shared" ca="1" si="10169"/>
        <v>2021</v>
      </c>
      <c r="G5006">
        <f t="shared" ref="G5006" ca="1" si="10254">VLOOKUP(INDIRECT(CHAR(39)&amp;$A5006&amp;CHAR(39)&amp;"!r2c"&amp;$C5006,0),variables,2,0)</f>
        <v>9728</v>
      </c>
      <c r="H5006" s="68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5">
      <c r="A5007" s="65" t="s">
        <v>1220</v>
      </c>
      <c r="B5007">
        <f t="shared" si="10241"/>
        <v>23</v>
      </c>
      <c r="C5007">
        <f t="shared" si="10244"/>
        <v>65</v>
      </c>
      <c r="E5007">
        <f t="shared" ref="E5007" si="10255">plan_id</f>
        <v>1330</v>
      </c>
      <c r="F5007">
        <f t="shared" ca="1" si="10169"/>
        <v>2021</v>
      </c>
      <c r="G5007">
        <f t="shared" ref="G5007" ca="1" si="10256">VLOOKUP(INDIRECT(CHAR(39)&amp;$A5007&amp;CHAR(39)&amp;"!r2c"&amp;$C5007,0),variables,2,0)</f>
        <v>9731</v>
      </c>
      <c r="H5007" s="68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5">
      <c r="A5008" s="65" t="s">
        <v>1220</v>
      </c>
      <c r="B5008">
        <f t="shared" si="10241"/>
        <v>23</v>
      </c>
      <c r="C5008">
        <f t="shared" si="10244"/>
        <v>66</v>
      </c>
      <c r="E5008">
        <f t="shared" ref="E5008" si="10257">plan_id</f>
        <v>1330</v>
      </c>
      <c r="F5008">
        <f t="shared" ca="1" si="10169"/>
        <v>2021</v>
      </c>
      <c r="G5008">
        <f t="shared" ref="G5008" ca="1" si="10258">VLOOKUP(INDIRECT(CHAR(39)&amp;$A5008&amp;CHAR(39)&amp;"!r2c"&amp;$C5008,0),variables,2,0)</f>
        <v>9737</v>
      </c>
      <c r="H5008" s="68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5">
      <c r="A5009" s="65" t="s">
        <v>1220</v>
      </c>
      <c r="B5009">
        <f t="shared" si="10241"/>
        <v>23</v>
      </c>
      <c r="C5009">
        <f t="shared" si="10244"/>
        <v>67</v>
      </c>
      <c r="E5009">
        <f t="shared" ref="E5009" si="10259">plan_id</f>
        <v>1330</v>
      </c>
      <c r="F5009">
        <f t="shared" ca="1" si="10169"/>
        <v>2021</v>
      </c>
      <c r="G5009">
        <f t="shared" ref="G5009" ca="1" si="10260">VLOOKUP(INDIRECT(CHAR(39)&amp;$A5009&amp;CHAR(39)&amp;"!r2c"&amp;$C5009,0),variables,2,0)</f>
        <v>9740</v>
      </c>
      <c r="H5009" s="68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5">
      <c r="A5010" s="65" t="s">
        <v>1220</v>
      </c>
      <c r="B5010">
        <f t="shared" si="10241"/>
        <v>23</v>
      </c>
      <c r="C5010">
        <f t="shared" si="10244"/>
        <v>68</v>
      </c>
      <c r="E5010">
        <f t="shared" ref="E5010" si="10261">plan_id</f>
        <v>1330</v>
      </c>
      <c r="F5010">
        <f t="shared" ca="1" si="10169"/>
        <v>2021</v>
      </c>
      <c r="G5010">
        <f t="shared" ref="G5010" ca="1" si="10262">VLOOKUP(INDIRECT(CHAR(39)&amp;$A5010&amp;CHAR(39)&amp;"!r2c"&amp;$C5010,0),variables,2,0)</f>
        <v>9752</v>
      </c>
      <c r="H5010" s="68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5">
      <c r="A5011" s="65" t="s">
        <v>1220</v>
      </c>
      <c r="B5011">
        <f t="shared" si="10241"/>
        <v>23</v>
      </c>
      <c r="C5011">
        <f t="shared" si="10244"/>
        <v>69</v>
      </c>
      <c r="E5011">
        <f t="shared" ref="E5011" si="10263">plan_id</f>
        <v>1330</v>
      </c>
      <c r="F5011">
        <f t="shared" ca="1" si="10169"/>
        <v>2021</v>
      </c>
      <c r="G5011">
        <f t="shared" ref="G5011" ca="1" si="10264">VLOOKUP(INDIRECT(CHAR(39)&amp;$A5011&amp;CHAR(39)&amp;"!r2c"&amp;$C5011,0),variables,2,0)</f>
        <v>9791</v>
      </c>
      <c r="H5011" s="68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5">
      <c r="A5012" s="65" t="s">
        <v>1220</v>
      </c>
      <c r="B5012">
        <f t="shared" si="10241"/>
        <v>23</v>
      </c>
      <c r="C5012">
        <f t="shared" si="10244"/>
        <v>70</v>
      </c>
      <c r="E5012">
        <f t="shared" ref="E5012" si="10265">plan_id</f>
        <v>1330</v>
      </c>
      <c r="F5012">
        <f t="shared" ca="1" si="10169"/>
        <v>2021</v>
      </c>
      <c r="G5012">
        <f t="shared" ref="G5012" ca="1" si="10266">VLOOKUP(INDIRECT(CHAR(39)&amp;$A5012&amp;CHAR(39)&amp;"!r2c"&amp;$C5012,0),variables,2,0)</f>
        <v>9800</v>
      </c>
      <c r="H5012" s="68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5">
      <c r="A5013" s="65" t="s">
        <v>1220</v>
      </c>
      <c r="B5013">
        <f t="shared" si="10241"/>
        <v>23</v>
      </c>
      <c r="C5013">
        <f t="shared" si="10244"/>
        <v>71</v>
      </c>
      <c r="E5013">
        <f t="shared" ref="E5013" si="10267">plan_id</f>
        <v>1330</v>
      </c>
      <c r="F5013">
        <f t="shared" ca="1" si="10169"/>
        <v>2021</v>
      </c>
      <c r="G5013">
        <f t="shared" ref="G5013" ca="1" si="10268">VLOOKUP(INDIRECT(CHAR(39)&amp;$A5013&amp;CHAR(39)&amp;"!r2c"&amp;$C5013,0),variables,2,0)</f>
        <v>9842</v>
      </c>
      <c r="H5013" s="68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5">
      <c r="A5014" s="65" t="s">
        <v>1220</v>
      </c>
      <c r="B5014">
        <f t="shared" si="10241"/>
        <v>23</v>
      </c>
      <c r="C5014">
        <f t="shared" si="10244"/>
        <v>72</v>
      </c>
      <c r="E5014">
        <f t="shared" ref="E5014" si="10269">plan_id</f>
        <v>1330</v>
      </c>
      <c r="F5014">
        <f t="shared" ca="1" si="10169"/>
        <v>2021</v>
      </c>
      <c r="G5014">
        <f t="shared" ref="G5014" ca="1" si="10270">VLOOKUP(INDIRECT(CHAR(39)&amp;$A5014&amp;CHAR(39)&amp;"!r2c"&amp;$C5014,0),variables,2,0)</f>
        <v>9854</v>
      </c>
      <c r="H5014" s="68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5">
      <c r="A5015" s="65" t="s">
        <v>1220</v>
      </c>
      <c r="B5015">
        <f t="shared" si="10241"/>
        <v>23</v>
      </c>
      <c r="C5015">
        <f t="shared" si="10244"/>
        <v>73</v>
      </c>
      <c r="E5015">
        <f t="shared" ref="E5015" si="10271">plan_id</f>
        <v>1330</v>
      </c>
      <c r="F5015">
        <f t="shared" ca="1" si="10169"/>
        <v>2021</v>
      </c>
      <c r="G5015">
        <f t="shared" ref="G5015" ca="1" si="10272">VLOOKUP(INDIRECT(CHAR(39)&amp;$A5015&amp;CHAR(39)&amp;"!r2c"&amp;$C5015,0),variables,2,0)</f>
        <v>9869</v>
      </c>
      <c r="H5015" s="68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5">
      <c r="A5016" s="65" t="s">
        <v>1220</v>
      </c>
      <c r="B5016">
        <f t="shared" si="10241"/>
        <v>23</v>
      </c>
      <c r="C5016">
        <f t="shared" si="10244"/>
        <v>74</v>
      </c>
      <c r="E5016">
        <f t="shared" ref="E5016" si="10273">plan_id</f>
        <v>1330</v>
      </c>
      <c r="F5016">
        <f t="shared" ca="1" si="10169"/>
        <v>2021</v>
      </c>
      <c r="G5016">
        <f t="shared" ref="G5016" ca="1" si="10274">VLOOKUP(INDIRECT(CHAR(39)&amp;$A5016&amp;CHAR(39)&amp;"!r2c"&amp;$C5016,0),variables,2,0)</f>
        <v>9873</v>
      </c>
      <c r="H5016" s="68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5">
      <c r="A5017" s="65" t="s">
        <v>1220</v>
      </c>
      <c r="B5017">
        <f t="shared" si="10241"/>
        <v>23</v>
      </c>
      <c r="C5017">
        <f t="shared" si="10244"/>
        <v>75</v>
      </c>
      <c r="E5017">
        <f t="shared" ref="E5017" si="10275">plan_id</f>
        <v>1330</v>
      </c>
      <c r="F5017">
        <f t="shared" ca="1" si="10169"/>
        <v>2021</v>
      </c>
      <c r="G5017">
        <f t="shared" ref="G5017" ca="1" si="10276">VLOOKUP(INDIRECT(CHAR(39)&amp;$A5017&amp;CHAR(39)&amp;"!r2c"&amp;$C5017,0),variables,2,0)</f>
        <v>9881</v>
      </c>
      <c r="H5017" s="68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5">
      <c r="A5018" s="65" t="s">
        <v>1220</v>
      </c>
      <c r="B5018">
        <f t="shared" si="10241"/>
        <v>23</v>
      </c>
      <c r="C5018">
        <f t="shared" si="10244"/>
        <v>76</v>
      </c>
      <c r="E5018">
        <f t="shared" ref="E5018" si="10277">plan_id</f>
        <v>1330</v>
      </c>
      <c r="F5018">
        <f t="shared" ca="1" si="10169"/>
        <v>2021</v>
      </c>
      <c r="G5018">
        <f t="shared" ref="G5018" ca="1" si="10278">VLOOKUP(INDIRECT(CHAR(39)&amp;$A5018&amp;CHAR(39)&amp;"!r2c"&amp;$C5018,0),variables,2,0)</f>
        <v>9908</v>
      </c>
      <c r="H5018" s="68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5">
      <c r="A5019" s="65" t="s">
        <v>1220</v>
      </c>
      <c r="B5019">
        <f t="shared" si="10241"/>
        <v>23</v>
      </c>
      <c r="C5019">
        <f t="shared" si="10244"/>
        <v>77</v>
      </c>
      <c r="E5019">
        <f t="shared" ref="E5019" si="10279">plan_id</f>
        <v>1330</v>
      </c>
      <c r="F5019">
        <f t="shared" ca="1" si="10169"/>
        <v>2021</v>
      </c>
      <c r="G5019">
        <f t="shared" ref="G5019" ca="1" si="10280">VLOOKUP(INDIRECT(CHAR(39)&amp;$A5019&amp;CHAR(39)&amp;"!r2c"&amp;$C5019,0),variables,2,0)</f>
        <v>9911</v>
      </c>
      <c r="H5019" s="68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5">
      <c r="A5020" s="65" t="s">
        <v>1220</v>
      </c>
      <c r="B5020">
        <f t="shared" si="10241"/>
        <v>23</v>
      </c>
      <c r="C5020">
        <f t="shared" si="10244"/>
        <v>78</v>
      </c>
      <c r="E5020">
        <f t="shared" ref="E5020" si="10281">plan_id</f>
        <v>1330</v>
      </c>
      <c r="F5020">
        <f t="shared" ca="1" si="10169"/>
        <v>2021</v>
      </c>
      <c r="G5020">
        <f t="shared" ref="G5020" ca="1" si="10282">VLOOKUP(INDIRECT(CHAR(39)&amp;$A5020&amp;CHAR(39)&amp;"!r2c"&amp;$C5020,0),variables,2,0)</f>
        <v>9663</v>
      </c>
      <c r="H5020" s="68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5">
      <c r="A5021" s="65" t="s">
        <v>1220</v>
      </c>
      <c r="B5021">
        <f t="shared" si="10241"/>
        <v>23</v>
      </c>
      <c r="C5021">
        <f t="shared" si="10244"/>
        <v>79</v>
      </c>
      <c r="E5021">
        <f t="shared" ref="E5021" si="10283">plan_id</f>
        <v>1330</v>
      </c>
      <c r="F5021">
        <f t="shared" ca="1" si="10169"/>
        <v>2021</v>
      </c>
      <c r="G5021">
        <f t="shared" ref="G5021" ca="1" si="10284">VLOOKUP(INDIRECT(CHAR(39)&amp;$A5021&amp;CHAR(39)&amp;"!r2c"&amp;$C5021,0),variables,2,0)</f>
        <v>9710</v>
      </c>
      <c r="H5021" s="68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5">
      <c r="A5022" s="65" t="s">
        <v>1220</v>
      </c>
      <c r="B5022">
        <f t="shared" si="10241"/>
        <v>23</v>
      </c>
      <c r="C5022">
        <f t="shared" si="10244"/>
        <v>80</v>
      </c>
      <c r="E5022">
        <f t="shared" ref="E5022" si="10285">plan_id</f>
        <v>1330</v>
      </c>
      <c r="F5022">
        <f t="shared" ca="1" si="10169"/>
        <v>2021</v>
      </c>
      <c r="G5022">
        <f t="shared" ref="G5022" ca="1" si="10286">VLOOKUP(INDIRECT(CHAR(39)&amp;$A5022&amp;CHAR(39)&amp;"!r2c"&amp;$C5022,0),variables,2,0)</f>
        <v>9758</v>
      </c>
      <c r="H5022" s="68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5">
      <c r="A5023" s="65" t="s">
        <v>1220</v>
      </c>
      <c r="B5023">
        <f t="shared" si="10241"/>
        <v>23</v>
      </c>
      <c r="C5023">
        <f t="shared" si="10244"/>
        <v>81</v>
      </c>
      <c r="E5023">
        <f t="shared" ref="E5023" si="10287">plan_id</f>
        <v>1330</v>
      </c>
      <c r="F5023">
        <f t="shared" ca="1" si="10169"/>
        <v>2021</v>
      </c>
      <c r="G5023">
        <f t="shared" ref="G5023" ca="1" si="10288">VLOOKUP(INDIRECT(CHAR(39)&amp;$A5023&amp;CHAR(39)&amp;"!r2c"&amp;$C5023,0),variables,2,0)</f>
        <v>9803</v>
      </c>
      <c r="H5023" s="68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5">
      <c r="A5024" s="65" t="s">
        <v>1220</v>
      </c>
      <c r="B5024">
        <f t="shared" si="10241"/>
        <v>23</v>
      </c>
      <c r="C5024">
        <f t="shared" si="10244"/>
        <v>82</v>
      </c>
      <c r="E5024">
        <f t="shared" ref="E5024" si="10289">plan_id</f>
        <v>1330</v>
      </c>
      <c r="F5024">
        <f t="shared" ca="1" si="10169"/>
        <v>2021</v>
      </c>
      <c r="G5024">
        <f t="shared" ref="G5024" ca="1" si="10290">VLOOKUP(INDIRECT(CHAR(39)&amp;$A5024&amp;CHAR(39)&amp;"!r2c"&amp;$C5024,0),variables,2,0)</f>
        <v>9857</v>
      </c>
      <c r="H5024" s="68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5">
      <c r="A5025" s="65" t="s">
        <v>1220</v>
      </c>
      <c r="B5025">
        <f t="shared" si="10241"/>
        <v>23</v>
      </c>
      <c r="C5025">
        <f t="shared" si="10244"/>
        <v>83</v>
      </c>
      <c r="E5025">
        <f t="shared" ref="E5025" si="10291">plan_id</f>
        <v>1330</v>
      </c>
      <c r="F5025">
        <f t="shared" ca="1" si="10169"/>
        <v>2021</v>
      </c>
      <c r="G5025">
        <f t="shared" ref="G5025" ca="1" si="10292">VLOOKUP(INDIRECT(CHAR(39)&amp;$A5025&amp;CHAR(39)&amp;"!r2c"&amp;$C5025,0),variables,2,0)</f>
        <v>9902</v>
      </c>
      <c r="H5025" s="68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5">
      <c r="A5026" s="65" t="s">
        <v>1220</v>
      </c>
      <c r="B5026">
        <f t="shared" si="10241"/>
        <v>23</v>
      </c>
      <c r="C5026">
        <f t="shared" si="10244"/>
        <v>84</v>
      </c>
      <c r="E5026">
        <f t="shared" ref="E5026" si="10293">plan_id</f>
        <v>1330</v>
      </c>
      <c r="F5026">
        <f t="shared" ca="1" si="10169"/>
        <v>2021</v>
      </c>
      <c r="G5026">
        <f t="shared" ref="G5026" ca="1" si="10294">VLOOKUP(INDIRECT(CHAR(39)&amp;$A5026&amp;CHAR(39)&amp;"!r2c"&amp;$C5026,0),variables,2,0)</f>
        <v>9926</v>
      </c>
      <c r="H5026" s="68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5">
      <c r="A5027" s="65" t="s">
        <v>1220</v>
      </c>
      <c r="B5027">
        <f t="shared" si="10241"/>
        <v>23</v>
      </c>
      <c r="C5027">
        <f t="shared" si="10244"/>
        <v>85</v>
      </c>
      <c r="E5027">
        <f t="shared" ref="E5027" si="10295">plan_id</f>
        <v>1330</v>
      </c>
      <c r="F5027">
        <f t="shared" ca="1" si="10169"/>
        <v>2021</v>
      </c>
      <c r="G5027">
        <f t="shared" ref="G5027" ca="1" si="10296">VLOOKUP(INDIRECT(CHAR(39)&amp;$A5027&amp;CHAR(39)&amp;"!r2c"&amp;$C5027,0),variables,2,0)</f>
        <v>9666</v>
      </c>
      <c r="H5027" s="68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5">
      <c r="A5028" s="65" t="s">
        <v>1220</v>
      </c>
      <c r="B5028">
        <f t="shared" si="10241"/>
        <v>23</v>
      </c>
      <c r="C5028">
        <f t="shared" si="10244"/>
        <v>86</v>
      </c>
      <c r="E5028">
        <f t="shared" ref="E5028" si="10297">plan_id</f>
        <v>1330</v>
      </c>
      <c r="F5028">
        <f t="shared" ca="1" si="10169"/>
        <v>2021</v>
      </c>
      <c r="G5028">
        <f t="shared" ref="G5028" ca="1" si="10298">VLOOKUP(INDIRECT(CHAR(39)&amp;$A5028&amp;CHAR(39)&amp;"!r2c"&amp;$C5028,0),variables,2,0)</f>
        <v>9827</v>
      </c>
      <c r="H5028" s="68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5">
      <c r="A5029" s="65" t="s">
        <v>1220</v>
      </c>
      <c r="B5029">
        <f t="shared" si="10241"/>
        <v>23</v>
      </c>
      <c r="C5029">
        <f t="shared" si="10244"/>
        <v>87</v>
      </c>
      <c r="E5029">
        <f t="shared" ref="E5029" si="10299">plan_id</f>
        <v>1330</v>
      </c>
      <c r="F5029">
        <f t="shared" ref="F5029:F5092" ca="1" si="10300">INDIRECT(CHAR(39)&amp;$A5029&amp;CHAR(39)&amp;"!r"&amp;$B5029&amp;"c2",0)</f>
        <v>2021</v>
      </c>
      <c r="G5029">
        <f t="shared" ref="G5029" ca="1" si="10301">VLOOKUP(INDIRECT(CHAR(39)&amp;$A5029&amp;CHAR(39)&amp;"!r2c"&amp;$C5029,0),variables,2,0)</f>
        <v>9657</v>
      </c>
      <c r="H5029" s="68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5">
      <c r="A5030" s="65" t="s">
        <v>1220</v>
      </c>
      <c r="B5030">
        <f t="shared" si="10241"/>
        <v>23</v>
      </c>
      <c r="C5030">
        <f t="shared" si="10244"/>
        <v>88</v>
      </c>
      <c r="E5030">
        <f t="shared" ref="E5030" si="10302">plan_id</f>
        <v>1330</v>
      </c>
      <c r="F5030">
        <f t="shared" ca="1" si="10300"/>
        <v>2021</v>
      </c>
      <c r="G5030">
        <f t="shared" ref="G5030" ca="1" si="10303">VLOOKUP(INDIRECT(CHAR(39)&amp;$A5030&amp;CHAR(39)&amp;"!r2c"&amp;$C5030,0),variables,2,0)</f>
        <v>9834</v>
      </c>
      <c r="H5030" s="68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5">
      <c r="A5031" s="65" t="s">
        <v>1220</v>
      </c>
      <c r="B5031">
        <f t="shared" si="10241"/>
        <v>23</v>
      </c>
      <c r="C5031">
        <f t="shared" si="10244"/>
        <v>89</v>
      </c>
      <c r="E5031">
        <f t="shared" ref="E5031" si="10304">plan_id</f>
        <v>1330</v>
      </c>
      <c r="F5031">
        <f t="shared" ca="1" si="10300"/>
        <v>2021</v>
      </c>
      <c r="G5031">
        <f t="shared" ref="G5031" ca="1" si="10305">VLOOKUP(INDIRECT(CHAR(39)&amp;$A5031&amp;CHAR(39)&amp;"!r2c"&amp;$C5031,0),variables,2,0)</f>
        <v>9884</v>
      </c>
      <c r="H5031" s="68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5">
      <c r="A5032" s="65" t="s">
        <v>1220</v>
      </c>
      <c r="B5032">
        <f t="shared" si="10241"/>
        <v>23</v>
      </c>
      <c r="C5032">
        <f t="shared" si="10244"/>
        <v>90</v>
      </c>
      <c r="E5032">
        <f t="shared" ref="E5032" si="10306">plan_id</f>
        <v>1330</v>
      </c>
      <c r="F5032">
        <f t="shared" ca="1" si="10300"/>
        <v>2021</v>
      </c>
      <c r="G5032">
        <f t="shared" ref="G5032" ca="1" si="10307">VLOOKUP(INDIRECT(CHAR(39)&amp;$A5032&amp;CHAR(39)&amp;"!r2c"&amp;$C5032,0),variables,2,0)</f>
        <v>9672</v>
      </c>
      <c r="H5032" s="68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5">
      <c r="A5033" s="65" t="s">
        <v>1220</v>
      </c>
      <c r="B5033">
        <f t="shared" si="10241"/>
        <v>24</v>
      </c>
      <c r="C5033">
        <f t="shared" si="10244"/>
        <v>3</v>
      </c>
      <c r="E5033">
        <f t="shared" ref="E5033" si="10308">plan_id</f>
        <v>1330</v>
      </c>
      <c r="F5033">
        <f t="shared" ca="1" si="10300"/>
        <v>2022</v>
      </c>
      <c r="G5033">
        <f t="shared" ref="G5033" ca="1" si="10309">VLOOKUP(INDIRECT(CHAR(39)&amp;$A5033&amp;CHAR(39)&amp;"!r2c"&amp;$C5033,0),variables,2,0)</f>
        <v>9704</v>
      </c>
      <c r="H5033" s="68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5">
      <c r="A5034" s="65" t="s">
        <v>1220</v>
      </c>
      <c r="B5034">
        <f t="shared" si="10241"/>
        <v>24</v>
      </c>
      <c r="C5034">
        <f t="shared" si="10244"/>
        <v>4</v>
      </c>
      <c r="E5034">
        <f t="shared" ref="E5034" si="10310">plan_id</f>
        <v>1330</v>
      </c>
      <c r="F5034">
        <f t="shared" ca="1" si="10300"/>
        <v>2022</v>
      </c>
      <c r="G5034">
        <f t="shared" ref="G5034" ca="1" si="10311">VLOOKUP(INDIRECT(CHAR(39)&amp;$A5034&amp;CHAR(39)&amp;"!r2c"&amp;$C5034,0),variables,2,0)</f>
        <v>9716</v>
      </c>
      <c r="H5034" s="68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5">
      <c r="A5035" s="65" t="s">
        <v>1220</v>
      </c>
      <c r="B5035">
        <f t="shared" si="10241"/>
        <v>24</v>
      </c>
      <c r="C5035">
        <f t="shared" si="10244"/>
        <v>5</v>
      </c>
      <c r="E5035">
        <f t="shared" ref="E5035" si="10312">plan_id</f>
        <v>1330</v>
      </c>
      <c r="F5035">
        <f t="shared" ca="1" si="10300"/>
        <v>2022</v>
      </c>
      <c r="G5035">
        <f t="shared" ref="G5035" ca="1" si="10313">VLOOKUP(INDIRECT(CHAR(39)&amp;$A5035&amp;CHAR(39)&amp;"!r2c"&amp;$C5035,0),variables,2,0)</f>
        <v>9734</v>
      </c>
      <c r="H5035" s="68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5">
      <c r="A5036" s="65" t="s">
        <v>1220</v>
      </c>
      <c r="B5036">
        <f t="shared" si="10241"/>
        <v>24</v>
      </c>
      <c r="C5036">
        <f t="shared" si="10244"/>
        <v>6</v>
      </c>
      <c r="E5036">
        <f t="shared" ref="E5036" si="10314">plan_id</f>
        <v>1330</v>
      </c>
      <c r="F5036">
        <f t="shared" ca="1" si="10300"/>
        <v>2022</v>
      </c>
      <c r="G5036">
        <f t="shared" ref="G5036" ca="1" si="10315">VLOOKUP(INDIRECT(CHAR(39)&amp;$A5036&amp;CHAR(39)&amp;"!r2c"&amp;$C5036,0),variables,2,0)</f>
        <v>9749</v>
      </c>
      <c r="H5036" s="68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5">
      <c r="A5037" s="65" t="s">
        <v>1220</v>
      </c>
      <c r="B5037">
        <f t="shared" si="10241"/>
        <v>24</v>
      </c>
      <c r="C5037">
        <f t="shared" si="10244"/>
        <v>7</v>
      </c>
      <c r="E5037">
        <f t="shared" ref="E5037" si="10316">plan_id</f>
        <v>1330</v>
      </c>
      <c r="F5037">
        <f t="shared" ca="1" si="10300"/>
        <v>2022</v>
      </c>
      <c r="G5037">
        <f t="shared" ref="G5037" ca="1" si="10317">VLOOKUP(INDIRECT(CHAR(39)&amp;$A5037&amp;CHAR(39)&amp;"!r2c"&amp;$C5037,0),variables,2,0)</f>
        <v>9755</v>
      </c>
      <c r="H5037" s="68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5">
      <c r="A5038" s="65" t="s">
        <v>1220</v>
      </c>
      <c r="B5038">
        <f t="shared" si="10241"/>
        <v>24</v>
      </c>
      <c r="C5038">
        <f t="shared" si="10244"/>
        <v>8</v>
      </c>
      <c r="E5038">
        <f t="shared" ref="E5038" si="10318">plan_id</f>
        <v>1330</v>
      </c>
      <c r="F5038">
        <f t="shared" ca="1" si="10300"/>
        <v>2022</v>
      </c>
      <c r="G5038">
        <f t="shared" ref="G5038" ca="1" si="10319">VLOOKUP(INDIRECT(CHAR(39)&amp;$A5038&amp;CHAR(39)&amp;"!r2c"&amp;$C5038,0),variables,2,0)</f>
        <v>9782</v>
      </c>
      <c r="H5038" s="68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5">
      <c r="A5039" s="65" t="s">
        <v>1220</v>
      </c>
      <c r="B5039">
        <f t="shared" si="10241"/>
        <v>24</v>
      </c>
      <c r="C5039">
        <f t="shared" si="10244"/>
        <v>9</v>
      </c>
      <c r="E5039">
        <f t="shared" ref="E5039" si="10320">plan_id</f>
        <v>1330</v>
      </c>
      <c r="F5039">
        <f t="shared" ca="1" si="10300"/>
        <v>2022</v>
      </c>
      <c r="G5039">
        <f t="shared" ref="G5039" ca="1" si="10321">VLOOKUP(INDIRECT(CHAR(39)&amp;$A5039&amp;CHAR(39)&amp;"!r2c"&amp;$C5039,0),variables,2,0)</f>
        <v>9788</v>
      </c>
      <c r="H5039" s="68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5">
      <c r="A5040" s="65" t="s">
        <v>1220</v>
      </c>
      <c r="B5040">
        <f t="shared" si="10241"/>
        <v>24</v>
      </c>
      <c r="C5040">
        <f t="shared" si="10244"/>
        <v>10</v>
      </c>
      <c r="E5040">
        <f t="shared" ref="E5040" si="10322">plan_id</f>
        <v>1330</v>
      </c>
      <c r="F5040">
        <f t="shared" ca="1" si="10300"/>
        <v>2022</v>
      </c>
      <c r="G5040">
        <f t="shared" ref="G5040" ca="1" si="10323">VLOOKUP(INDIRECT(CHAR(39)&amp;$A5040&amp;CHAR(39)&amp;"!r2c"&amp;$C5040,0),variables,2,0)</f>
        <v>9812</v>
      </c>
      <c r="H5040" s="68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5">
      <c r="A5041" s="65" t="s">
        <v>1220</v>
      </c>
      <c r="B5041">
        <f t="shared" si="10241"/>
        <v>24</v>
      </c>
      <c r="C5041">
        <f t="shared" si="10244"/>
        <v>11</v>
      </c>
      <c r="E5041">
        <f t="shared" ref="E5041" si="10324">plan_id</f>
        <v>1330</v>
      </c>
      <c r="F5041">
        <f t="shared" ca="1" si="10300"/>
        <v>2022</v>
      </c>
      <c r="G5041">
        <f t="shared" ref="G5041" ca="1" si="10325">VLOOKUP(INDIRECT(CHAR(39)&amp;$A5041&amp;CHAR(39)&amp;"!r2c"&amp;$C5041,0),variables,2,0)</f>
        <v>9815</v>
      </c>
      <c r="H5041" s="68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5">
      <c r="A5042" s="65" t="s">
        <v>1220</v>
      </c>
      <c r="B5042">
        <f t="shared" si="10241"/>
        <v>24</v>
      </c>
      <c r="C5042">
        <f t="shared" si="10244"/>
        <v>12</v>
      </c>
      <c r="E5042">
        <f t="shared" ref="E5042" si="10326">plan_id</f>
        <v>1330</v>
      </c>
      <c r="F5042">
        <f t="shared" ca="1" si="10300"/>
        <v>2022</v>
      </c>
      <c r="G5042">
        <f t="shared" ref="G5042" ca="1" si="10327">VLOOKUP(INDIRECT(CHAR(39)&amp;$A5042&amp;CHAR(39)&amp;"!r2c"&amp;$C5042,0),variables,2,0)</f>
        <v>9821</v>
      </c>
      <c r="H5042" s="68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5">
      <c r="A5043" s="65" t="s">
        <v>1220</v>
      </c>
      <c r="B5043">
        <f t="shared" si="10241"/>
        <v>24</v>
      </c>
      <c r="C5043">
        <f t="shared" si="10244"/>
        <v>13</v>
      </c>
      <c r="E5043">
        <f t="shared" ref="E5043" si="10328">plan_id</f>
        <v>1330</v>
      </c>
      <c r="F5043">
        <f t="shared" ca="1" si="10300"/>
        <v>2022</v>
      </c>
      <c r="G5043">
        <f t="shared" ref="G5043" ca="1" si="10329">VLOOKUP(INDIRECT(CHAR(39)&amp;$A5043&amp;CHAR(39)&amp;"!r2c"&amp;$C5043,0),variables,2,0)</f>
        <v>9824</v>
      </c>
      <c r="H5043" s="68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5">
      <c r="A5044" s="65" t="s">
        <v>1220</v>
      </c>
      <c r="B5044">
        <f t="shared" si="10241"/>
        <v>24</v>
      </c>
      <c r="C5044">
        <f t="shared" si="10244"/>
        <v>14</v>
      </c>
      <c r="E5044">
        <f t="shared" ref="E5044" si="10330">plan_id</f>
        <v>1330</v>
      </c>
      <c r="F5044">
        <f t="shared" ca="1" si="10300"/>
        <v>2022</v>
      </c>
      <c r="G5044">
        <f t="shared" ref="G5044" ca="1" si="10331">VLOOKUP(INDIRECT(CHAR(39)&amp;$A5044&amp;CHAR(39)&amp;"!r2c"&amp;$C5044,0),variables,2,0)</f>
        <v>9830</v>
      </c>
      <c r="H5044" s="68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5">
      <c r="A5045" s="65" t="s">
        <v>1220</v>
      </c>
      <c r="B5045">
        <f t="shared" si="10241"/>
        <v>24</v>
      </c>
      <c r="C5045">
        <f t="shared" si="10244"/>
        <v>15</v>
      </c>
      <c r="E5045">
        <f t="shared" ref="E5045" si="10332">plan_id</f>
        <v>1330</v>
      </c>
      <c r="F5045">
        <f t="shared" ca="1" si="10300"/>
        <v>2022</v>
      </c>
      <c r="G5045">
        <f t="shared" ref="G5045" ca="1" si="10333">VLOOKUP(INDIRECT(CHAR(39)&amp;$A5045&amp;CHAR(39)&amp;"!r2c"&amp;$C5045,0),variables,2,0)</f>
        <v>9833</v>
      </c>
      <c r="H5045" s="68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5">
      <c r="A5046" s="65" t="s">
        <v>1220</v>
      </c>
      <c r="B5046">
        <f t="shared" si="10241"/>
        <v>24</v>
      </c>
      <c r="C5046">
        <f t="shared" si="10244"/>
        <v>16</v>
      </c>
      <c r="E5046">
        <f t="shared" ref="E5046" si="10334">plan_id</f>
        <v>1330</v>
      </c>
      <c r="F5046">
        <f t="shared" ca="1" si="10300"/>
        <v>2022</v>
      </c>
      <c r="G5046">
        <f t="shared" ref="G5046" ca="1" si="10335">VLOOKUP(INDIRECT(CHAR(39)&amp;$A5046&amp;CHAR(39)&amp;"!r2c"&amp;$C5046,0),variables,2,0)</f>
        <v>9845</v>
      </c>
      <c r="H5046" s="68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5">
      <c r="A5047" s="65" t="s">
        <v>1220</v>
      </c>
      <c r="B5047">
        <f t="shared" si="10241"/>
        <v>24</v>
      </c>
      <c r="C5047">
        <f t="shared" si="10244"/>
        <v>17</v>
      </c>
      <c r="E5047">
        <f t="shared" ref="E5047" si="10336">plan_id</f>
        <v>1330</v>
      </c>
      <c r="F5047">
        <f t="shared" ca="1" si="10300"/>
        <v>2022</v>
      </c>
      <c r="G5047">
        <f t="shared" ref="G5047" ca="1" si="10337">VLOOKUP(INDIRECT(CHAR(39)&amp;$A5047&amp;CHAR(39)&amp;"!r2c"&amp;$C5047,0),variables,2,0)</f>
        <v>9872</v>
      </c>
      <c r="H5047" s="68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5">
      <c r="A5048" s="65" t="s">
        <v>1220</v>
      </c>
      <c r="B5048">
        <f t="shared" si="10241"/>
        <v>24</v>
      </c>
      <c r="C5048">
        <f t="shared" si="10244"/>
        <v>18</v>
      </c>
      <c r="E5048">
        <f t="shared" ref="E5048" si="10338">plan_id</f>
        <v>1330</v>
      </c>
      <c r="F5048">
        <f t="shared" ca="1" si="10300"/>
        <v>2022</v>
      </c>
      <c r="G5048">
        <f t="shared" ref="G5048" ca="1" si="10339">VLOOKUP(INDIRECT(CHAR(39)&amp;$A5048&amp;CHAR(39)&amp;"!r2c"&amp;$C5048,0),variables,2,0)</f>
        <v>9887</v>
      </c>
      <c r="H5048" s="68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5">
      <c r="A5049" s="65" t="s">
        <v>1220</v>
      </c>
      <c r="B5049">
        <f t="shared" si="10241"/>
        <v>24</v>
      </c>
      <c r="C5049">
        <f t="shared" si="10244"/>
        <v>19</v>
      </c>
      <c r="E5049">
        <f t="shared" ref="E5049" si="10340">plan_id</f>
        <v>1330</v>
      </c>
      <c r="F5049">
        <f t="shared" ca="1" si="10300"/>
        <v>2022</v>
      </c>
      <c r="G5049">
        <f t="shared" ref="G5049" ca="1" si="10341">VLOOKUP(INDIRECT(CHAR(39)&amp;$A5049&amp;CHAR(39)&amp;"!r2c"&amp;$C5049,0),variables,2,0)</f>
        <v>9914</v>
      </c>
      <c r="H5049" s="68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5">
      <c r="A5050" s="65" t="s">
        <v>1220</v>
      </c>
      <c r="B5050">
        <f t="shared" si="10241"/>
        <v>24</v>
      </c>
      <c r="C5050">
        <f t="shared" si="10244"/>
        <v>20</v>
      </c>
      <c r="E5050">
        <f t="shared" ref="E5050" si="10342">plan_id</f>
        <v>1330</v>
      </c>
      <c r="F5050">
        <f t="shared" ca="1" si="10300"/>
        <v>2022</v>
      </c>
      <c r="G5050">
        <f t="shared" ref="G5050" ca="1" si="10343">VLOOKUP(INDIRECT(CHAR(39)&amp;$A5050&amp;CHAR(39)&amp;"!r2c"&amp;$C5050,0),variables,2,0)</f>
        <v>9917</v>
      </c>
      <c r="H5050" s="68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5">
      <c r="A5051" s="65" t="s">
        <v>1220</v>
      </c>
      <c r="B5051">
        <f t="shared" si="10241"/>
        <v>24</v>
      </c>
      <c r="C5051">
        <f t="shared" si="10244"/>
        <v>21</v>
      </c>
      <c r="E5051">
        <f t="shared" ref="E5051" si="10344">plan_id</f>
        <v>1330</v>
      </c>
      <c r="F5051">
        <f t="shared" ca="1" si="10300"/>
        <v>2022</v>
      </c>
      <c r="G5051">
        <f t="shared" ref="G5051" ca="1" si="10345">VLOOKUP(INDIRECT(CHAR(39)&amp;$A5051&amp;CHAR(39)&amp;"!r2c"&amp;$C5051,0),variables,2,0)</f>
        <v>9920</v>
      </c>
      <c r="H5051" s="68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5">
      <c r="A5052" s="65" t="s">
        <v>1220</v>
      </c>
      <c r="B5052">
        <f t="shared" si="10241"/>
        <v>24</v>
      </c>
      <c r="C5052">
        <f t="shared" si="10244"/>
        <v>22</v>
      </c>
      <c r="E5052">
        <f t="shared" ref="E5052" si="10346">plan_id</f>
        <v>1330</v>
      </c>
      <c r="F5052">
        <f t="shared" ca="1" si="10300"/>
        <v>2022</v>
      </c>
      <c r="G5052">
        <f t="shared" ref="G5052" ca="1" si="10347">VLOOKUP(INDIRECT(CHAR(39)&amp;$A5052&amp;CHAR(39)&amp;"!r2c"&amp;$C5052,0),variables,2,0)</f>
        <v>9648</v>
      </c>
      <c r="H5052" s="68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5">
      <c r="A5053" s="65" t="s">
        <v>1220</v>
      </c>
      <c r="B5053">
        <f t="shared" si="10241"/>
        <v>24</v>
      </c>
      <c r="C5053">
        <f t="shared" si="10244"/>
        <v>23</v>
      </c>
      <c r="E5053">
        <f t="shared" ref="E5053" si="10348">plan_id</f>
        <v>1330</v>
      </c>
      <c r="F5053">
        <f t="shared" ca="1" si="10300"/>
        <v>2022</v>
      </c>
      <c r="G5053">
        <f t="shared" ref="G5053" ca="1" si="10349">VLOOKUP(INDIRECT(CHAR(39)&amp;$A5053&amp;CHAR(39)&amp;"!r2c"&amp;$C5053,0),variables,2,0)</f>
        <v>9713</v>
      </c>
      <c r="H5053" s="68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5">
      <c r="A5054" s="65" t="s">
        <v>1220</v>
      </c>
      <c r="B5054">
        <f t="shared" si="10241"/>
        <v>24</v>
      </c>
      <c r="C5054">
        <f t="shared" si="10244"/>
        <v>24</v>
      </c>
      <c r="E5054">
        <f t="shared" ref="E5054" si="10350">plan_id</f>
        <v>1330</v>
      </c>
      <c r="F5054">
        <f t="shared" ca="1" si="10300"/>
        <v>2022</v>
      </c>
      <c r="G5054">
        <f t="shared" ref="G5054" ca="1" si="10351">VLOOKUP(INDIRECT(CHAR(39)&amp;$A5054&amp;CHAR(39)&amp;"!r2c"&amp;$C5054,0),variables,2,0)</f>
        <v>9719</v>
      </c>
      <c r="H5054" s="68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5">
      <c r="A5055" s="65" t="s">
        <v>1220</v>
      </c>
      <c r="B5055">
        <f t="shared" si="10241"/>
        <v>24</v>
      </c>
      <c r="C5055">
        <f t="shared" si="10244"/>
        <v>25</v>
      </c>
      <c r="E5055">
        <f t="shared" ref="E5055" si="10352">plan_id</f>
        <v>1330</v>
      </c>
      <c r="F5055">
        <f t="shared" ca="1" si="10300"/>
        <v>2022</v>
      </c>
      <c r="G5055">
        <f t="shared" ref="G5055" ca="1" si="10353">VLOOKUP(INDIRECT(CHAR(39)&amp;$A5055&amp;CHAR(39)&amp;"!r2c"&amp;$C5055,0),variables,2,0)</f>
        <v>9725</v>
      </c>
      <c r="H5055" s="68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5">
      <c r="A5056" s="65" t="s">
        <v>1220</v>
      </c>
      <c r="B5056">
        <f t="shared" si="10241"/>
        <v>24</v>
      </c>
      <c r="C5056">
        <f t="shared" si="10244"/>
        <v>26</v>
      </c>
      <c r="E5056">
        <f t="shared" ref="E5056" si="10354">plan_id</f>
        <v>1330</v>
      </c>
      <c r="F5056">
        <f t="shared" ca="1" si="10300"/>
        <v>2022</v>
      </c>
      <c r="G5056">
        <f t="shared" ref="G5056" ca="1" si="10355">VLOOKUP(INDIRECT(CHAR(39)&amp;$A5056&amp;CHAR(39)&amp;"!r2c"&amp;$C5056,0),variables,2,0)</f>
        <v>9743</v>
      </c>
      <c r="H5056" s="68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5">
      <c r="A5057" s="65" t="s">
        <v>1220</v>
      </c>
      <c r="B5057">
        <f t="shared" si="10241"/>
        <v>24</v>
      </c>
      <c r="C5057">
        <f t="shared" si="10244"/>
        <v>27</v>
      </c>
      <c r="E5057">
        <f t="shared" ref="E5057" si="10356">plan_id</f>
        <v>1330</v>
      </c>
      <c r="F5057">
        <f t="shared" ca="1" si="10300"/>
        <v>2022</v>
      </c>
      <c r="G5057">
        <f t="shared" ref="G5057" ca="1" si="10357">VLOOKUP(INDIRECT(CHAR(39)&amp;$A5057&amp;CHAR(39)&amp;"!r2c"&amp;$C5057,0),variables,2,0)</f>
        <v>9746</v>
      </c>
      <c r="H5057" s="68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5">
      <c r="A5058" s="65" t="s">
        <v>1220</v>
      </c>
      <c r="B5058">
        <f t="shared" si="10241"/>
        <v>24</v>
      </c>
      <c r="C5058">
        <f t="shared" si="10244"/>
        <v>28</v>
      </c>
      <c r="E5058">
        <f t="shared" ref="E5058" si="10358">plan_id</f>
        <v>1330</v>
      </c>
      <c r="F5058">
        <f t="shared" ca="1" si="10300"/>
        <v>2022</v>
      </c>
      <c r="G5058">
        <f t="shared" ref="G5058" ca="1" si="10359">VLOOKUP(INDIRECT(CHAR(39)&amp;$A5058&amp;CHAR(39)&amp;"!r2c"&amp;$C5058,0),variables,2,0)</f>
        <v>9761</v>
      </c>
      <c r="H5058" s="68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5">
      <c r="A5059" s="65" t="s">
        <v>1220</v>
      </c>
      <c r="B5059">
        <f t="shared" si="10241"/>
        <v>24</v>
      </c>
      <c r="C5059">
        <f t="shared" si="10244"/>
        <v>29</v>
      </c>
      <c r="E5059">
        <f t="shared" ref="E5059" si="10360">plan_id</f>
        <v>1330</v>
      </c>
      <c r="F5059">
        <f t="shared" ca="1" si="10300"/>
        <v>2022</v>
      </c>
      <c r="G5059">
        <f t="shared" ref="G5059" ca="1" si="10361">VLOOKUP(INDIRECT(CHAR(39)&amp;$A5059&amp;CHAR(39)&amp;"!r2c"&amp;$C5059,0),variables,2,0)</f>
        <v>9764</v>
      </c>
      <c r="H5059" s="68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5">
      <c r="A5060" s="65" t="s">
        <v>1220</v>
      </c>
      <c r="B5060">
        <f t="shared" si="10241"/>
        <v>24</v>
      </c>
      <c r="C5060">
        <f t="shared" si="10244"/>
        <v>30</v>
      </c>
      <c r="E5060">
        <f t="shared" ref="E5060" si="10362">plan_id</f>
        <v>1330</v>
      </c>
      <c r="F5060">
        <f t="shared" ca="1" si="10300"/>
        <v>2022</v>
      </c>
      <c r="G5060">
        <f t="shared" ref="G5060" ca="1" si="10363">VLOOKUP(INDIRECT(CHAR(39)&amp;$A5060&amp;CHAR(39)&amp;"!r2c"&amp;$C5060,0),variables,2,0)</f>
        <v>9767</v>
      </c>
      <c r="H5060" s="68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5">
      <c r="A5061" s="65" t="s">
        <v>1220</v>
      </c>
      <c r="B5061">
        <f t="shared" si="10241"/>
        <v>24</v>
      </c>
      <c r="C5061">
        <f t="shared" si="10244"/>
        <v>31</v>
      </c>
      <c r="E5061">
        <f t="shared" ref="E5061" si="10364">plan_id</f>
        <v>1330</v>
      </c>
      <c r="F5061">
        <f t="shared" ca="1" si="10300"/>
        <v>2022</v>
      </c>
      <c r="G5061">
        <f t="shared" ref="G5061" ca="1" si="10365">VLOOKUP(INDIRECT(CHAR(39)&amp;$A5061&amp;CHAR(39)&amp;"!r2c"&amp;$C5061,0),variables,2,0)</f>
        <v>9770</v>
      </c>
      <c r="H5061" s="68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5">
      <c r="A5062" s="65" t="s">
        <v>1220</v>
      </c>
      <c r="B5062">
        <f t="shared" si="10241"/>
        <v>24</v>
      </c>
      <c r="C5062">
        <f t="shared" si="10244"/>
        <v>32</v>
      </c>
      <c r="E5062">
        <f t="shared" ref="E5062" si="10366">plan_id</f>
        <v>1330</v>
      </c>
      <c r="F5062">
        <f t="shared" ca="1" si="10300"/>
        <v>2022</v>
      </c>
      <c r="G5062">
        <f t="shared" ref="G5062" ca="1" si="10367">VLOOKUP(INDIRECT(CHAR(39)&amp;$A5062&amp;CHAR(39)&amp;"!r2c"&amp;$C5062,0),variables,2,0)</f>
        <v>9773</v>
      </c>
      <c r="H5062" s="68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5">
      <c r="A5063" s="65" t="s">
        <v>1220</v>
      </c>
      <c r="B5063">
        <f t="shared" si="10241"/>
        <v>24</v>
      </c>
      <c r="C5063">
        <f t="shared" si="10244"/>
        <v>33</v>
      </c>
      <c r="E5063">
        <f t="shared" ref="E5063" si="10368">plan_id</f>
        <v>1330</v>
      </c>
      <c r="F5063">
        <f t="shared" ca="1" si="10300"/>
        <v>2022</v>
      </c>
      <c r="G5063">
        <f t="shared" ref="G5063" ca="1" si="10369">VLOOKUP(INDIRECT(CHAR(39)&amp;$A5063&amp;CHAR(39)&amp;"!r2c"&amp;$C5063,0),variables,2,0)</f>
        <v>9776</v>
      </c>
      <c r="H5063" s="68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5">
      <c r="A5064" s="65" t="s">
        <v>1220</v>
      </c>
      <c r="B5064">
        <f t="shared" si="10241"/>
        <v>24</v>
      </c>
      <c r="C5064">
        <f t="shared" si="10244"/>
        <v>34</v>
      </c>
      <c r="E5064">
        <f t="shared" ref="E5064" si="10370">plan_id</f>
        <v>1330</v>
      </c>
      <c r="F5064">
        <f t="shared" ca="1" si="10300"/>
        <v>2022</v>
      </c>
      <c r="G5064">
        <f t="shared" ref="G5064" ca="1" si="10371">VLOOKUP(INDIRECT(CHAR(39)&amp;$A5064&amp;CHAR(39)&amp;"!r2c"&amp;$C5064,0),variables,2,0)</f>
        <v>9779</v>
      </c>
      <c r="H5064" s="68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5">
      <c r="A5065" s="65" t="s">
        <v>1220</v>
      </c>
      <c r="B5065">
        <f t="shared" ref="B5065:B5120" si="10372">B4977+1</f>
        <v>24</v>
      </c>
      <c r="C5065">
        <f t="shared" si="10244"/>
        <v>35</v>
      </c>
      <c r="E5065">
        <f t="shared" ref="E5065" si="10373">plan_id</f>
        <v>1330</v>
      </c>
      <c r="F5065">
        <f t="shared" ca="1" si="10300"/>
        <v>2022</v>
      </c>
      <c r="G5065">
        <f t="shared" ref="G5065" ca="1" si="10374">VLOOKUP(INDIRECT(CHAR(39)&amp;$A5065&amp;CHAR(39)&amp;"!r2c"&amp;$C5065,0),variables,2,0)</f>
        <v>9785</v>
      </c>
      <c r="H5065" s="68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5">
      <c r="A5066" s="65" t="s">
        <v>1220</v>
      </c>
      <c r="B5066">
        <f t="shared" si="10372"/>
        <v>24</v>
      </c>
      <c r="C5066">
        <f t="shared" ref="C5066:C5120" si="10375">C4978</f>
        <v>36</v>
      </c>
      <c r="E5066">
        <f t="shared" ref="E5066" si="10376">plan_id</f>
        <v>1330</v>
      </c>
      <c r="F5066">
        <f t="shared" ca="1" si="10300"/>
        <v>2022</v>
      </c>
      <c r="G5066">
        <f t="shared" ref="G5066" ca="1" si="10377">VLOOKUP(INDIRECT(CHAR(39)&amp;$A5066&amp;CHAR(39)&amp;"!r2c"&amp;$C5066,0),variables,2,0)</f>
        <v>9794</v>
      </c>
      <c r="H5066" s="68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5">
      <c r="A5067" s="65" t="s">
        <v>1220</v>
      </c>
      <c r="B5067">
        <f t="shared" si="10372"/>
        <v>24</v>
      </c>
      <c r="C5067">
        <f t="shared" si="10375"/>
        <v>37</v>
      </c>
      <c r="E5067">
        <f t="shared" ref="E5067" si="10378">plan_id</f>
        <v>1330</v>
      </c>
      <c r="F5067">
        <f t="shared" ca="1" si="10300"/>
        <v>2022</v>
      </c>
      <c r="G5067">
        <f t="shared" ref="G5067" ca="1" si="10379">VLOOKUP(INDIRECT(CHAR(39)&amp;$A5067&amp;CHAR(39)&amp;"!r2c"&amp;$C5067,0),variables,2,0)</f>
        <v>9797</v>
      </c>
      <c r="H5067" s="68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5">
      <c r="A5068" s="65" t="s">
        <v>1220</v>
      </c>
      <c r="B5068">
        <f t="shared" si="10372"/>
        <v>24</v>
      </c>
      <c r="C5068">
        <f t="shared" si="10375"/>
        <v>38</v>
      </c>
      <c r="E5068">
        <f t="shared" ref="E5068" si="10380">plan_id</f>
        <v>1330</v>
      </c>
      <c r="F5068">
        <f t="shared" ca="1" si="10300"/>
        <v>2022</v>
      </c>
      <c r="G5068">
        <f t="shared" ref="G5068" ca="1" si="10381">VLOOKUP(INDIRECT(CHAR(39)&amp;$A5068&amp;CHAR(39)&amp;"!r2c"&amp;$C5068,0),variables,2,0)</f>
        <v>9806</v>
      </c>
      <c r="H5068" s="68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5">
      <c r="A5069" s="65" t="s">
        <v>1220</v>
      </c>
      <c r="B5069">
        <f t="shared" si="10372"/>
        <v>24</v>
      </c>
      <c r="C5069">
        <f t="shared" si="10375"/>
        <v>39</v>
      </c>
      <c r="E5069">
        <f t="shared" ref="E5069" si="10382">plan_id</f>
        <v>1330</v>
      </c>
      <c r="F5069">
        <f t="shared" ca="1" si="10300"/>
        <v>2022</v>
      </c>
      <c r="G5069">
        <f t="shared" ref="G5069" ca="1" si="10383">VLOOKUP(INDIRECT(CHAR(39)&amp;$A5069&amp;CHAR(39)&amp;"!r2c"&amp;$C5069,0),variables,2,0)</f>
        <v>9809</v>
      </c>
      <c r="H5069" s="68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5">
      <c r="A5070" s="65" t="s">
        <v>1220</v>
      </c>
      <c r="B5070">
        <f t="shared" si="10372"/>
        <v>24</v>
      </c>
      <c r="C5070">
        <f t="shared" si="10375"/>
        <v>40</v>
      </c>
      <c r="E5070">
        <f t="shared" ref="E5070" si="10384">plan_id</f>
        <v>1330</v>
      </c>
      <c r="F5070">
        <f t="shared" ca="1" si="10300"/>
        <v>2022</v>
      </c>
      <c r="G5070">
        <f t="shared" ref="G5070" ca="1" si="10385">VLOOKUP(INDIRECT(CHAR(39)&amp;$A5070&amp;CHAR(39)&amp;"!r2c"&amp;$C5070,0),variables,2,0)</f>
        <v>9818</v>
      </c>
      <c r="H5070" s="68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5">
      <c r="A5071" s="65" t="s">
        <v>1220</v>
      </c>
      <c r="B5071">
        <f t="shared" si="10372"/>
        <v>24</v>
      </c>
      <c r="C5071">
        <f t="shared" si="10375"/>
        <v>41</v>
      </c>
      <c r="E5071">
        <f t="shared" ref="E5071" si="10386">plan_id</f>
        <v>1330</v>
      </c>
      <c r="F5071">
        <f t="shared" ca="1" si="10300"/>
        <v>2022</v>
      </c>
      <c r="G5071">
        <f t="shared" ref="G5071" ca="1" si="10387">VLOOKUP(INDIRECT(CHAR(39)&amp;$A5071&amp;CHAR(39)&amp;"!r2c"&amp;$C5071,0),variables,2,0)</f>
        <v>9839</v>
      </c>
      <c r="H5071" s="68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5">
      <c r="A5072" s="65" t="s">
        <v>1220</v>
      </c>
      <c r="B5072">
        <f t="shared" si="10372"/>
        <v>24</v>
      </c>
      <c r="C5072">
        <f t="shared" si="10375"/>
        <v>42</v>
      </c>
      <c r="E5072">
        <f t="shared" ref="E5072" si="10388">plan_id</f>
        <v>1330</v>
      </c>
      <c r="F5072">
        <f t="shared" ca="1" si="10300"/>
        <v>2022</v>
      </c>
      <c r="G5072">
        <f t="shared" ref="G5072" ca="1" si="10389">VLOOKUP(INDIRECT(CHAR(39)&amp;$A5072&amp;CHAR(39)&amp;"!r2c"&amp;$C5072,0),variables,2,0)</f>
        <v>9860</v>
      </c>
      <c r="H5072" s="68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5">
      <c r="A5073" s="65" t="s">
        <v>1220</v>
      </c>
      <c r="B5073">
        <f t="shared" si="10372"/>
        <v>24</v>
      </c>
      <c r="C5073">
        <f t="shared" si="10375"/>
        <v>43</v>
      </c>
      <c r="E5073">
        <f t="shared" ref="E5073" si="10390">plan_id</f>
        <v>1330</v>
      </c>
      <c r="F5073">
        <f t="shared" ca="1" si="10300"/>
        <v>2022</v>
      </c>
      <c r="G5073">
        <f t="shared" ref="G5073" ca="1" si="10391">VLOOKUP(INDIRECT(CHAR(39)&amp;$A5073&amp;CHAR(39)&amp;"!r2c"&amp;$C5073,0),variables,2,0)</f>
        <v>9863</v>
      </c>
      <c r="H5073" s="68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5">
      <c r="A5074" s="65" t="s">
        <v>1220</v>
      </c>
      <c r="B5074">
        <f t="shared" si="10372"/>
        <v>24</v>
      </c>
      <c r="C5074">
        <f t="shared" si="10375"/>
        <v>44</v>
      </c>
      <c r="E5074">
        <f t="shared" ref="E5074" si="10392">plan_id</f>
        <v>1330</v>
      </c>
      <c r="F5074">
        <f t="shared" ca="1" si="10300"/>
        <v>2022</v>
      </c>
      <c r="G5074">
        <f t="shared" ref="G5074" ca="1" si="10393">VLOOKUP(INDIRECT(CHAR(39)&amp;$A5074&amp;CHAR(39)&amp;"!r2c"&amp;$C5074,0),variables,2,0)</f>
        <v>9878</v>
      </c>
      <c r="H5074" s="68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5">
      <c r="A5075" s="65" t="s">
        <v>1220</v>
      </c>
      <c r="B5075">
        <f t="shared" si="10372"/>
        <v>24</v>
      </c>
      <c r="C5075">
        <f t="shared" si="10375"/>
        <v>45</v>
      </c>
      <c r="E5075">
        <f t="shared" ref="E5075" si="10394">plan_id</f>
        <v>1330</v>
      </c>
      <c r="F5075">
        <f t="shared" ca="1" si="10300"/>
        <v>2022</v>
      </c>
      <c r="G5075">
        <f t="shared" ref="G5075" ca="1" si="10395">VLOOKUP(INDIRECT(CHAR(39)&amp;$A5075&amp;CHAR(39)&amp;"!r2c"&amp;$C5075,0),variables,2,0)</f>
        <v>9923</v>
      </c>
      <c r="H5075" s="68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5">
      <c r="A5076" s="65" t="s">
        <v>1220</v>
      </c>
      <c r="B5076">
        <f t="shared" si="10372"/>
        <v>24</v>
      </c>
      <c r="C5076">
        <f t="shared" si="10375"/>
        <v>46</v>
      </c>
      <c r="E5076">
        <f t="shared" ref="E5076" si="10396">plan_id</f>
        <v>1330</v>
      </c>
      <c r="F5076">
        <f t="shared" ca="1" si="10300"/>
        <v>2022</v>
      </c>
      <c r="G5076">
        <f t="shared" ref="G5076" ca="1" si="10397">VLOOKUP(INDIRECT(CHAR(39)&amp;$A5076&amp;CHAR(39)&amp;"!r2c"&amp;$C5076,0),variables,2,0)</f>
        <v>9932</v>
      </c>
      <c r="H5076" s="68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5">
      <c r="A5077" s="65" t="s">
        <v>1220</v>
      </c>
      <c r="B5077">
        <f t="shared" si="10372"/>
        <v>24</v>
      </c>
      <c r="C5077">
        <f t="shared" si="10375"/>
        <v>47</v>
      </c>
      <c r="E5077">
        <f t="shared" ref="E5077" si="10398">plan_id</f>
        <v>1330</v>
      </c>
      <c r="F5077">
        <f t="shared" ca="1" si="10300"/>
        <v>2022</v>
      </c>
      <c r="G5077">
        <f t="shared" ref="G5077" ca="1" si="10399">VLOOKUP(INDIRECT(CHAR(39)&amp;$A5077&amp;CHAR(39)&amp;"!r2c"&amp;$C5077,0),variables,2,0)</f>
        <v>9935</v>
      </c>
      <c r="H5077" s="68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5">
      <c r="A5078" s="65" t="s">
        <v>1220</v>
      </c>
      <c r="B5078">
        <f t="shared" si="10372"/>
        <v>24</v>
      </c>
      <c r="C5078">
        <f t="shared" si="10375"/>
        <v>48</v>
      </c>
      <c r="E5078">
        <f t="shared" ref="E5078" si="10400">plan_id</f>
        <v>1330</v>
      </c>
      <c r="F5078">
        <f t="shared" ca="1" si="10300"/>
        <v>2022</v>
      </c>
      <c r="G5078">
        <f t="shared" ref="G5078" ca="1" si="10401">VLOOKUP(INDIRECT(CHAR(39)&amp;$A5078&amp;CHAR(39)&amp;"!r2c"&amp;$C5078,0),variables,2,0)</f>
        <v>9651</v>
      </c>
      <c r="H5078" s="68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5">
      <c r="A5079" s="65" t="s">
        <v>1220</v>
      </c>
      <c r="B5079">
        <f t="shared" si="10372"/>
        <v>24</v>
      </c>
      <c r="C5079">
        <f t="shared" si="10375"/>
        <v>49</v>
      </c>
      <c r="E5079">
        <f t="shared" ref="E5079" si="10402">plan_id</f>
        <v>1330</v>
      </c>
      <c r="F5079">
        <f t="shared" ca="1" si="10300"/>
        <v>2022</v>
      </c>
      <c r="G5079">
        <f t="shared" ref="G5079" ca="1" si="10403">VLOOKUP(INDIRECT(CHAR(39)&amp;$A5079&amp;CHAR(39)&amp;"!r2c"&amp;$C5079,0),variables,2,0)</f>
        <v>9722</v>
      </c>
      <c r="H5079" s="68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5">
      <c r="A5080" s="65" t="s">
        <v>1220</v>
      </c>
      <c r="B5080">
        <f t="shared" si="10372"/>
        <v>24</v>
      </c>
      <c r="C5080">
        <f t="shared" si="10375"/>
        <v>50</v>
      </c>
      <c r="E5080">
        <f t="shared" ref="E5080" si="10404">plan_id</f>
        <v>1330</v>
      </c>
      <c r="F5080">
        <f t="shared" ca="1" si="10300"/>
        <v>2022</v>
      </c>
      <c r="G5080">
        <f t="shared" ref="G5080" ca="1" si="10405">VLOOKUP(INDIRECT(CHAR(39)&amp;$A5080&amp;CHAR(39)&amp;"!r2c"&amp;$C5080,0),variables,2,0)</f>
        <v>9848</v>
      </c>
      <c r="H5080" s="68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5">
      <c r="A5081" s="65" t="s">
        <v>1220</v>
      </c>
      <c r="B5081">
        <f t="shared" si="10372"/>
        <v>24</v>
      </c>
      <c r="C5081">
        <f t="shared" si="10375"/>
        <v>51</v>
      </c>
      <c r="E5081">
        <f t="shared" ref="E5081" si="10406">plan_id</f>
        <v>1330</v>
      </c>
      <c r="F5081">
        <f t="shared" ca="1" si="10300"/>
        <v>2022</v>
      </c>
      <c r="G5081">
        <f t="shared" ref="G5081" ca="1" si="10407">VLOOKUP(INDIRECT(CHAR(39)&amp;$A5081&amp;CHAR(39)&amp;"!r2c"&amp;$C5081,0),variables,2,0)</f>
        <v>9866</v>
      </c>
      <c r="H5081" s="68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5">
      <c r="A5082" s="65" t="s">
        <v>1220</v>
      </c>
      <c r="B5082">
        <f t="shared" si="10372"/>
        <v>24</v>
      </c>
      <c r="C5082">
        <f t="shared" si="10375"/>
        <v>52</v>
      </c>
      <c r="E5082">
        <f t="shared" ref="E5082" si="10408">plan_id</f>
        <v>1330</v>
      </c>
      <c r="F5082">
        <f t="shared" ca="1" si="10300"/>
        <v>2022</v>
      </c>
      <c r="G5082">
        <f t="shared" ref="G5082" ca="1" si="10409">VLOOKUP(INDIRECT(CHAR(39)&amp;$A5082&amp;CHAR(39)&amp;"!r2c"&amp;$C5082,0),variables,2,0)</f>
        <v>9899</v>
      </c>
      <c r="H5082" s="68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5">
      <c r="A5083" s="65" t="s">
        <v>1220</v>
      </c>
      <c r="B5083">
        <f t="shared" si="10372"/>
        <v>24</v>
      </c>
      <c r="C5083">
        <f t="shared" si="10375"/>
        <v>53</v>
      </c>
      <c r="E5083">
        <f t="shared" ref="E5083" si="10410">plan_id</f>
        <v>1330</v>
      </c>
      <c r="F5083">
        <f t="shared" ca="1" si="10300"/>
        <v>2022</v>
      </c>
      <c r="G5083">
        <f t="shared" ref="G5083" ca="1" si="10411">VLOOKUP(INDIRECT(CHAR(39)&amp;$A5083&amp;CHAR(39)&amp;"!r2c"&amp;$C5083,0),variables,2,0)</f>
        <v>9905</v>
      </c>
      <c r="H5083" s="68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5">
      <c r="A5084" s="65" t="s">
        <v>1220</v>
      </c>
      <c r="B5084">
        <f t="shared" si="10372"/>
        <v>24</v>
      </c>
      <c r="C5084">
        <f t="shared" si="10375"/>
        <v>54</v>
      </c>
      <c r="E5084">
        <f t="shared" ref="E5084" si="10412">plan_id</f>
        <v>1330</v>
      </c>
      <c r="F5084">
        <f t="shared" ca="1" si="10300"/>
        <v>2022</v>
      </c>
      <c r="G5084">
        <f t="shared" ref="G5084" ca="1" si="10413">VLOOKUP(INDIRECT(CHAR(39)&amp;$A5084&amp;CHAR(39)&amp;"!r2c"&amp;$C5084,0),variables,2,0)</f>
        <v>9929</v>
      </c>
      <c r="H5084" s="68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5">
      <c r="A5085" s="65" t="s">
        <v>1220</v>
      </c>
      <c r="B5085">
        <f t="shared" si="10372"/>
        <v>24</v>
      </c>
      <c r="C5085">
        <f t="shared" si="10375"/>
        <v>55</v>
      </c>
      <c r="E5085">
        <f t="shared" ref="E5085" si="10414">plan_id</f>
        <v>1330</v>
      </c>
      <c r="F5085">
        <f t="shared" ca="1" si="10300"/>
        <v>2022</v>
      </c>
      <c r="G5085">
        <f t="shared" ref="G5085" ca="1" si="10415">VLOOKUP(INDIRECT(CHAR(39)&amp;$A5085&amp;CHAR(39)&amp;"!r2c"&amp;$C5085,0),variables,2,0)</f>
        <v>9654</v>
      </c>
      <c r="H5085" s="68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5">
      <c r="A5086" s="65" t="s">
        <v>1220</v>
      </c>
      <c r="B5086">
        <f t="shared" si="10372"/>
        <v>24</v>
      </c>
      <c r="C5086">
        <f t="shared" si="10375"/>
        <v>56</v>
      </c>
      <c r="E5086">
        <f t="shared" ref="E5086" si="10416">plan_id</f>
        <v>1330</v>
      </c>
      <c r="F5086">
        <f t="shared" ca="1" si="10300"/>
        <v>2022</v>
      </c>
      <c r="G5086">
        <f t="shared" ref="G5086" ca="1" si="10417">VLOOKUP(INDIRECT(CHAR(39)&amp;$A5086&amp;CHAR(39)&amp;"!r2c"&amp;$C5086,0),variables,2,0)</f>
        <v>9707</v>
      </c>
      <c r="H5086" s="68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5">
      <c r="A5087" s="65" t="s">
        <v>1220</v>
      </c>
      <c r="B5087">
        <f t="shared" si="10372"/>
        <v>24</v>
      </c>
      <c r="C5087">
        <f t="shared" si="10375"/>
        <v>57</v>
      </c>
      <c r="E5087">
        <f t="shared" ref="E5087" si="10418">plan_id</f>
        <v>1330</v>
      </c>
      <c r="F5087">
        <f t="shared" ca="1" si="10300"/>
        <v>2022</v>
      </c>
      <c r="G5087">
        <f t="shared" ref="G5087" ca="1" si="10419">VLOOKUP(INDIRECT(CHAR(39)&amp;$A5087&amp;CHAR(39)&amp;"!r2c"&amp;$C5087,0),variables,2,0)</f>
        <v>9669</v>
      </c>
      <c r="H5087" s="68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5">
      <c r="A5088" s="65" t="s">
        <v>1220</v>
      </c>
      <c r="B5088">
        <f t="shared" si="10372"/>
        <v>24</v>
      </c>
      <c r="C5088">
        <f t="shared" si="10375"/>
        <v>58</v>
      </c>
      <c r="E5088">
        <f t="shared" ref="E5088" si="10420">plan_id</f>
        <v>1330</v>
      </c>
      <c r="F5088">
        <f t="shared" ca="1" si="10300"/>
        <v>2022</v>
      </c>
      <c r="G5088">
        <f t="shared" ref="G5088" ca="1" si="10421">VLOOKUP(INDIRECT(CHAR(39)&amp;$A5088&amp;CHAR(39)&amp;"!r2c"&amp;$C5088,0),variables,2,0)</f>
        <v>9851</v>
      </c>
      <c r="H5088" s="68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5">
      <c r="A5089" s="65" t="s">
        <v>1220</v>
      </c>
      <c r="B5089">
        <f t="shared" si="10372"/>
        <v>24</v>
      </c>
      <c r="C5089">
        <f t="shared" si="10375"/>
        <v>59</v>
      </c>
      <c r="E5089">
        <f t="shared" ref="E5089" si="10422">plan_id</f>
        <v>1330</v>
      </c>
      <c r="F5089">
        <f t="shared" ca="1" si="10300"/>
        <v>2022</v>
      </c>
      <c r="G5089">
        <f t="shared" ref="G5089" ca="1" si="10423">VLOOKUP(INDIRECT(CHAR(39)&amp;$A5089&amp;CHAR(39)&amp;"!r2c"&amp;$C5089,0),variables,2,0)</f>
        <v>9890</v>
      </c>
      <c r="H5089" s="68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5">
      <c r="A5090" s="65" t="s">
        <v>1220</v>
      </c>
      <c r="B5090">
        <f t="shared" si="10372"/>
        <v>24</v>
      </c>
      <c r="C5090">
        <f t="shared" si="10375"/>
        <v>60</v>
      </c>
      <c r="E5090">
        <f t="shared" ref="E5090" si="10424">plan_id</f>
        <v>1330</v>
      </c>
      <c r="F5090">
        <f t="shared" ca="1" si="10300"/>
        <v>2022</v>
      </c>
      <c r="G5090">
        <f t="shared" ref="G5090" ca="1" si="10425">VLOOKUP(INDIRECT(CHAR(39)&amp;$A5090&amp;CHAR(39)&amp;"!r2c"&amp;$C5090,0),variables,2,0)</f>
        <v>9893</v>
      </c>
      <c r="H5090" s="68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5">
      <c r="A5091" s="65" t="s">
        <v>1220</v>
      </c>
      <c r="B5091">
        <f t="shared" si="10372"/>
        <v>24</v>
      </c>
      <c r="C5091">
        <f t="shared" si="10375"/>
        <v>61</v>
      </c>
      <c r="E5091">
        <f t="shared" ref="E5091" si="10426">plan_id</f>
        <v>1330</v>
      </c>
      <c r="F5091">
        <f t="shared" ca="1" si="10300"/>
        <v>2022</v>
      </c>
      <c r="G5091">
        <f t="shared" ref="G5091" ca="1" si="10427">VLOOKUP(INDIRECT(CHAR(39)&amp;$A5091&amp;CHAR(39)&amp;"!r2c"&amp;$C5091,0),variables,2,0)</f>
        <v>9896</v>
      </c>
      <c r="H5091" s="68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5">
      <c r="A5092" s="65" t="s">
        <v>1220</v>
      </c>
      <c r="B5092">
        <f t="shared" si="10372"/>
        <v>24</v>
      </c>
      <c r="C5092">
        <f t="shared" si="10375"/>
        <v>62</v>
      </c>
      <c r="E5092">
        <f t="shared" ref="E5092" si="10428">plan_id</f>
        <v>1330</v>
      </c>
      <c r="F5092">
        <f t="shared" ca="1" si="10300"/>
        <v>2022</v>
      </c>
      <c r="G5092">
        <f t="shared" ref="G5092" ca="1" si="10429">VLOOKUP(INDIRECT(CHAR(39)&amp;$A5092&amp;CHAR(39)&amp;"!r2c"&amp;$C5092,0),variables,2,0)</f>
        <v>9660</v>
      </c>
      <c r="H5092" s="68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5">
      <c r="A5093" s="65" t="s">
        <v>1220</v>
      </c>
      <c r="B5093">
        <f t="shared" si="10372"/>
        <v>24</v>
      </c>
      <c r="C5093">
        <f t="shared" si="10375"/>
        <v>63</v>
      </c>
      <c r="E5093">
        <f t="shared" ref="E5093" si="10430">plan_id</f>
        <v>1330</v>
      </c>
      <c r="F5093">
        <f t="shared" ref="F5093:F5120" ca="1" si="10431">INDIRECT(CHAR(39)&amp;$A5093&amp;CHAR(39)&amp;"!r"&amp;$B5093&amp;"c2",0)</f>
        <v>2022</v>
      </c>
      <c r="G5093">
        <f t="shared" ref="G5093" ca="1" si="10432">VLOOKUP(INDIRECT(CHAR(39)&amp;$A5093&amp;CHAR(39)&amp;"!r2c"&amp;$C5093,0),variables,2,0)</f>
        <v>9701</v>
      </c>
      <c r="H5093" s="68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5">
      <c r="A5094" s="65" t="s">
        <v>1220</v>
      </c>
      <c r="B5094">
        <f t="shared" si="10372"/>
        <v>24</v>
      </c>
      <c r="C5094">
        <f t="shared" si="10375"/>
        <v>64</v>
      </c>
      <c r="E5094">
        <f t="shared" ref="E5094" si="10433">plan_id</f>
        <v>1330</v>
      </c>
      <c r="F5094">
        <f t="shared" ca="1" si="10431"/>
        <v>2022</v>
      </c>
      <c r="G5094">
        <f t="shared" ref="G5094" ca="1" si="10434">VLOOKUP(INDIRECT(CHAR(39)&amp;$A5094&amp;CHAR(39)&amp;"!r2c"&amp;$C5094,0),variables,2,0)</f>
        <v>9728</v>
      </c>
      <c r="H5094" s="68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5">
      <c r="A5095" s="65" t="s">
        <v>1220</v>
      </c>
      <c r="B5095">
        <f t="shared" si="10372"/>
        <v>24</v>
      </c>
      <c r="C5095">
        <f t="shared" si="10375"/>
        <v>65</v>
      </c>
      <c r="E5095">
        <f t="shared" ref="E5095" si="10435">plan_id</f>
        <v>1330</v>
      </c>
      <c r="F5095">
        <f t="shared" ca="1" si="10431"/>
        <v>2022</v>
      </c>
      <c r="G5095">
        <f t="shared" ref="G5095" ca="1" si="10436">VLOOKUP(INDIRECT(CHAR(39)&amp;$A5095&amp;CHAR(39)&amp;"!r2c"&amp;$C5095,0),variables,2,0)</f>
        <v>9731</v>
      </c>
      <c r="H5095" s="68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5">
      <c r="A5096" s="65" t="s">
        <v>1220</v>
      </c>
      <c r="B5096">
        <f t="shared" si="10372"/>
        <v>24</v>
      </c>
      <c r="C5096">
        <f t="shared" si="10375"/>
        <v>66</v>
      </c>
      <c r="E5096">
        <f t="shared" ref="E5096" si="10437">plan_id</f>
        <v>1330</v>
      </c>
      <c r="F5096">
        <f t="shared" ca="1" si="10431"/>
        <v>2022</v>
      </c>
      <c r="G5096">
        <f t="shared" ref="G5096" ca="1" si="10438">VLOOKUP(INDIRECT(CHAR(39)&amp;$A5096&amp;CHAR(39)&amp;"!r2c"&amp;$C5096,0),variables,2,0)</f>
        <v>9737</v>
      </c>
      <c r="H5096" s="68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5">
      <c r="A5097" s="65" t="s">
        <v>1220</v>
      </c>
      <c r="B5097">
        <f t="shared" si="10372"/>
        <v>24</v>
      </c>
      <c r="C5097">
        <f t="shared" si="10375"/>
        <v>67</v>
      </c>
      <c r="E5097">
        <f t="shared" ref="E5097" si="10439">plan_id</f>
        <v>1330</v>
      </c>
      <c r="F5097">
        <f t="shared" ca="1" si="10431"/>
        <v>2022</v>
      </c>
      <c r="G5097">
        <f t="shared" ref="G5097" ca="1" si="10440">VLOOKUP(INDIRECT(CHAR(39)&amp;$A5097&amp;CHAR(39)&amp;"!r2c"&amp;$C5097,0),variables,2,0)</f>
        <v>9740</v>
      </c>
      <c r="H5097" s="68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5">
      <c r="A5098" s="65" t="s">
        <v>1220</v>
      </c>
      <c r="B5098">
        <f t="shared" si="10372"/>
        <v>24</v>
      </c>
      <c r="C5098">
        <f t="shared" si="10375"/>
        <v>68</v>
      </c>
      <c r="E5098">
        <f t="shared" ref="E5098" si="10441">plan_id</f>
        <v>1330</v>
      </c>
      <c r="F5098">
        <f t="shared" ca="1" si="10431"/>
        <v>2022</v>
      </c>
      <c r="G5098">
        <f t="shared" ref="G5098" ca="1" si="10442">VLOOKUP(INDIRECT(CHAR(39)&amp;$A5098&amp;CHAR(39)&amp;"!r2c"&amp;$C5098,0),variables,2,0)</f>
        <v>9752</v>
      </c>
      <c r="H5098" s="68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5">
      <c r="A5099" s="65" t="s">
        <v>1220</v>
      </c>
      <c r="B5099">
        <f t="shared" si="10372"/>
        <v>24</v>
      </c>
      <c r="C5099">
        <f t="shared" si="10375"/>
        <v>69</v>
      </c>
      <c r="E5099">
        <f t="shared" ref="E5099" si="10443">plan_id</f>
        <v>1330</v>
      </c>
      <c r="F5099">
        <f t="shared" ca="1" si="10431"/>
        <v>2022</v>
      </c>
      <c r="G5099">
        <f t="shared" ref="G5099" ca="1" si="10444">VLOOKUP(INDIRECT(CHAR(39)&amp;$A5099&amp;CHAR(39)&amp;"!r2c"&amp;$C5099,0),variables,2,0)</f>
        <v>9791</v>
      </c>
      <c r="H5099" s="68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5">
      <c r="A5100" s="65" t="s">
        <v>1220</v>
      </c>
      <c r="B5100">
        <f t="shared" si="10372"/>
        <v>24</v>
      </c>
      <c r="C5100">
        <f t="shared" si="10375"/>
        <v>70</v>
      </c>
      <c r="E5100">
        <f t="shared" ref="E5100" si="10445">plan_id</f>
        <v>1330</v>
      </c>
      <c r="F5100">
        <f t="shared" ca="1" si="10431"/>
        <v>2022</v>
      </c>
      <c r="G5100">
        <f t="shared" ref="G5100" ca="1" si="10446">VLOOKUP(INDIRECT(CHAR(39)&amp;$A5100&amp;CHAR(39)&amp;"!r2c"&amp;$C5100,0),variables,2,0)</f>
        <v>9800</v>
      </c>
      <c r="H5100" s="68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5">
      <c r="A5101" s="65" t="s">
        <v>1220</v>
      </c>
      <c r="B5101">
        <f t="shared" si="10372"/>
        <v>24</v>
      </c>
      <c r="C5101">
        <f t="shared" si="10375"/>
        <v>71</v>
      </c>
      <c r="E5101">
        <f t="shared" ref="E5101" si="10447">plan_id</f>
        <v>1330</v>
      </c>
      <c r="F5101">
        <f t="shared" ca="1" si="10431"/>
        <v>2022</v>
      </c>
      <c r="G5101">
        <f t="shared" ref="G5101" ca="1" si="10448">VLOOKUP(INDIRECT(CHAR(39)&amp;$A5101&amp;CHAR(39)&amp;"!r2c"&amp;$C5101,0),variables,2,0)</f>
        <v>9842</v>
      </c>
      <c r="H5101" s="68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5">
      <c r="A5102" s="65" t="s">
        <v>1220</v>
      </c>
      <c r="B5102">
        <f t="shared" si="10372"/>
        <v>24</v>
      </c>
      <c r="C5102">
        <f t="shared" si="10375"/>
        <v>72</v>
      </c>
      <c r="E5102">
        <f t="shared" ref="E5102" si="10449">plan_id</f>
        <v>1330</v>
      </c>
      <c r="F5102">
        <f t="shared" ca="1" si="10431"/>
        <v>2022</v>
      </c>
      <c r="G5102">
        <f t="shared" ref="G5102" ca="1" si="10450">VLOOKUP(INDIRECT(CHAR(39)&amp;$A5102&amp;CHAR(39)&amp;"!r2c"&amp;$C5102,0),variables,2,0)</f>
        <v>9854</v>
      </c>
      <c r="H5102" s="68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5">
      <c r="A5103" s="65" t="s">
        <v>1220</v>
      </c>
      <c r="B5103">
        <f t="shared" si="10372"/>
        <v>24</v>
      </c>
      <c r="C5103">
        <f t="shared" si="10375"/>
        <v>73</v>
      </c>
      <c r="E5103">
        <f t="shared" ref="E5103" si="10451">plan_id</f>
        <v>1330</v>
      </c>
      <c r="F5103">
        <f t="shared" ca="1" si="10431"/>
        <v>2022</v>
      </c>
      <c r="G5103">
        <f t="shared" ref="G5103" ca="1" si="10452">VLOOKUP(INDIRECT(CHAR(39)&amp;$A5103&amp;CHAR(39)&amp;"!r2c"&amp;$C5103,0),variables,2,0)</f>
        <v>9869</v>
      </c>
      <c r="H5103" s="68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5">
      <c r="A5104" s="65" t="s">
        <v>1220</v>
      </c>
      <c r="B5104">
        <f t="shared" si="10372"/>
        <v>24</v>
      </c>
      <c r="C5104">
        <f t="shared" si="10375"/>
        <v>74</v>
      </c>
      <c r="E5104">
        <f t="shared" ref="E5104" si="10453">plan_id</f>
        <v>1330</v>
      </c>
      <c r="F5104">
        <f t="shared" ca="1" si="10431"/>
        <v>2022</v>
      </c>
      <c r="G5104">
        <f t="shared" ref="G5104" ca="1" si="10454">VLOOKUP(INDIRECT(CHAR(39)&amp;$A5104&amp;CHAR(39)&amp;"!r2c"&amp;$C5104,0),variables,2,0)</f>
        <v>9873</v>
      </c>
      <c r="H5104" s="68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5">
      <c r="A5105" s="65" t="s">
        <v>1220</v>
      </c>
      <c r="B5105">
        <f t="shared" si="10372"/>
        <v>24</v>
      </c>
      <c r="C5105">
        <f t="shared" si="10375"/>
        <v>75</v>
      </c>
      <c r="E5105">
        <f t="shared" ref="E5105" si="10455">plan_id</f>
        <v>1330</v>
      </c>
      <c r="F5105">
        <f t="shared" ca="1" si="10431"/>
        <v>2022</v>
      </c>
      <c r="G5105">
        <f t="shared" ref="G5105" ca="1" si="10456">VLOOKUP(INDIRECT(CHAR(39)&amp;$A5105&amp;CHAR(39)&amp;"!r2c"&amp;$C5105,0),variables,2,0)</f>
        <v>9881</v>
      </c>
      <c r="H5105" s="68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5">
      <c r="A5106" s="65" t="s">
        <v>1220</v>
      </c>
      <c r="B5106">
        <f t="shared" si="10372"/>
        <v>24</v>
      </c>
      <c r="C5106">
        <f t="shared" si="10375"/>
        <v>76</v>
      </c>
      <c r="E5106">
        <f t="shared" ref="E5106" si="10457">plan_id</f>
        <v>1330</v>
      </c>
      <c r="F5106">
        <f t="shared" ca="1" si="10431"/>
        <v>2022</v>
      </c>
      <c r="G5106">
        <f t="shared" ref="G5106" ca="1" si="10458">VLOOKUP(INDIRECT(CHAR(39)&amp;$A5106&amp;CHAR(39)&amp;"!r2c"&amp;$C5106,0),variables,2,0)</f>
        <v>9908</v>
      </c>
      <c r="H5106" s="68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5">
      <c r="A5107" s="65" t="s">
        <v>1220</v>
      </c>
      <c r="B5107">
        <f t="shared" si="10372"/>
        <v>24</v>
      </c>
      <c r="C5107">
        <f t="shared" si="10375"/>
        <v>77</v>
      </c>
      <c r="E5107">
        <f t="shared" ref="E5107" si="10459">plan_id</f>
        <v>1330</v>
      </c>
      <c r="F5107">
        <f t="shared" ca="1" si="10431"/>
        <v>2022</v>
      </c>
      <c r="G5107">
        <f t="shared" ref="G5107" ca="1" si="10460">VLOOKUP(INDIRECT(CHAR(39)&amp;$A5107&amp;CHAR(39)&amp;"!r2c"&amp;$C5107,0),variables,2,0)</f>
        <v>9911</v>
      </c>
      <c r="H5107" s="68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5">
      <c r="A5108" s="65" t="s">
        <v>1220</v>
      </c>
      <c r="B5108">
        <f t="shared" si="10372"/>
        <v>24</v>
      </c>
      <c r="C5108">
        <f t="shared" si="10375"/>
        <v>78</v>
      </c>
      <c r="E5108">
        <f t="shared" ref="E5108" si="10461">plan_id</f>
        <v>1330</v>
      </c>
      <c r="F5108">
        <f t="shared" ca="1" si="10431"/>
        <v>2022</v>
      </c>
      <c r="G5108">
        <f t="shared" ref="G5108" ca="1" si="10462">VLOOKUP(INDIRECT(CHAR(39)&amp;$A5108&amp;CHAR(39)&amp;"!r2c"&amp;$C5108,0),variables,2,0)</f>
        <v>9663</v>
      </c>
      <c r="H5108" s="68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5">
      <c r="A5109" s="65" t="s">
        <v>1220</v>
      </c>
      <c r="B5109">
        <f t="shared" si="10372"/>
        <v>24</v>
      </c>
      <c r="C5109">
        <f t="shared" si="10375"/>
        <v>79</v>
      </c>
      <c r="E5109">
        <f t="shared" ref="E5109" si="10463">plan_id</f>
        <v>1330</v>
      </c>
      <c r="F5109">
        <f t="shared" ca="1" si="10431"/>
        <v>2022</v>
      </c>
      <c r="G5109">
        <f t="shared" ref="G5109" ca="1" si="10464">VLOOKUP(INDIRECT(CHAR(39)&amp;$A5109&amp;CHAR(39)&amp;"!r2c"&amp;$C5109,0),variables,2,0)</f>
        <v>9710</v>
      </c>
      <c r="H5109" s="68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5">
      <c r="A5110" s="65" t="s">
        <v>1220</v>
      </c>
      <c r="B5110">
        <f t="shared" si="10372"/>
        <v>24</v>
      </c>
      <c r="C5110">
        <f t="shared" si="10375"/>
        <v>80</v>
      </c>
      <c r="E5110">
        <f t="shared" ref="E5110" si="10465">plan_id</f>
        <v>1330</v>
      </c>
      <c r="F5110">
        <f t="shared" ca="1" si="10431"/>
        <v>2022</v>
      </c>
      <c r="G5110">
        <f t="shared" ref="G5110" ca="1" si="10466">VLOOKUP(INDIRECT(CHAR(39)&amp;$A5110&amp;CHAR(39)&amp;"!r2c"&amp;$C5110,0),variables,2,0)</f>
        <v>9758</v>
      </c>
      <c r="H5110" s="68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5">
      <c r="A5111" s="65" t="s">
        <v>1220</v>
      </c>
      <c r="B5111">
        <f t="shared" si="10372"/>
        <v>24</v>
      </c>
      <c r="C5111">
        <f t="shared" si="10375"/>
        <v>81</v>
      </c>
      <c r="E5111">
        <f t="shared" ref="E5111" si="10467">plan_id</f>
        <v>1330</v>
      </c>
      <c r="F5111">
        <f t="shared" ca="1" si="10431"/>
        <v>2022</v>
      </c>
      <c r="G5111">
        <f t="shared" ref="G5111" ca="1" si="10468">VLOOKUP(INDIRECT(CHAR(39)&amp;$A5111&amp;CHAR(39)&amp;"!r2c"&amp;$C5111,0),variables,2,0)</f>
        <v>9803</v>
      </c>
      <c r="H5111" s="68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5">
      <c r="A5112" s="65" t="s">
        <v>1220</v>
      </c>
      <c r="B5112">
        <f t="shared" si="10372"/>
        <v>24</v>
      </c>
      <c r="C5112">
        <f t="shared" si="10375"/>
        <v>82</v>
      </c>
      <c r="E5112">
        <f t="shared" ref="E5112" si="10469">plan_id</f>
        <v>1330</v>
      </c>
      <c r="F5112">
        <f t="shared" ca="1" si="10431"/>
        <v>2022</v>
      </c>
      <c r="G5112">
        <f t="shared" ref="G5112" ca="1" si="10470">VLOOKUP(INDIRECT(CHAR(39)&amp;$A5112&amp;CHAR(39)&amp;"!r2c"&amp;$C5112,0),variables,2,0)</f>
        <v>9857</v>
      </c>
      <c r="H5112" s="68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5">
      <c r="A5113" s="65" t="s">
        <v>1220</v>
      </c>
      <c r="B5113">
        <f t="shared" si="10372"/>
        <v>24</v>
      </c>
      <c r="C5113">
        <f t="shared" si="10375"/>
        <v>83</v>
      </c>
      <c r="E5113">
        <f t="shared" ref="E5113" si="10471">plan_id</f>
        <v>1330</v>
      </c>
      <c r="F5113">
        <f t="shared" ca="1" si="10431"/>
        <v>2022</v>
      </c>
      <c r="G5113">
        <f t="shared" ref="G5113" ca="1" si="10472">VLOOKUP(INDIRECT(CHAR(39)&amp;$A5113&amp;CHAR(39)&amp;"!r2c"&amp;$C5113,0),variables,2,0)</f>
        <v>9902</v>
      </c>
      <c r="H5113" s="68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5">
      <c r="A5114" s="65" t="s">
        <v>1220</v>
      </c>
      <c r="B5114">
        <f t="shared" si="10372"/>
        <v>24</v>
      </c>
      <c r="C5114">
        <f t="shared" si="10375"/>
        <v>84</v>
      </c>
      <c r="E5114">
        <f t="shared" ref="E5114" si="10473">plan_id</f>
        <v>1330</v>
      </c>
      <c r="F5114">
        <f t="shared" ca="1" si="10431"/>
        <v>2022</v>
      </c>
      <c r="G5114">
        <f t="shared" ref="G5114" ca="1" si="10474">VLOOKUP(INDIRECT(CHAR(39)&amp;$A5114&amp;CHAR(39)&amp;"!r2c"&amp;$C5114,0),variables,2,0)</f>
        <v>9926</v>
      </c>
      <c r="H5114" s="68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5">
      <c r="A5115" s="65" t="s">
        <v>1220</v>
      </c>
      <c r="B5115">
        <f t="shared" si="10372"/>
        <v>24</v>
      </c>
      <c r="C5115">
        <f t="shared" si="10375"/>
        <v>85</v>
      </c>
      <c r="E5115">
        <f t="shared" ref="E5115" si="10475">plan_id</f>
        <v>1330</v>
      </c>
      <c r="F5115">
        <f t="shared" ca="1" si="10431"/>
        <v>2022</v>
      </c>
      <c r="G5115">
        <f t="shared" ref="G5115" ca="1" si="10476">VLOOKUP(INDIRECT(CHAR(39)&amp;$A5115&amp;CHAR(39)&amp;"!r2c"&amp;$C5115,0),variables,2,0)</f>
        <v>9666</v>
      </c>
      <c r="H5115" s="68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5">
      <c r="A5116" s="65" t="s">
        <v>1220</v>
      </c>
      <c r="B5116">
        <f t="shared" si="10372"/>
        <v>24</v>
      </c>
      <c r="C5116">
        <f t="shared" si="10375"/>
        <v>86</v>
      </c>
      <c r="E5116">
        <f t="shared" ref="E5116" si="10477">plan_id</f>
        <v>1330</v>
      </c>
      <c r="F5116">
        <f t="shared" ca="1" si="10431"/>
        <v>2022</v>
      </c>
      <c r="G5116">
        <f t="shared" ref="G5116" ca="1" si="10478">VLOOKUP(INDIRECT(CHAR(39)&amp;$A5116&amp;CHAR(39)&amp;"!r2c"&amp;$C5116,0),variables,2,0)</f>
        <v>9827</v>
      </c>
      <c r="H5116" s="68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5">
      <c r="A5117" s="65" t="s">
        <v>1220</v>
      </c>
      <c r="B5117">
        <f t="shared" si="10372"/>
        <v>24</v>
      </c>
      <c r="C5117">
        <f t="shared" si="10375"/>
        <v>87</v>
      </c>
      <c r="E5117">
        <f t="shared" ref="E5117" si="10479">plan_id</f>
        <v>1330</v>
      </c>
      <c r="F5117">
        <f t="shared" ca="1" si="10431"/>
        <v>2022</v>
      </c>
      <c r="G5117">
        <f t="shared" ref="G5117" ca="1" si="10480">VLOOKUP(INDIRECT(CHAR(39)&amp;$A5117&amp;CHAR(39)&amp;"!r2c"&amp;$C5117,0),variables,2,0)</f>
        <v>9657</v>
      </c>
      <c r="H5117" s="68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5">
      <c r="A5118" s="65" t="s">
        <v>1220</v>
      </c>
      <c r="B5118">
        <f t="shared" si="10372"/>
        <v>24</v>
      </c>
      <c r="C5118">
        <f t="shared" si="10375"/>
        <v>88</v>
      </c>
      <c r="E5118">
        <f t="shared" ref="E5118" si="10481">plan_id</f>
        <v>1330</v>
      </c>
      <c r="F5118">
        <f t="shared" ca="1" si="10431"/>
        <v>2022</v>
      </c>
      <c r="G5118">
        <f t="shared" ref="G5118" ca="1" si="10482">VLOOKUP(INDIRECT(CHAR(39)&amp;$A5118&amp;CHAR(39)&amp;"!r2c"&amp;$C5118,0),variables,2,0)</f>
        <v>9834</v>
      </c>
      <c r="H5118" s="68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5">
      <c r="A5119" s="65" t="s">
        <v>1220</v>
      </c>
      <c r="B5119">
        <f t="shared" si="10372"/>
        <v>24</v>
      </c>
      <c r="C5119">
        <f t="shared" si="10375"/>
        <v>89</v>
      </c>
      <c r="E5119">
        <f t="shared" ref="E5119" si="10483">plan_id</f>
        <v>1330</v>
      </c>
      <c r="F5119">
        <f t="shared" ca="1" si="10431"/>
        <v>2022</v>
      </c>
      <c r="G5119">
        <f t="shared" ref="G5119" ca="1" si="10484">VLOOKUP(INDIRECT(CHAR(39)&amp;$A5119&amp;CHAR(39)&amp;"!r2c"&amp;$C5119,0),variables,2,0)</f>
        <v>9884</v>
      </c>
      <c r="H5119" s="68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5">
      <c r="A5120" s="65" t="s">
        <v>1220</v>
      </c>
      <c r="B5120">
        <f t="shared" si="10372"/>
        <v>24</v>
      </c>
      <c r="C5120">
        <f t="shared" si="10375"/>
        <v>90</v>
      </c>
      <c r="E5120">
        <f t="shared" ref="E5120" si="10485">plan_id</f>
        <v>1330</v>
      </c>
      <c r="F5120">
        <f t="shared" ca="1" si="10431"/>
        <v>2022</v>
      </c>
      <c r="G5120">
        <f t="shared" ref="G5120" ca="1" si="10486">VLOOKUP(INDIRECT(CHAR(39)&amp;$A5120&amp;CHAR(39)&amp;"!r2c"&amp;$C5120,0),variables,2,0)</f>
        <v>9672</v>
      </c>
      <c r="H5120" s="68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2023-03-31T12:38:10Z</dcterms:modified>
</cp:coreProperties>
</file>