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AB24D58C-090A-4D5E-948A-162BEA4BF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G2279" i="7"/>
  <c r="G4" i="7"/>
  <c r="F5" i="7"/>
  <c r="F2279" i="7"/>
  <c r="G5" i="7"/>
  <c r="F460" i="7"/>
  <c r="G2280" i="7"/>
  <c r="F4" i="7"/>
  <c r="F2333" i="7"/>
  <c r="G6" i="7"/>
  <c r="F2280" i="7"/>
  <c r="G69" i="7"/>
  <c r="F69" i="7"/>
  <c r="F134" i="7"/>
  <c r="G2306" i="7"/>
  <c r="F459" i="7"/>
  <c r="F2306" i="7"/>
  <c r="G550" i="7"/>
  <c r="F70" i="7"/>
  <c r="F2307" i="7"/>
  <c r="G459" i="7"/>
  <c r="B135" i="7" l="1"/>
  <c r="B200" i="7" s="1"/>
  <c r="B2281" i="7"/>
  <c r="B2282" i="7" s="1"/>
  <c r="B2283" i="7" s="1"/>
  <c r="C200" i="7"/>
  <c r="B201" i="7"/>
  <c r="C264" i="7"/>
  <c r="B6" i="7"/>
  <c r="C7" i="7"/>
  <c r="B72" i="7"/>
  <c r="B464" i="7"/>
  <c r="C71" i="7"/>
  <c r="B264" i="7"/>
  <c r="C823" i="7"/>
  <c r="C551" i="7"/>
  <c r="C461" i="7"/>
  <c r="B2361" i="7"/>
  <c r="C2307" i="7"/>
  <c r="C2281" i="7"/>
  <c r="C2360" i="7"/>
  <c r="B2360" i="7"/>
  <c r="F135" i="7"/>
  <c r="G460" i="7"/>
  <c r="H2279" i="7" a="1"/>
  <c r="G134" i="7"/>
  <c r="H2280" i="7" a="1"/>
  <c r="F136" i="7"/>
  <c r="F2281" i="7"/>
  <c r="G732" i="7"/>
  <c r="F462" i="7"/>
  <c r="H69" i="7" a="1"/>
  <c r="F200" i="7"/>
  <c r="H2306" i="7" a="1"/>
  <c r="H459" i="7" a="1"/>
  <c r="F2334" i="7"/>
  <c r="F461" i="7"/>
  <c r="F2282" i="7"/>
  <c r="G135" i="7"/>
  <c r="H4" i="7" a="1"/>
  <c r="G70" i="7"/>
  <c r="F71" i="7"/>
  <c r="G2333" i="7"/>
  <c r="H5" i="7" a="1"/>
  <c r="G641" i="7"/>
  <c r="F199" i="7"/>
  <c r="G199" i="7"/>
  <c r="F463" i="7"/>
  <c r="B2308" i="7" l="1"/>
  <c r="B2309" i="7"/>
  <c r="B265" i="7"/>
  <c r="H2280" i="7"/>
  <c r="H4" i="7"/>
  <c r="H5" i="7"/>
  <c r="H69" i="7"/>
  <c r="H2279" i="7"/>
  <c r="H459" i="7"/>
  <c r="H2306" i="7"/>
  <c r="B2387" i="7"/>
  <c r="C2387" i="7"/>
  <c r="B266" i="7"/>
  <c r="B2310" i="7"/>
  <c r="B2284" i="7"/>
  <c r="C2334" i="7"/>
  <c r="B329" i="7"/>
  <c r="B394" i="7" s="1"/>
  <c r="C642" i="7"/>
  <c r="B465" i="7"/>
  <c r="B7" i="7"/>
  <c r="B2335" i="7"/>
  <c r="C914" i="7"/>
  <c r="B137" i="7"/>
  <c r="B73" i="7"/>
  <c r="C329" i="7"/>
  <c r="C394" i="7" s="1"/>
  <c r="B2336" i="7"/>
  <c r="C2308" i="7"/>
  <c r="C2282" i="7"/>
  <c r="C265" i="7"/>
  <c r="B2388" i="7"/>
  <c r="C462" i="7"/>
  <c r="C552" i="7"/>
  <c r="C136" i="7"/>
  <c r="C72" i="7"/>
  <c r="C8" i="7"/>
  <c r="F6" i="7"/>
  <c r="G7" i="7"/>
  <c r="F464" i="7"/>
  <c r="F201" i="7"/>
  <c r="F72" i="7"/>
  <c r="H460" i="7" a="1"/>
  <c r="G2307" i="7"/>
  <c r="G823" i="7"/>
  <c r="F2309" i="7"/>
  <c r="G2281" i="7"/>
  <c r="H135" i="7" a="1"/>
  <c r="F329" i="7"/>
  <c r="F264" i="7"/>
  <c r="F2361" i="7"/>
  <c r="H2333" i="7" a="1"/>
  <c r="G329" i="7"/>
  <c r="F2283" i="7"/>
  <c r="G461" i="7"/>
  <c r="F265" i="7"/>
  <c r="G2360" i="7"/>
  <c r="H134" i="7" a="1"/>
  <c r="G264" i="7"/>
  <c r="G394" i="7"/>
  <c r="G200" i="7"/>
  <c r="H6" i="7" a="1"/>
  <c r="F2308" i="7"/>
  <c r="F394" i="7"/>
  <c r="G71" i="7"/>
  <c r="G551" i="7"/>
  <c r="H70" i="7" a="1"/>
  <c r="H199" i="7" a="1"/>
  <c r="F2360" i="7"/>
  <c r="B330" i="7" l="1"/>
  <c r="H70" i="7"/>
  <c r="H134" i="7"/>
  <c r="H6" i="7"/>
  <c r="H135" i="7"/>
  <c r="H460" i="7"/>
  <c r="H2333" i="7"/>
  <c r="H199" i="7"/>
  <c r="B202" i="7"/>
  <c r="B466" i="7"/>
  <c r="C463" i="7"/>
  <c r="C553" i="7"/>
  <c r="C1005" i="7"/>
  <c r="C733" i="7"/>
  <c r="B331" i="7"/>
  <c r="B396" i="7" s="1"/>
  <c r="B2415" i="7"/>
  <c r="C201" i="7"/>
  <c r="C2309" i="7"/>
  <c r="C2283" i="7"/>
  <c r="B138" i="7"/>
  <c r="B74" i="7"/>
  <c r="B2285" i="7"/>
  <c r="B2311" i="7"/>
  <c r="B2414" i="7"/>
  <c r="C643" i="7"/>
  <c r="C2335" i="7"/>
  <c r="B2337" i="7"/>
  <c r="B2363" i="7"/>
  <c r="C9" i="7"/>
  <c r="B2362" i="7"/>
  <c r="C2414" i="7"/>
  <c r="B8" i="7"/>
  <c r="C137" i="7"/>
  <c r="C73" i="7"/>
  <c r="C330" i="7"/>
  <c r="C395" i="7" s="1"/>
  <c r="C2361" i="7"/>
  <c r="H2281" i="7" a="1"/>
  <c r="G265" i="7"/>
  <c r="H461" i="7" a="1"/>
  <c r="G642" i="7"/>
  <c r="G462" i="7"/>
  <c r="H7" i="7" a="1"/>
  <c r="F331" i="7"/>
  <c r="H329" i="7" a="1"/>
  <c r="G552" i="7"/>
  <c r="F2310" i="7"/>
  <c r="F465" i="7"/>
  <c r="F2387" i="7"/>
  <c r="F266" i="7"/>
  <c r="H394" i="7" a="1"/>
  <c r="H71" i="7" a="1"/>
  <c r="F2284" i="7"/>
  <c r="H200" i="7" a="1"/>
  <c r="F2388" i="7"/>
  <c r="H2360" i="7" a="1"/>
  <c r="F396" i="7"/>
  <c r="G2308" i="7"/>
  <c r="G2334" i="7"/>
  <c r="G8" i="7"/>
  <c r="G2387" i="7"/>
  <c r="F2336" i="7"/>
  <c r="F73" i="7"/>
  <c r="F330" i="7"/>
  <c r="F2335" i="7"/>
  <c r="H264" i="7" a="1"/>
  <c r="G330" i="7"/>
  <c r="H2307" i="7" a="1"/>
  <c r="G395" i="7"/>
  <c r="G72" i="7"/>
  <c r="G2282" i="7"/>
  <c r="G136" i="7"/>
  <c r="G914" i="7"/>
  <c r="F7" i="7"/>
  <c r="F137" i="7"/>
  <c r="B395" i="7" l="1"/>
  <c r="H394" i="7"/>
  <c r="H200" i="7"/>
  <c r="H2307" i="7"/>
  <c r="H329" i="7"/>
  <c r="H2360" i="7"/>
  <c r="H461" i="7"/>
  <c r="H71" i="7"/>
  <c r="H264" i="7"/>
  <c r="H7" i="7"/>
  <c r="H2281" i="7"/>
  <c r="C2388" i="7"/>
  <c r="C2441" i="7"/>
  <c r="B2364" i="7"/>
  <c r="B2389" i="7"/>
  <c r="C2362" i="7"/>
  <c r="B2286" i="7"/>
  <c r="B2312" i="7"/>
  <c r="C266" i="7"/>
  <c r="C1096" i="7"/>
  <c r="C138" i="7"/>
  <c r="C74" i="7"/>
  <c r="C734" i="7"/>
  <c r="B203" i="7"/>
  <c r="B2442" i="7"/>
  <c r="C644" i="7"/>
  <c r="C202" i="7"/>
  <c r="C10" i="7"/>
  <c r="C554" i="7"/>
  <c r="C464" i="7"/>
  <c r="B2441" i="7"/>
  <c r="C2310" i="7"/>
  <c r="C2284" i="7"/>
  <c r="B467" i="7"/>
  <c r="B9" i="7"/>
  <c r="B2390" i="7"/>
  <c r="C824" i="7"/>
  <c r="B2338" i="7"/>
  <c r="C2336" i="7"/>
  <c r="B267" i="7"/>
  <c r="B139" i="7"/>
  <c r="B75" i="7"/>
  <c r="F2285" i="7"/>
  <c r="G733" i="7"/>
  <c r="G463" i="7"/>
  <c r="H2282" i="7" a="1"/>
  <c r="G137" i="7"/>
  <c r="H2334" i="7" a="1"/>
  <c r="G2414" i="7"/>
  <c r="F2362" i="7"/>
  <c r="G553" i="7"/>
  <c r="G201" i="7"/>
  <c r="F2311" i="7"/>
  <c r="F8" i="7"/>
  <c r="F202" i="7"/>
  <c r="G2335" i="7"/>
  <c r="H2308" i="7" a="1"/>
  <c r="F466" i="7"/>
  <c r="F395" i="7"/>
  <c r="F2337" i="7"/>
  <c r="F2415" i="7"/>
  <c r="G643" i="7"/>
  <c r="G9" i="7"/>
  <c r="H395" i="7" a="1"/>
  <c r="H2387" i="7" a="1"/>
  <c r="F2414" i="7"/>
  <c r="H8" i="7" a="1"/>
  <c r="H462" i="7" a="1"/>
  <c r="H330" i="7" a="1"/>
  <c r="H72" i="7" a="1"/>
  <c r="F138" i="7"/>
  <c r="H265" i="7" a="1"/>
  <c r="G2283" i="7"/>
  <c r="G2361" i="7"/>
  <c r="H136" i="7" a="1"/>
  <c r="G1005" i="7"/>
  <c r="F2363" i="7"/>
  <c r="G2309" i="7"/>
  <c r="F74" i="7"/>
  <c r="G73" i="7"/>
  <c r="H395" i="7" l="1"/>
  <c r="H136" i="7"/>
  <c r="H2387" i="7"/>
  <c r="H2282" i="7"/>
  <c r="H2308" i="7"/>
  <c r="H72" i="7"/>
  <c r="H330" i="7"/>
  <c r="H2334" i="7"/>
  <c r="H462" i="7"/>
  <c r="H265" i="7"/>
  <c r="H8" i="7"/>
  <c r="B140" i="7"/>
  <c r="B76" i="7"/>
  <c r="C645" i="7"/>
  <c r="C2389" i="7"/>
  <c r="C2415" i="7"/>
  <c r="B204" i="7"/>
  <c r="C2311" i="7"/>
  <c r="C2285" i="7"/>
  <c r="C915" i="7"/>
  <c r="C2337" i="7"/>
  <c r="C267" i="7"/>
  <c r="B2417" i="7"/>
  <c r="B2468" i="7"/>
  <c r="B2339" i="7"/>
  <c r="B2365" i="7"/>
  <c r="B468" i="7"/>
  <c r="B2469" i="7"/>
  <c r="C1187" i="7"/>
  <c r="B2416" i="7"/>
  <c r="C11" i="7"/>
  <c r="B268" i="7"/>
  <c r="B332" i="7"/>
  <c r="B397" i="7" s="1"/>
  <c r="C331" i="7"/>
  <c r="C396" i="7" s="1"/>
  <c r="C825" i="7"/>
  <c r="B2391" i="7"/>
  <c r="C2363" i="7"/>
  <c r="C139" i="7"/>
  <c r="C75" i="7"/>
  <c r="B10" i="7"/>
  <c r="C555" i="7"/>
  <c r="C465" i="7"/>
  <c r="C735" i="7"/>
  <c r="C203" i="7"/>
  <c r="B2313" i="7"/>
  <c r="B2287" i="7"/>
  <c r="C2468" i="7"/>
  <c r="F2390" i="7"/>
  <c r="H9" i="7" a="1"/>
  <c r="H73" i="7" a="1"/>
  <c r="H2309" i="7" a="1"/>
  <c r="G2388" i="7"/>
  <c r="F2338" i="7"/>
  <c r="F467" i="7"/>
  <c r="F75" i="7"/>
  <c r="G331" i="7"/>
  <c r="G10" i="7"/>
  <c r="G824" i="7"/>
  <c r="G74" i="7"/>
  <c r="G734" i="7"/>
  <c r="G2310" i="7"/>
  <c r="G2441" i="7"/>
  <c r="G138" i="7"/>
  <c r="F2441" i="7"/>
  <c r="H201" i="7" a="1"/>
  <c r="F332" i="7"/>
  <c r="G2284" i="7"/>
  <c r="F139" i="7"/>
  <c r="F267" i="7"/>
  <c r="H2335" i="7" a="1"/>
  <c r="G2362" i="7"/>
  <c r="G464" i="7"/>
  <c r="G202" i="7"/>
  <c r="G2336" i="7"/>
  <c r="G554" i="7"/>
  <c r="F2442" i="7"/>
  <c r="F2286" i="7"/>
  <c r="G266" i="7"/>
  <c r="F397" i="7"/>
  <c r="H463" i="7" a="1"/>
  <c r="F2389" i="7"/>
  <c r="F203" i="7"/>
  <c r="H2283" i="7" a="1"/>
  <c r="G644" i="7"/>
  <c r="G396" i="7"/>
  <c r="F2312" i="7"/>
  <c r="H2361" i="7" a="1"/>
  <c r="F2364" i="7"/>
  <c r="G1096" i="7"/>
  <c r="H137" i="7" a="1"/>
  <c r="H2414" i="7" a="1"/>
  <c r="F9" i="7"/>
  <c r="H137" i="7" l="1"/>
  <c r="H201" i="7"/>
  <c r="H2283" i="7"/>
  <c r="H2309" i="7"/>
  <c r="H2361" i="7"/>
  <c r="H2335" i="7"/>
  <c r="H73" i="7"/>
  <c r="H463" i="7"/>
  <c r="H9" i="7"/>
  <c r="H2414" i="7"/>
  <c r="B11" i="7"/>
  <c r="B2444" i="7"/>
  <c r="C2312" i="7"/>
  <c r="C2286" i="7"/>
  <c r="C2416" i="7"/>
  <c r="C268" i="7"/>
  <c r="C916" i="7"/>
  <c r="C2338" i="7"/>
  <c r="C332" i="7"/>
  <c r="C397" i="7" s="1"/>
  <c r="B77" i="7"/>
  <c r="B141" i="7"/>
  <c r="C2495" i="7"/>
  <c r="C466" i="7"/>
  <c r="C556" i="7"/>
  <c r="C2390" i="7"/>
  <c r="B269" i="7"/>
  <c r="B2418" i="7"/>
  <c r="B333" i="7"/>
  <c r="B398" i="7" s="1"/>
  <c r="B2496" i="7"/>
  <c r="B2340" i="7"/>
  <c r="B2495" i="7"/>
  <c r="C1006" i="7"/>
  <c r="C140" i="7"/>
  <c r="C76" i="7"/>
  <c r="C12" i="7"/>
  <c r="B469" i="7"/>
  <c r="C736" i="7"/>
  <c r="C204" i="7"/>
  <c r="B2392" i="7"/>
  <c r="C826" i="7"/>
  <c r="B2443" i="7"/>
  <c r="C2364" i="7"/>
  <c r="B205" i="7"/>
  <c r="B2288" i="7"/>
  <c r="B2314" i="7"/>
  <c r="C646" i="7"/>
  <c r="C1278" i="7"/>
  <c r="B2366" i="7"/>
  <c r="C2442" i="7"/>
  <c r="F2339" i="7"/>
  <c r="H396" i="7" a="1"/>
  <c r="G397" i="7"/>
  <c r="G267" i="7"/>
  <c r="F398" i="7"/>
  <c r="F2391" i="7"/>
  <c r="F268" i="7"/>
  <c r="G2389" i="7"/>
  <c r="F2469" i="7"/>
  <c r="F2417" i="7"/>
  <c r="F10" i="7"/>
  <c r="G2311" i="7"/>
  <c r="G465" i="7"/>
  <c r="G825" i="7"/>
  <c r="F2416" i="7"/>
  <c r="F204" i="7"/>
  <c r="G203" i="7"/>
  <c r="G2337" i="7"/>
  <c r="F76" i="7"/>
  <c r="F2468" i="7"/>
  <c r="G75" i="7"/>
  <c r="H2284" i="7" a="1"/>
  <c r="F468" i="7"/>
  <c r="G555" i="7"/>
  <c r="H2310" i="7" a="1"/>
  <c r="F140" i="7"/>
  <c r="H2362" i="7" a="1"/>
  <c r="H2441" i="7" a="1"/>
  <c r="H2336" i="7" a="1"/>
  <c r="G332" i="7"/>
  <c r="G735" i="7"/>
  <c r="H331" i="7" a="1"/>
  <c r="G139" i="7"/>
  <c r="F2287" i="7"/>
  <c r="H2388" i="7" a="1"/>
  <c r="G2363" i="7"/>
  <c r="H138" i="7" a="1"/>
  <c r="G915" i="7"/>
  <c r="F2313" i="7"/>
  <c r="G645" i="7"/>
  <c r="G2415" i="7"/>
  <c r="H74" i="7" a="1"/>
  <c r="G2285" i="7"/>
  <c r="H464" i="7" a="1"/>
  <c r="F2365" i="7"/>
  <c r="H266" i="7" a="1"/>
  <c r="H202" i="7" a="1"/>
  <c r="H10" i="7" a="1"/>
  <c r="G11" i="7"/>
  <c r="G1187" i="7"/>
  <c r="F333" i="7"/>
  <c r="G2468" i="7"/>
  <c r="H396" i="7" l="1"/>
  <c r="H464" i="7"/>
  <c r="H2310" i="7"/>
  <c r="H10" i="7"/>
  <c r="H74" i="7"/>
  <c r="H331" i="7"/>
  <c r="H2441" i="7"/>
  <c r="H2362" i="7"/>
  <c r="H202" i="7"/>
  <c r="H2388" i="7"/>
  <c r="H266" i="7"/>
  <c r="H138" i="7"/>
  <c r="H2336" i="7"/>
  <c r="H2284" i="7"/>
  <c r="B2445" i="7"/>
  <c r="C467" i="7"/>
  <c r="C557" i="7"/>
  <c r="C1369" i="7"/>
  <c r="C141" i="7"/>
  <c r="C77" i="7"/>
  <c r="B2367" i="7"/>
  <c r="B334" i="7"/>
  <c r="B399" i="7" s="1"/>
  <c r="B206" i="7"/>
  <c r="C737" i="7"/>
  <c r="B2523" i="7"/>
  <c r="C2417" i="7"/>
  <c r="B78" i="7"/>
  <c r="B142" i="7"/>
  <c r="C2469" i="7"/>
  <c r="B470" i="7"/>
  <c r="B2419" i="7"/>
  <c r="B2522" i="7"/>
  <c r="C2391" i="7"/>
  <c r="C269" i="7"/>
  <c r="C205" i="7"/>
  <c r="C333" i="7"/>
  <c r="C398" i="7" s="1"/>
  <c r="B2471" i="7"/>
  <c r="B2470" i="7"/>
  <c r="C827" i="7"/>
  <c r="B12" i="7"/>
  <c r="C1097" i="7"/>
  <c r="C647" i="7"/>
  <c r="C2443" i="7"/>
  <c r="B2341" i="7"/>
  <c r="B2315" i="7"/>
  <c r="B2289" i="7"/>
  <c r="C917" i="7"/>
  <c r="B2393" i="7"/>
  <c r="C2365" i="7"/>
  <c r="C2313" i="7"/>
  <c r="C2287" i="7"/>
  <c r="B270" i="7"/>
  <c r="C13" i="7"/>
  <c r="C2522" i="7"/>
  <c r="C1007" i="7"/>
  <c r="C2339" i="7"/>
  <c r="H397" i="7" a="1"/>
  <c r="G1006" i="7"/>
  <c r="G2442" i="7"/>
  <c r="G2416" i="7"/>
  <c r="G333" i="7"/>
  <c r="G1278" i="7"/>
  <c r="F399" i="7"/>
  <c r="G204" i="7"/>
  <c r="G2364" i="7"/>
  <c r="G826" i="7"/>
  <c r="G2338" i="7"/>
  <c r="F141" i="7"/>
  <c r="G12" i="7"/>
  <c r="G398" i="7"/>
  <c r="H2468" i="7" a="1"/>
  <c r="F2444" i="7"/>
  <c r="F205" i="7"/>
  <c r="H2415" i="7" a="1"/>
  <c r="F2392" i="7"/>
  <c r="H11" i="7" a="1"/>
  <c r="G2312" i="7"/>
  <c r="F2496" i="7"/>
  <c r="G2495" i="7"/>
  <c r="H203" i="7" a="1"/>
  <c r="G646" i="7"/>
  <c r="F11" i="7"/>
  <c r="F2288" i="7"/>
  <c r="G2286" i="7"/>
  <c r="H139" i="7" a="1"/>
  <c r="G140" i="7"/>
  <c r="H2311" i="7" a="1"/>
  <c r="G2390" i="7"/>
  <c r="H2337" i="7" a="1"/>
  <c r="F469" i="7"/>
  <c r="G76" i="7"/>
  <c r="G736" i="7"/>
  <c r="H2363" i="7" a="1"/>
  <c r="H332" i="7" a="1"/>
  <c r="H75" i="7" a="1"/>
  <c r="G268" i="7"/>
  <c r="G556" i="7"/>
  <c r="H2389" i="7" a="1"/>
  <c r="G916" i="7"/>
  <c r="G466" i="7"/>
  <c r="H267" i="7" a="1"/>
  <c r="F2314" i="7"/>
  <c r="H2285" i="7" a="1"/>
  <c r="F2495" i="7"/>
  <c r="F2340" i="7"/>
  <c r="H465" i="7" a="1"/>
  <c r="F2418" i="7"/>
  <c r="F269" i="7"/>
  <c r="F334" i="7"/>
  <c r="F77" i="7"/>
  <c r="F2443" i="7"/>
  <c r="F2366" i="7"/>
  <c r="H397" i="7" l="1"/>
  <c r="H2311" i="7"/>
  <c r="H11" i="7"/>
  <c r="H2389" i="7"/>
  <c r="H465" i="7"/>
  <c r="H2285" i="7"/>
  <c r="H203" i="7"/>
  <c r="H2415" i="7"/>
  <c r="H267" i="7"/>
  <c r="H75" i="7"/>
  <c r="H139" i="7"/>
  <c r="H332" i="7"/>
  <c r="H2337" i="7"/>
  <c r="H2468" i="7"/>
  <c r="H2363" i="7"/>
  <c r="C1098" i="7"/>
  <c r="C738" i="7"/>
  <c r="B471" i="7"/>
  <c r="C2549" i="7"/>
  <c r="B2316" i="7"/>
  <c r="B2290" i="7"/>
  <c r="B2342" i="7"/>
  <c r="C14" i="7"/>
  <c r="C2392" i="7"/>
  <c r="B2368" i="7"/>
  <c r="B13" i="7"/>
  <c r="B2549" i="7"/>
  <c r="C828" i="7"/>
  <c r="C206" i="7"/>
  <c r="B2472" i="7"/>
  <c r="B207" i="7"/>
  <c r="B271" i="7"/>
  <c r="C2366" i="7"/>
  <c r="B2420" i="7"/>
  <c r="C2470" i="7"/>
  <c r="B143" i="7"/>
  <c r="B79" i="7"/>
  <c r="C334" i="7"/>
  <c r="C399" i="7" s="1"/>
  <c r="C2340" i="7"/>
  <c r="C1188" i="7"/>
  <c r="B335" i="7"/>
  <c r="B400" i="7" s="1"/>
  <c r="C918" i="7"/>
  <c r="C270" i="7"/>
  <c r="B2446" i="7"/>
  <c r="C2444" i="7"/>
  <c r="C1460" i="7"/>
  <c r="C648" i="7"/>
  <c r="C1008" i="7"/>
  <c r="B2497" i="7"/>
  <c r="C468" i="7"/>
  <c r="C558" i="7"/>
  <c r="B2550" i="7"/>
  <c r="B2394" i="7"/>
  <c r="B2498" i="7"/>
  <c r="C2418" i="7"/>
  <c r="C2496" i="7"/>
  <c r="C142" i="7"/>
  <c r="C78" i="7"/>
  <c r="C2314" i="7"/>
  <c r="C2288" i="7"/>
  <c r="H2364" i="7" a="1"/>
  <c r="H76" i="7" a="1"/>
  <c r="H2312" i="7" a="1"/>
  <c r="G1097" i="7"/>
  <c r="G2417" i="7"/>
  <c r="G269" i="7"/>
  <c r="G827" i="7"/>
  <c r="F2419" i="7"/>
  <c r="H268" i="7" a="1"/>
  <c r="G141" i="7"/>
  <c r="F470" i="7"/>
  <c r="H2442" i="7" a="1"/>
  <c r="H466" i="7" a="1"/>
  <c r="F335" i="7"/>
  <c r="F2471" i="7"/>
  <c r="G1369" i="7"/>
  <c r="G2287" i="7"/>
  <c r="F2367" i="7"/>
  <c r="H2286" i="7" a="1"/>
  <c r="H140" i="7" a="1"/>
  <c r="H2416" i="7" a="1"/>
  <c r="G399" i="7"/>
  <c r="F12" i="7"/>
  <c r="G2391" i="7"/>
  <c r="F2341" i="7"/>
  <c r="F2315" i="7"/>
  <c r="G13" i="7"/>
  <c r="G2522" i="7"/>
  <c r="G2365" i="7"/>
  <c r="F206" i="7"/>
  <c r="G2339" i="7"/>
  <c r="H2495" i="7" a="1"/>
  <c r="F2445" i="7"/>
  <c r="G2313" i="7"/>
  <c r="F2522" i="7"/>
  <c r="G77" i="7"/>
  <c r="G1007" i="7"/>
  <c r="H333" i="7" a="1"/>
  <c r="G737" i="7"/>
  <c r="F2523" i="7"/>
  <c r="G647" i="7"/>
  <c r="G2469" i="7"/>
  <c r="F2470" i="7"/>
  <c r="H2390" i="7" a="1"/>
  <c r="G334" i="7"/>
  <c r="H398" i="7" a="1"/>
  <c r="F2393" i="7"/>
  <c r="G205" i="7"/>
  <c r="F142" i="7"/>
  <c r="F78" i="7"/>
  <c r="F2289" i="7"/>
  <c r="H204" i="7" a="1"/>
  <c r="G917" i="7"/>
  <c r="F400" i="7"/>
  <c r="G557" i="7"/>
  <c r="G2443" i="7"/>
  <c r="F270" i="7"/>
  <c r="G467" i="7"/>
  <c r="H2338" i="7" a="1"/>
  <c r="H12" i="7" a="1"/>
  <c r="H398" i="7" l="1"/>
  <c r="H204" i="7"/>
  <c r="H333" i="7"/>
  <c r="H140" i="7"/>
  <c r="H2338" i="7"/>
  <c r="H2286" i="7"/>
  <c r="H12" i="7"/>
  <c r="H2416" i="7"/>
  <c r="H2390" i="7"/>
  <c r="H466" i="7"/>
  <c r="H2312" i="7"/>
  <c r="H2495" i="7"/>
  <c r="H2442" i="7"/>
  <c r="H76" i="7"/>
  <c r="H2364" i="7"/>
  <c r="H268" i="7"/>
  <c r="C1189" i="7"/>
  <c r="C207" i="7"/>
  <c r="B2473" i="7"/>
  <c r="C2576" i="7"/>
  <c r="C2445" i="7"/>
  <c r="C649" i="7"/>
  <c r="C1551" i="7"/>
  <c r="B2447" i="7"/>
  <c r="B2499" i="7"/>
  <c r="B2369" i="7"/>
  <c r="C2341" i="7"/>
  <c r="B2525" i="7"/>
  <c r="C559" i="7"/>
  <c r="C469" i="7"/>
  <c r="C1009" i="7"/>
  <c r="C2393" i="7"/>
  <c r="C271" i="7"/>
  <c r="B2317" i="7"/>
  <c r="B2291" i="7"/>
  <c r="C829" i="7"/>
  <c r="C2419" i="7"/>
  <c r="C79" i="7"/>
  <c r="C143" i="7"/>
  <c r="B2343" i="7"/>
  <c r="B2524" i="7"/>
  <c r="C2471" i="7"/>
  <c r="B2395" i="7"/>
  <c r="B80" i="7"/>
  <c r="B144" i="7"/>
  <c r="C919" i="7"/>
  <c r="B2421" i="7"/>
  <c r="B208" i="7"/>
  <c r="B336" i="7"/>
  <c r="B401" i="7" s="1"/>
  <c r="C2523" i="7"/>
  <c r="B2577" i="7"/>
  <c r="C1099" i="7"/>
  <c r="C1279" i="7"/>
  <c r="C15" i="7"/>
  <c r="C739" i="7"/>
  <c r="C2497" i="7"/>
  <c r="B272" i="7"/>
  <c r="B2576" i="7"/>
  <c r="B472" i="7"/>
  <c r="C2315" i="7"/>
  <c r="C2289" i="7"/>
  <c r="C335" i="7"/>
  <c r="C400" i="7" s="1"/>
  <c r="C2367" i="7"/>
  <c r="B14" i="7"/>
  <c r="G400" i="7"/>
  <c r="F2472" i="7"/>
  <c r="G2470" i="7"/>
  <c r="G270" i="7"/>
  <c r="G2340" i="7"/>
  <c r="F471" i="7"/>
  <c r="G1008" i="7"/>
  <c r="G2366" i="7"/>
  <c r="F2394" i="7"/>
  <c r="F2420" i="7"/>
  <c r="F401" i="7"/>
  <c r="F2368" i="7"/>
  <c r="F2446" i="7"/>
  <c r="G2549" i="7"/>
  <c r="H2313" i="7" a="1"/>
  <c r="G468" i="7"/>
  <c r="H2365" i="7" a="1"/>
  <c r="F271" i="7"/>
  <c r="F2497" i="7"/>
  <c r="F2549" i="7"/>
  <c r="G2418" i="7"/>
  <c r="G1460" i="7"/>
  <c r="H399" i="7" a="1"/>
  <c r="F2550" i="7"/>
  <c r="G1188" i="7"/>
  <c r="G2392" i="7"/>
  <c r="G2444" i="7"/>
  <c r="G78" i="7"/>
  <c r="H467" i="7" a="1"/>
  <c r="F207" i="7"/>
  <c r="H2443" i="7" a="1"/>
  <c r="H2522" i="7" a="1"/>
  <c r="G558" i="7"/>
  <c r="G1098" i="7"/>
  <c r="G918" i="7"/>
  <c r="F79" i="7"/>
  <c r="F2316" i="7"/>
  <c r="H141" i="7" a="1"/>
  <c r="F13" i="7"/>
  <c r="H2287" i="7" a="1"/>
  <c r="G828" i="7"/>
  <c r="H334" i="7" a="1"/>
  <c r="H2339" i="7" a="1"/>
  <c r="F336" i="7"/>
  <c r="H205" i="7" a="1"/>
  <c r="G142" i="7"/>
  <c r="F2498" i="7"/>
  <c r="F2342" i="7"/>
  <c r="H13" i="7" a="1"/>
  <c r="G738" i="7"/>
  <c r="G2496" i="7"/>
  <c r="G648" i="7"/>
  <c r="H2417" i="7" a="1"/>
  <c r="H2391" i="7" a="1"/>
  <c r="H77" i="7" a="1"/>
  <c r="G14" i="7"/>
  <c r="G2288" i="7"/>
  <c r="G2314" i="7"/>
  <c r="G206" i="7"/>
  <c r="H269" i="7" a="1"/>
  <c r="F2290" i="7"/>
  <c r="H2469" i="7" a="1"/>
  <c r="F143" i="7"/>
  <c r="G335" i="7"/>
  <c r="H399" i="7" l="1"/>
  <c r="H205" i="7"/>
  <c r="H2469" i="7"/>
  <c r="H269" i="7"/>
  <c r="H467" i="7"/>
  <c r="H2365" i="7"/>
  <c r="H2339" i="7"/>
  <c r="H13" i="7"/>
  <c r="H2443" i="7"/>
  <c r="H334" i="7"/>
  <c r="H2313" i="7"/>
  <c r="H77" i="7"/>
  <c r="H2287" i="7"/>
  <c r="H2391" i="7"/>
  <c r="H2522" i="7"/>
  <c r="H2417" i="7"/>
  <c r="H141" i="7"/>
  <c r="B2552" i="7"/>
  <c r="B2603" i="7"/>
  <c r="B2474" i="7"/>
  <c r="B2551" i="7"/>
  <c r="B2500" i="7"/>
  <c r="C920" i="7"/>
  <c r="C2368" i="7"/>
  <c r="C2316" i="7"/>
  <c r="C2290" i="7"/>
  <c r="B15" i="7"/>
  <c r="B2396" i="7"/>
  <c r="C740" i="7"/>
  <c r="C272" i="7"/>
  <c r="C2394" i="7"/>
  <c r="B2604" i="7"/>
  <c r="C2498" i="7"/>
  <c r="C144" i="7"/>
  <c r="C80" i="7"/>
  <c r="C336" i="7"/>
  <c r="C401" i="7" s="1"/>
  <c r="C650" i="7"/>
  <c r="B2526" i="7"/>
  <c r="C2472" i="7"/>
  <c r="C1280" i="7"/>
  <c r="C2446" i="7"/>
  <c r="C1010" i="7"/>
  <c r="C2603" i="7"/>
  <c r="C16" i="7"/>
  <c r="C2550" i="7"/>
  <c r="C2420" i="7"/>
  <c r="C1370" i="7"/>
  <c r="B337" i="7"/>
  <c r="B402" i="7" s="1"/>
  <c r="B209" i="7"/>
  <c r="B2370" i="7"/>
  <c r="C1100" i="7"/>
  <c r="C1642" i="7"/>
  <c r="B81" i="7"/>
  <c r="B145" i="7"/>
  <c r="C2342" i="7"/>
  <c r="C2524" i="7"/>
  <c r="C1190" i="7"/>
  <c r="B273" i="7"/>
  <c r="B2422" i="7"/>
  <c r="B2318" i="7"/>
  <c r="B2292" i="7"/>
  <c r="B473" i="7"/>
  <c r="C830" i="7"/>
  <c r="B2448" i="7"/>
  <c r="C208" i="7"/>
  <c r="B2344" i="7"/>
  <c r="C560" i="7"/>
  <c r="C470" i="7"/>
  <c r="H468" i="7" a="1"/>
  <c r="H2496" i="7" a="1"/>
  <c r="G207" i="7"/>
  <c r="G2367" i="7"/>
  <c r="F2291" i="7"/>
  <c r="G1189" i="7"/>
  <c r="F2369" i="7"/>
  <c r="G2471" i="7"/>
  <c r="G2523" i="7"/>
  <c r="G401" i="7"/>
  <c r="F2577" i="7"/>
  <c r="F14" i="7"/>
  <c r="G2497" i="7"/>
  <c r="H206" i="7" a="1"/>
  <c r="H14" i="7" a="1"/>
  <c r="G2445" i="7"/>
  <c r="G79" i="7"/>
  <c r="H142" i="7" a="1"/>
  <c r="G15" i="7"/>
  <c r="G2419" i="7"/>
  <c r="G559" i="7"/>
  <c r="F2317" i="7"/>
  <c r="G2315" i="7"/>
  <c r="F2447" i="7"/>
  <c r="G2289" i="7"/>
  <c r="G2341" i="7"/>
  <c r="G649" i="7"/>
  <c r="F2524" i="7"/>
  <c r="H2366" i="7" a="1"/>
  <c r="G1279" i="7"/>
  <c r="H2444" i="7" a="1"/>
  <c r="F272" i="7"/>
  <c r="F144" i="7"/>
  <c r="G469" i="7"/>
  <c r="H2340" i="7" a="1"/>
  <c r="H2314" i="7" a="1"/>
  <c r="G919" i="7"/>
  <c r="F2499" i="7"/>
  <c r="H2392" i="7" a="1"/>
  <c r="H2549" i="7" a="1"/>
  <c r="H270" i="7" a="1"/>
  <c r="G1551" i="7"/>
  <c r="F80" i="7"/>
  <c r="F472" i="7"/>
  <c r="H2288" i="7" a="1"/>
  <c r="F2473" i="7"/>
  <c r="F337" i="7"/>
  <c r="G1009" i="7"/>
  <c r="F402" i="7"/>
  <c r="F2343" i="7"/>
  <c r="G2393" i="7"/>
  <c r="H2470" i="7" a="1"/>
  <c r="F2576" i="7"/>
  <c r="H2418" i="7" a="1"/>
  <c r="G1099" i="7"/>
  <c r="F2395" i="7"/>
  <c r="G271" i="7"/>
  <c r="H400" i="7" a="1"/>
  <c r="F208" i="7"/>
  <c r="G739" i="7"/>
  <c r="F2525" i="7"/>
  <c r="G336" i="7"/>
  <c r="G829" i="7"/>
  <c r="G143" i="7"/>
  <c r="H78" i="7" a="1"/>
  <c r="G2576" i="7"/>
  <c r="H335" i="7" a="1"/>
  <c r="F2421" i="7"/>
  <c r="H400" i="7" l="1"/>
  <c r="H2314" i="7"/>
  <c r="H2340" i="7"/>
  <c r="H78" i="7"/>
  <c r="H2288" i="7"/>
  <c r="H2418" i="7"/>
  <c r="H270" i="7"/>
  <c r="H2444" i="7"/>
  <c r="H142" i="7"/>
  <c r="H2549" i="7"/>
  <c r="H2470" i="7"/>
  <c r="H2392" i="7"/>
  <c r="H2366" i="7"/>
  <c r="H14" i="7"/>
  <c r="H2496" i="7"/>
  <c r="H206" i="7"/>
  <c r="H468" i="7"/>
  <c r="H335" i="7"/>
  <c r="B338" i="7"/>
  <c r="B403" i="7" s="1"/>
  <c r="B146" i="7"/>
  <c r="B82" i="7"/>
  <c r="B274" i="7"/>
  <c r="C2473" i="7"/>
  <c r="C831" i="7"/>
  <c r="C2395" i="7"/>
  <c r="B2501" i="7"/>
  <c r="B2371" i="7"/>
  <c r="B474" i="7"/>
  <c r="C1281" i="7"/>
  <c r="C2577" i="7"/>
  <c r="C741" i="7"/>
  <c r="B2631" i="7"/>
  <c r="C2630" i="7"/>
  <c r="B2319" i="7"/>
  <c r="B2293" i="7"/>
  <c r="B2423" i="7"/>
  <c r="B2630" i="7"/>
  <c r="C2551" i="7"/>
  <c r="B2475" i="7"/>
  <c r="C273" i="7"/>
  <c r="C1733" i="7"/>
  <c r="C17" i="7"/>
  <c r="C1371" i="7"/>
  <c r="C2421" i="7"/>
  <c r="B16" i="7"/>
  <c r="C1011" i="7"/>
  <c r="C2499" i="7"/>
  <c r="C471" i="7"/>
  <c r="C561" i="7"/>
  <c r="C81" i="7"/>
  <c r="C145" i="7"/>
  <c r="B2527" i="7"/>
  <c r="B2579" i="7"/>
  <c r="B2345" i="7"/>
  <c r="C1461" i="7"/>
  <c r="C651" i="7"/>
  <c r="B2449" i="7"/>
  <c r="C2369" i="7"/>
  <c r="B2397" i="7"/>
  <c r="C1101" i="7"/>
  <c r="C209" i="7"/>
  <c r="C337" i="7"/>
  <c r="C402" i="7" s="1"/>
  <c r="C2317" i="7"/>
  <c r="C2291" i="7"/>
  <c r="C1191" i="7"/>
  <c r="C921" i="7"/>
  <c r="B210" i="7"/>
  <c r="C2447" i="7"/>
  <c r="B2553" i="7"/>
  <c r="C2525" i="7"/>
  <c r="C2343" i="7"/>
  <c r="B2578" i="7"/>
  <c r="H401" i="7" a="1"/>
  <c r="F2318" i="7"/>
  <c r="G2368" i="7"/>
  <c r="G920" i="7"/>
  <c r="G2472" i="7"/>
  <c r="G1010" i="7"/>
  <c r="H15" i="7" a="1"/>
  <c r="H2445" i="7" a="1"/>
  <c r="H271" i="7" a="1"/>
  <c r="H2497" i="7" a="1"/>
  <c r="H207" i="7" a="1"/>
  <c r="G2446" i="7"/>
  <c r="H469" i="7" a="1"/>
  <c r="F2344" i="7"/>
  <c r="F2396" i="7"/>
  <c r="H2367" i="7" a="1"/>
  <c r="G2394" i="7"/>
  <c r="G402" i="7"/>
  <c r="G2342" i="7"/>
  <c r="G1190" i="7"/>
  <c r="G80" i="7"/>
  <c r="G2420" i="7"/>
  <c r="G1100" i="7"/>
  <c r="F273" i="7"/>
  <c r="F338" i="7"/>
  <c r="G740" i="7"/>
  <c r="F2292" i="7"/>
  <c r="F81" i="7"/>
  <c r="F209" i="7"/>
  <c r="F2526" i="7"/>
  <c r="F403" i="7"/>
  <c r="G272" i="7"/>
  <c r="G2603" i="7"/>
  <c r="G2290" i="7"/>
  <c r="F2551" i="7"/>
  <c r="H2341" i="7" a="1"/>
  <c r="G337" i="7"/>
  <c r="H2576" i="7" a="1"/>
  <c r="F2370" i="7"/>
  <c r="G1370" i="7"/>
  <c r="H2471" i="7" a="1"/>
  <c r="F473" i="7"/>
  <c r="G1280" i="7"/>
  <c r="F2552" i="7"/>
  <c r="H2419" i="7" a="1"/>
  <c r="H2523" i="7" a="1"/>
  <c r="H143" i="7" a="1"/>
  <c r="H2393" i="7" a="1"/>
  <c r="F2448" i="7"/>
  <c r="G650" i="7"/>
  <c r="F2422" i="7"/>
  <c r="G208" i="7"/>
  <c r="F2604" i="7"/>
  <c r="H2289" i="7" a="1"/>
  <c r="F2603" i="7"/>
  <c r="H79" i="7" a="1"/>
  <c r="G2524" i="7"/>
  <c r="F2474" i="7"/>
  <c r="F2500" i="7"/>
  <c r="G1642" i="7"/>
  <c r="G2316" i="7"/>
  <c r="G470" i="7"/>
  <c r="G2498" i="7"/>
  <c r="F15" i="7"/>
  <c r="H2315" i="7" a="1"/>
  <c r="G16" i="7"/>
  <c r="G2550" i="7"/>
  <c r="G560" i="7"/>
  <c r="G830" i="7"/>
  <c r="H336" i="7" a="1"/>
  <c r="G144" i="7"/>
  <c r="F145" i="7"/>
  <c r="H401" i="7" l="1"/>
  <c r="H469" i="7"/>
  <c r="H207" i="7"/>
  <c r="H271" i="7"/>
  <c r="H2445" i="7"/>
  <c r="H336" i="7"/>
  <c r="H2497" i="7"/>
  <c r="H15" i="7"/>
  <c r="H2393" i="7"/>
  <c r="H2471" i="7"/>
  <c r="H2367" i="7"/>
  <c r="H143" i="7"/>
  <c r="H2315" i="7"/>
  <c r="H79" i="7"/>
  <c r="H2341" i="7"/>
  <c r="H2523" i="7"/>
  <c r="H2289" i="7"/>
  <c r="H2419" i="7"/>
  <c r="H2576" i="7"/>
  <c r="C2396" i="7"/>
  <c r="B2372" i="7"/>
  <c r="C652" i="7"/>
  <c r="B17" i="7"/>
  <c r="B2657" i="7"/>
  <c r="B475" i="7"/>
  <c r="C922" i="7"/>
  <c r="C2552" i="7"/>
  <c r="C1012" i="7"/>
  <c r="B2476" i="7"/>
  <c r="B2606" i="7"/>
  <c r="B2450" i="7"/>
  <c r="B2658" i="7"/>
  <c r="C2448" i="7"/>
  <c r="C2344" i="7"/>
  <c r="C1282" i="7"/>
  <c r="C274" i="7"/>
  <c r="C562" i="7"/>
  <c r="C472" i="7"/>
  <c r="C338" i="7"/>
  <c r="C403" i="7" s="1"/>
  <c r="B2580" i="7"/>
  <c r="C2526" i="7"/>
  <c r="C832" i="7"/>
  <c r="B2398" i="7"/>
  <c r="C2500" i="7"/>
  <c r="C2318" i="7"/>
  <c r="C2292" i="7"/>
  <c r="C1192" i="7"/>
  <c r="C742" i="7"/>
  <c r="B2554" i="7"/>
  <c r="C1462" i="7"/>
  <c r="B2502" i="7"/>
  <c r="B2320" i="7"/>
  <c r="B2294" i="7"/>
  <c r="B2605" i="7"/>
  <c r="C2474" i="7"/>
  <c r="B2424" i="7"/>
  <c r="C1552" i="7"/>
  <c r="B2346" i="7"/>
  <c r="C2604" i="7"/>
  <c r="B2528" i="7"/>
  <c r="B339" i="7"/>
  <c r="B404" i="7" s="1"/>
  <c r="C1102" i="7"/>
  <c r="C18" i="7"/>
  <c r="C2578" i="7"/>
  <c r="B147" i="7"/>
  <c r="B83" i="7"/>
  <c r="C210" i="7"/>
  <c r="C2370" i="7"/>
  <c r="B275" i="7"/>
  <c r="C82" i="7"/>
  <c r="C146" i="7"/>
  <c r="C1824" i="7"/>
  <c r="C2657" i="7"/>
  <c r="C1372" i="7"/>
  <c r="C2422" i="7"/>
  <c r="B211" i="7"/>
  <c r="H208" i="7" a="1"/>
  <c r="F339" i="7"/>
  <c r="F2345" i="7"/>
  <c r="G2630" i="7"/>
  <c r="H2603" i="7" a="1"/>
  <c r="H2368" i="7" a="1"/>
  <c r="F16" i="7"/>
  <c r="G209" i="7"/>
  <c r="F146" i="7"/>
  <c r="G1371" i="7"/>
  <c r="G2343" i="7"/>
  <c r="G2395" i="7"/>
  <c r="F2579" i="7"/>
  <c r="G2577" i="7"/>
  <c r="G2291" i="7"/>
  <c r="H2498" i="7" a="1"/>
  <c r="F2630" i="7"/>
  <c r="H2472" i="7" a="1"/>
  <c r="F82" i="7"/>
  <c r="F2449" i="7"/>
  <c r="G831" i="7"/>
  <c r="G741" i="7"/>
  <c r="G2525" i="7"/>
  <c r="G1191" i="7"/>
  <c r="F2319" i="7"/>
  <c r="H2290" i="7" a="1"/>
  <c r="G2369" i="7"/>
  <c r="G561" i="7"/>
  <c r="F2423" i="7"/>
  <c r="H2524" i="7" a="1"/>
  <c r="G651" i="7"/>
  <c r="H2420" i="7" a="1"/>
  <c r="H2316" i="7" a="1"/>
  <c r="F2371" i="7"/>
  <c r="G921" i="7"/>
  <c r="F2631" i="7"/>
  <c r="G145" i="7"/>
  <c r="F2397" i="7"/>
  <c r="H144" i="7" a="1"/>
  <c r="G273" i="7"/>
  <c r="F274" i="7"/>
  <c r="G2421" i="7"/>
  <c r="G2317" i="7"/>
  <c r="F2527" i="7"/>
  <c r="H272" i="7" a="1"/>
  <c r="G2551" i="7"/>
  <c r="G1281" i="7"/>
  <c r="G1101" i="7"/>
  <c r="G1461" i="7"/>
  <c r="H16" i="7" a="1"/>
  <c r="H402" i="7" a="1"/>
  <c r="F2553" i="7"/>
  <c r="H2342" i="7" a="1"/>
  <c r="H2446" i="7" a="1"/>
  <c r="F2578" i="7"/>
  <c r="F2501" i="7"/>
  <c r="G1011" i="7"/>
  <c r="G2447" i="7"/>
  <c r="F404" i="7"/>
  <c r="G2473" i="7"/>
  <c r="G81" i="7"/>
  <c r="G471" i="7"/>
  <c r="G17" i="7"/>
  <c r="H80" i="7" a="1"/>
  <c r="H2394" i="7" a="1"/>
  <c r="H337" i="7" a="1"/>
  <c r="F474" i="7"/>
  <c r="G1733" i="7"/>
  <c r="G403" i="7"/>
  <c r="F2293" i="7"/>
  <c r="G2499" i="7"/>
  <c r="F2475" i="7"/>
  <c r="F210" i="7"/>
  <c r="H2550" i="7" a="1"/>
  <c r="G338" i="7"/>
  <c r="H470" i="7" a="1"/>
  <c r="H402" i="7" l="1"/>
  <c r="H2290" i="7"/>
  <c r="H2550" i="7"/>
  <c r="H337" i="7"/>
  <c r="H16" i="7"/>
  <c r="H2420" i="7"/>
  <c r="H2394" i="7"/>
  <c r="H2368" i="7"/>
  <c r="H470" i="7"/>
  <c r="H80" i="7"/>
  <c r="H2446" i="7"/>
  <c r="H144" i="7"/>
  <c r="H2603" i="7"/>
  <c r="H2316" i="7"/>
  <c r="H272" i="7"/>
  <c r="H2342" i="7"/>
  <c r="H2524" i="7"/>
  <c r="H2472" i="7"/>
  <c r="H208" i="7"/>
  <c r="H2498" i="7"/>
  <c r="B2425" i="7"/>
  <c r="C743" i="7"/>
  <c r="C2501" i="7"/>
  <c r="C1283" i="7"/>
  <c r="C1915" i="7"/>
  <c r="C923" i="7"/>
  <c r="C563" i="7"/>
  <c r="C473" i="7"/>
  <c r="C2475" i="7"/>
  <c r="C2449" i="7"/>
  <c r="C211" i="7"/>
  <c r="C275" i="7"/>
  <c r="C1553" i="7"/>
  <c r="C2319" i="7"/>
  <c r="C2293" i="7"/>
  <c r="B2503" i="7"/>
  <c r="B476" i="7"/>
  <c r="B2399" i="7"/>
  <c r="B2632" i="7"/>
  <c r="B340" i="7"/>
  <c r="B405" i="7" s="1"/>
  <c r="B212" i="7"/>
  <c r="C1643" i="7"/>
  <c r="B2321" i="7"/>
  <c r="B2295" i="7"/>
  <c r="C2527" i="7"/>
  <c r="B2607" i="7"/>
  <c r="B2477" i="7"/>
  <c r="C2579" i="7"/>
  <c r="C1373" i="7"/>
  <c r="B18" i="7"/>
  <c r="B2633" i="7"/>
  <c r="C833" i="7"/>
  <c r="C2605" i="7"/>
  <c r="C2371" i="7"/>
  <c r="B2451" i="7"/>
  <c r="B2347" i="7"/>
  <c r="B2529" i="7"/>
  <c r="C2684" i="7"/>
  <c r="B2555" i="7"/>
  <c r="C1013" i="7"/>
  <c r="B276" i="7"/>
  <c r="C2397" i="7"/>
  <c r="C19" i="7"/>
  <c r="C2631" i="7"/>
  <c r="B2373" i="7"/>
  <c r="C653" i="7"/>
  <c r="B148" i="7"/>
  <c r="B84" i="7"/>
  <c r="C1193" i="7"/>
  <c r="C2345" i="7"/>
  <c r="C2553" i="7"/>
  <c r="C1103" i="7"/>
  <c r="C1463" i="7"/>
  <c r="C147" i="7"/>
  <c r="C83" i="7"/>
  <c r="B2581" i="7"/>
  <c r="C339" i="7"/>
  <c r="C404" i="7" s="1"/>
  <c r="B2685" i="7"/>
  <c r="B2684" i="7"/>
  <c r="C2423" i="7"/>
  <c r="H403" i="7" a="1"/>
  <c r="F211" i="7"/>
  <c r="G1192" i="7"/>
  <c r="G1552" i="7"/>
  <c r="H2525" i="7" a="1"/>
  <c r="H2291" i="7" a="1"/>
  <c r="H17" i="7" a="1"/>
  <c r="F275" i="7"/>
  <c r="G1372" i="7"/>
  <c r="G2448" i="7"/>
  <c r="G404" i="7"/>
  <c r="F2346" i="7"/>
  <c r="F475" i="7"/>
  <c r="G2396" i="7"/>
  <c r="G2526" i="7"/>
  <c r="H2473" i="7" a="1"/>
  <c r="H145" i="7" a="1"/>
  <c r="F2294" i="7"/>
  <c r="G274" i="7"/>
  <c r="F147" i="7"/>
  <c r="F405" i="7"/>
  <c r="H2551" i="7" a="1"/>
  <c r="F2580" i="7"/>
  <c r="F2528" i="7"/>
  <c r="H2447" i="7" a="1"/>
  <c r="G2422" i="7"/>
  <c r="G652" i="7"/>
  <c r="G2552" i="7"/>
  <c r="H2577" i="7" a="1"/>
  <c r="G2344" i="7"/>
  <c r="G2318" i="7"/>
  <c r="F340" i="7"/>
  <c r="F83" i="7"/>
  <c r="G146" i="7"/>
  <c r="F2502" i="7"/>
  <c r="G18" i="7"/>
  <c r="F2476" i="7"/>
  <c r="H2630" i="7" a="1"/>
  <c r="H209" i="7" a="1"/>
  <c r="G210" i="7"/>
  <c r="G562" i="7"/>
  <c r="G2657" i="7"/>
  <c r="H471" i="7" a="1"/>
  <c r="G2292" i="7"/>
  <c r="G832" i="7"/>
  <c r="G742" i="7"/>
  <c r="H2499" i="7" a="1"/>
  <c r="G1462" i="7"/>
  <c r="H2317" i="7" a="1"/>
  <c r="G339" i="7"/>
  <c r="G2474" i="7"/>
  <c r="G1282" i="7"/>
  <c r="G82" i="7"/>
  <c r="F2554" i="7"/>
  <c r="F2398" i="7"/>
  <c r="F2450" i="7"/>
  <c r="F2605" i="7"/>
  <c r="F2320" i="7"/>
  <c r="G2500" i="7"/>
  <c r="H338" i="7" a="1"/>
  <c r="G2370" i="7"/>
  <c r="H273" i="7" a="1"/>
  <c r="G1012" i="7"/>
  <c r="F2372" i="7"/>
  <c r="H81" i="7" a="1"/>
  <c r="H2421" i="7" a="1"/>
  <c r="F2424" i="7"/>
  <c r="G472" i="7"/>
  <c r="F2658" i="7"/>
  <c r="H2369" i="7" a="1"/>
  <c r="H2343" i="7" a="1"/>
  <c r="G1824" i="7"/>
  <c r="F2606" i="7"/>
  <c r="H2395" i="7" a="1"/>
  <c r="G922" i="7"/>
  <c r="G2578" i="7"/>
  <c r="F17" i="7"/>
  <c r="G2604" i="7"/>
  <c r="F2657" i="7"/>
  <c r="G1102" i="7"/>
  <c r="H403" i="7" l="1"/>
  <c r="H338" i="7"/>
  <c r="H2630" i="7"/>
  <c r="H2317" i="7"/>
  <c r="H2499" i="7"/>
  <c r="H2577" i="7"/>
  <c r="H2395" i="7"/>
  <c r="H145" i="7"/>
  <c r="H17" i="7"/>
  <c r="H2421" i="7"/>
  <c r="H2473" i="7"/>
  <c r="H2291" i="7"/>
  <c r="H471" i="7"/>
  <c r="H2447" i="7"/>
  <c r="H2525" i="7"/>
  <c r="H2343" i="7"/>
  <c r="H2369" i="7"/>
  <c r="H81" i="7"/>
  <c r="H273" i="7"/>
  <c r="H2551" i="7"/>
  <c r="H209" i="7"/>
  <c r="C1104" i="7"/>
  <c r="C2450" i="7"/>
  <c r="B2608" i="7"/>
  <c r="B2478" i="7"/>
  <c r="C2476" i="7"/>
  <c r="C2398" i="7"/>
  <c r="C1734" i="7"/>
  <c r="C2502" i="7"/>
  <c r="B2711" i="7"/>
  <c r="B19" i="7"/>
  <c r="C1644" i="7"/>
  <c r="C2372" i="7"/>
  <c r="B277" i="7"/>
  <c r="B477" i="7"/>
  <c r="C564" i="7"/>
  <c r="C474" i="7"/>
  <c r="C654" i="7"/>
  <c r="C2528" i="7"/>
  <c r="B85" i="7"/>
  <c r="B149" i="7"/>
  <c r="B2374" i="7"/>
  <c r="C924" i="7"/>
  <c r="C2606" i="7"/>
  <c r="B2322" i="7"/>
  <c r="B2296" i="7"/>
  <c r="C2320" i="7"/>
  <c r="C2294" i="7"/>
  <c r="C276" i="7"/>
  <c r="B2348" i="7"/>
  <c r="B2659" i="7"/>
  <c r="C1014" i="7"/>
  <c r="C834" i="7"/>
  <c r="B2504" i="7"/>
  <c r="C1194" i="7"/>
  <c r="C744" i="7"/>
  <c r="B2426" i="7"/>
  <c r="C2006" i="7"/>
  <c r="B2660" i="7"/>
  <c r="C2711" i="7"/>
  <c r="B213" i="7"/>
  <c r="C20" i="7"/>
  <c r="B2634" i="7"/>
  <c r="B2452" i="7"/>
  <c r="C2658" i="7"/>
  <c r="B2582" i="7"/>
  <c r="C2346" i="7"/>
  <c r="C148" i="7"/>
  <c r="C84" i="7"/>
  <c r="C2580" i="7"/>
  <c r="C2424" i="7"/>
  <c r="C212" i="7"/>
  <c r="B2400" i="7"/>
  <c r="B341" i="7"/>
  <c r="B406" i="7" s="1"/>
  <c r="B2556" i="7"/>
  <c r="C1374" i="7"/>
  <c r="B2712" i="7"/>
  <c r="C1554" i="7"/>
  <c r="C1284" i="7"/>
  <c r="C2632" i="7"/>
  <c r="C1464" i="7"/>
  <c r="C2554" i="7"/>
  <c r="B2530" i="7"/>
  <c r="C340" i="7"/>
  <c r="C405" i="7" s="1"/>
  <c r="F476" i="7"/>
  <c r="G743" i="7"/>
  <c r="F2321" i="7"/>
  <c r="G275" i="7"/>
  <c r="H2474" i="7" a="1"/>
  <c r="F2632" i="7"/>
  <c r="G2605" i="7"/>
  <c r="G2501" i="7"/>
  <c r="F18" i="7"/>
  <c r="G2527" i="7"/>
  <c r="G211" i="7"/>
  <c r="G2631" i="7"/>
  <c r="G1915" i="7"/>
  <c r="H2344" i="7" a="1"/>
  <c r="F2607" i="7"/>
  <c r="G2319" i="7"/>
  <c r="G340" i="7"/>
  <c r="G923" i="7"/>
  <c r="G2579" i="7"/>
  <c r="H82" i="7" a="1"/>
  <c r="G2397" i="7"/>
  <c r="H274" i="7" a="1"/>
  <c r="F2451" i="7"/>
  <c r="H2604" i="7" a="1"/>
  <c r="G653" i="7"/>
  <c r="G2553" i="7"/>
  <c r="G473" i="7"/>
  <c r="G2475" i="7"/>
  <c r="H339" i="7" a="1"/>
  <c r="G2684" i="7"/>
  <c r="F2477" i="7"/>
  <c r="H2370" i="7" a="1"/>
  <c r="F2347" i="7"/>
  <c r="F2684" i="7"/>
  <c r="F2581" i="7"/>
  <c r="G19" i="7"/>
  <c r="F212" i="7"/>
  <c r="F2399" i="7"/>
  <c r="H2292" i="7" a="1"/>
  <c r="H2578" i="7" a="1"/>
  <c r="H2318" i="7" a="1"/>
  <c r="F2633" i="7"/>
  <c r="G2293" i="7"/>
  <c r="H404" i="7" a="1"/>
  <c r="F148" i="7"/>
  <c r="G1553" i="7"/>
  <c r="G1103" i="7"/>
  <c r="H2422" i="7" a="1"/>
  <c r="H2396" i="7" a="1"/>
  <c r="F276" i="7"/>
  <c r="H210" i="7" a="1"/>
  <c r="G83" i="7"/>
  <c r="F84" i="7"/>
  <c r="G2371" i="7"/>
  <c r="G1283" i="7"/>
  <c r="G2423" i="7"/>
  <c r="F406" i="7"/>
  <c r="G1373" i="7"/>
  <c r="F2295" i="7"/>
  <c r="H472" i="7" a="1"/>
  <c r="G1643" i="7"/>
  <c r="G2345" i="7"/>
  <c r="H2657" i="7" a="1"/>
  <c r="G1013" i="7"/>
  <c r="F2425" i="7"/>
  <c r="H146" i="7" a="1"/>
  <c r="F2503" i="7"/>
  <c r="G405" i="7"/>
  <c r="H2552" i="7" a="1"/>
  <c r="F2555" i="7"/>
  <c r="F2529" i="7"/>
  <c r="G147" i="7"/>
  <c r="G563" i="7"/>
  <c r="G833" i="7"/>
  <c r="G2449" i="7"/>
  <c r="F2373" i="7"/>
  <c r="H2526" i="7" a="1"/>
  <c r="G1193" i="7"/>
  <c r="G1463" i="7"/>
  <c r="H2448" i="7" a="1"/>
  <c r="F2685" i="7"/>
  <c r="H2500" i="7" a="1"/>
  <c r="H18" i="7" a="1"/>
  <c r="F341" i="7"/>
  <c r="H404" i="7" l="1"/>
  <c r="H82" i="7"/>
  <c r="H2526" i="7"/>
  <c r="H146" i="7"/>
  <c r="H2396" i="7"/>
  <c r="H2578" i="7"/>
  <c r="H2657" i="7"/>
  <c r="H339" i="7"/>
  <c r="H2604" i="7"/>
  <c r="H2474" i="7"/>
  <c r="H18" i="7"/>
  <c r="H2448" i="7"/>
  <c r="H2422" i="7"/>
  <c r="H274" i="7"/>
  <c r="H2344" i="7"/>
  <c r="H2318" i="7"/>
  <c r="H472" i="7"/>
  <c r="H2292" i="7"/>
  <c r="H210" i="7"/>
  <c r="H2552" i="7"/>
  <c r="H2500" i="7"/>
  <c r="H2370" i="7"/>
  <c r="C2373" i="7"/>
  <c r="B2687" i="7"/>
  <c r="B2297" i="7"/>
  <c r="B2323" i="7"/>
  <c r="C2399" i="7"/>
  <c r="B2583" i="7"/>
  <c r="C2607" i="7"/>
  <c r="C2097" i="7"/>
  <c r="C2188" i="7" s="1"/>
  <c r="B2375" i="7"/>
  <c r="C655" i="7"/>
  <c r="B278" i="7"/>
  <c r="B2453" i="7"/>
  <c r="C1555" i="7"/>
  <c r="C213" i="7"/>
  <c r="C2321" i="7"/>
  <c r="C2295" i="7"/>
  <c r="C1015" i="7"/>
  <c r="C277" i="7"/>
  <c r="B2479" i="7"/>
  <c r="C2738" i="7"/>
  <c r="C835" i="7"/>
  <c r="C1105" i="7"/>
  <c r="C2347" i="7"/>
  <c r="C745" i="7"/>
  <c r="B342" i="7"/>
  <c r="B407" i="7" s="1"/>
  <c r="B2738" i="7"/>
  <c r="C2503" i="7"/>
  <c r="C1195" i="7"/>
  <c r="C475" i="7"/>
  <c r="C565" i="7"/>
  <c r="C2529" i="7"/>
  <c r="B2609" i="7"/>
  <c r="C1465" i="7"/>
  <c r="B2661" i="7"/>
  <c r="B2557" i="7"/>
  <c r="B2686" i="7"/>
  <c r="C21" i="7"/>
  <c r="C2659" i="7"/>
  <c r="C2581" i="7"/>
  <c r="C1285" i="7"/>
  <c r="B2401" i="7"/>
  <c r="B2505" i="7"/>
  <c r="C1375" i="7"/>
  <c r="C2451" i="7"/>
  <c r="B2349" i="7"/>
  <c r="B214" i="7"/>
  <c r="C1735" i="7"/>
  <c r="B2531" i="7"/>
  <c r="C1825" i="7"/>
  <c r="B2635" i="7"/>
  <c r="C1645" i="7"/>
  <c r="C341" i="7"/>
  <c r="C406" i="7" s="1"/>
  <c r="B86" i="7"/>
  <c r="B150" i="7"/>
  <c r="B478" i="7"/>
  <c r="B2739" i="7"/>
  <c r="B2427" i="7"/>
  <c r="C149" i="7"/>
  <c r="C85" i="7"/>
  <c r="C2685" i="7"/>
  <c r="C925" i="7"/>
  <c r="C2633" i="7"/>
  <c r="C2555" i="7"/>
  <c r="B20" i="7"/>
  <c r="C2425" i="7"/>
  <c r="C2477" i="7"/>
  <c r="G2188" i="7"/>
  <c r="F342" i="7"/>
  <c r="G212" i="7"/>
  <c r="G2476" i="7"/>
  <c r="F477" i="7"/>
  <c r="H2345" i="7" a="1"/>
  <c r="F2659" i="7"/>
  <c r="G2450" i="7"/>
  <c r="H405" i="7" a="1"/>
  <c r="F2634" i="7"/>
  <c r="F2608" i="7"/>
  <c r="G1644" i="7"/>
  <c r="G2658" i="7"/>
  <c r="F2660" i="7"/>
  <c r="G1194" i="7"/>
  <c r="G654" i="7"/>
  <c r="F277" i="7"/>
  <c r="H2684" i="7" a="1"/>
  <c r="G2346" i="7"/>
  <c r="G20" i="7"/>
  <c r="F2452" i="7"/>
  <c r="G1734" i="7"/>
  <c r="F2504" i="7"/>
  <c r="G1104" i="7"/>
  <c r="H340" i="7" a="1"/>
  <c r="H2293" i="7" a="1"/>
  <c r="G406" i="7"/>
  <c r="F2478" i="7"/>
  <c r="H2605" i="7" a="1"/>
  <c r="G2580" i="7"/>
  <c r="G474" i="7"/>
  <c r="G2554" i="7"/>
  <c r="F407" i="7"/>
  <c r="F149" i="7"/>
  <c r="H2371" i="7" a="1"/>
  <c r="G2424" i="7"/>
  <c r="H2527" i="7" a="1"/>
  <c r="F213" i="7"/>
  <c r="H2553" i="7" a="1"/>
  <c r="F2400" i="7"/>
  <c r="G1374" i="7"/>
  <c r="H147" i="7" a="1"/>
  <c r="G1554" i="7"/>
  <c r="G1464" i="7"/>
  <c r="G2097" i="7"/>
  <c r="F2530" i="7"/>
  <c r="F2348" i="7"/>
  <c r="F2556" i="7"/>
  <c r="F2426" i="7"/>
  <c r="G2528" i="7"/>
  <c r="F2582" i="7"/>
  <c r="F2712" i="7"/>
  <c r="H2423" i="7" a="1"/>
  <c r="F85" i="7"/>
  <c r="F2711" i="7"/>
  <c r="G341" i="7"/>
  <c r="G2502" i="7"/>
  <c r="G276" i="7"/>
  <c r="H275" i="7" a="1"/>
  <c r="H2579" i="7" a="1"/>
  <c r="F2374" i="7"/>
  <c r="G564" i="7"/>
  <c r="F2296" i="7"/>
  <c r="G2632" i="7"/>
  <c r="G744" i="7"/>
  <c r="G2711" i="7"/>
  <c r="G2006" i="7"/>
  <c r="G924" i="7"/>
  <c r="H2631" i="7" a="1"/>
  <c r="H473" i="7" a="1"/>
  <c r="G1284" i="7"/>
  <c r="H2397" i="7" a="1"/>
  <c r="G2398" i="7"/>
  <c r="H2449" i="7" a="1"/>
  <c r="H211" i="7" a="1"/>
  <c r="H19" i="7" a="1"/>
  <c r="F2322" i="7"/>
  <c r="G1014" i="7"/>
  <c r="G2320" i="7"/>
  <c r="G2372" i="7"/>
  <c r="H2319" i="7" a="1"/>
  <c r="F19" i="7"/>
  <c r="G834" i="7"/>
  <c r="H2501" i="7" a="1"/>
  <c r="H2475" i="7" a="1"/>
  <c r="G84" i="7"/>
  <c r="G148" i="7"/>
  <c r="H83" i="7" a="1"/>
  <c r="G2606" i="7"/>
  <c r="G2294" i="7"/>
  <c r="H405" i="7" l="1"/>
  <c r="H2293" i="7"/>
  <c r="H147" i="7"/>
  <c r="H340" i="7"/>
  <c r="H2684" i="7"/>
  <c r="H19" i="7"/>
  <c r="H2579" i="7"/>
  <c r="H211" i="7"/>
  <c r="H275" i="7"/>
  <c r="H2553" i="7"/>
  <c r="H2475" i="7"/>
  <c r="H2449" i="7"/>
  <c r="H2345" i="7"/>
  <c r="H83" i="7"/>
  <c r="H2501" i="7"/>
  <c r="H2527" i="7"/>
  <c r="H2397" i="7"/>
  <c r="H2371" i="7"/>
  <c r="H2605" i="7"/>
  <c r="H2319" i="7"/>
  <c r="H473" i="7"/>
  <c r="H2631" i="7"/>
  <c r="H2423" i="7"/>
  <c r="C2478" i="7"/>
  <c r="C2530" i="7"/>
  <c r="C2348" i="7"/>
  <c r="B21" i="7"/>
  <c r="B2766" i="7"/>
  <c r="B2793" i="7" s="1"/>
  <c r="C1736" i="7"/>
  <c r="C1826" i="7"/>
  <c r="B2584" i="7"/>
  <c r="C2556" i="7"/>
  <c r="C1196" i="7"/>
  <c r="C746" i="7"/>
  <c r="C86" i="7"/>
  <c r="C150" i="7"/>
  <c r="B2765" i="7"/>
  <c r="B2792" i="7" s="1"/>
  <c r="C2400" i="7"/>
  <c r="B215" i="7"/>
  <c r="C1916" i="7"/>
  <c r="C22" i="7"/>
  <c r="C926" i="7"/>
  <c r="B2480" i="7"/>
  <c r="B2376" i="7"/>
  <c r="C1556" i="7"/>
  <c r="C2765" i="7"/>
  <c r="C2792" i="7" s="1"/>
  <c r="B2350" i="7"/>
  <c r="B2636" i="7"/>
  <c r="C1286" i="7"/>
  <c r="C836" i="7"/>
  <c r="C2322" i="7"/>
  <c r="C2296" i="7"/>
  <c r="B343" i="7"/>
  <c r="B408" i="7" s="1"/>
  <c r="C2634" i="7"/>
  <c r="B2324" i="7"/>
  <c r="B2298" i="7"/>
  <c r="C2504" i="7"/>
  <c r="B2428" i="7"/>
  <c r="B2713" i="7"/>
  <c r="C2374" i="7"/>
  <c r="B2506" i="7"/>
  <c r="B2714" i="7"/>
  <c r="B2454" i="7"/>
  <c r="C2452" i="7"/>
  <c r="C1376" i="7"/>
  <c r="C1016" i="7"/>
  <c r="B2558" i="7"/>
  <c r="B479" i="7"/>
  <c r="C2660" i="7"/>
  <c r="B151" i="7"/>
  <c r="B87" i="7"/>
  <c r="C1466" i="7"/>
  <c r="C2608" i="7"/>
  <c r="B2610" i="7"/>
  <c r="C2712" i="7"/>
  <c r="C342" i="7"/>
  <c r="C407" i="7" s="1"/>
  <c r="C278" i="7"/>
  <c r="B279" i="7"/>
  <c r="B2532" i="7"/>
  <c r="B2688" i="7"/>
  <c r="C656" i="7"/>
  <c r="C2426" i="7"/>
  <c r="C2582" i="7"/>
  <c r="C214" i="7"/>
  <c r="B2662" i="7"/>
  <c r="C2686" i="7"/>
  <c r="C566" i="7"/>
  <c r="C476" i="7"/>
  <c r="C1106" i="7"/>
  <c r="C1646" i="7"/>
  <c r="B2402" i="7"/>
  <c r="F408" i="7"/>
  <c r="G2738" i="7"/>
  <c r="F2531" i="7"/>
  <c r="F2297" i="7"/>
  <c r="F2583" i="7"/>
  <c r="G85" i="7"/>
  <c r="F2349" i="7"/>
  <c r="H341" i="7" a="1"/>
  <c r="F278" i="7"/>
  <c r="G2503" i="7"/>
  <c r="H2294" i="7" a="1"/>
  <c r="G342" i="7"/>
  <c r="G565" i="7"/>
  <c r="G925" i="7"/>
  <c r="H2372" i="7" a="1"/>
  <c r="G2685" i="7"/>
  <c r="F2661" i="7"/>
  <c r="G1465" i="7"/>
  <c r="H20" i="7" a="1"/>
  <c r="G745" i="7"/>
  <c r="G277" i="7"/>
  <c r="G1555" i="7"/>
  <c r="H2580" i="7" a="1"/>
  <c r="F2609" i="7"/>
  <c r="F343" i="7"/>
  <c r="H212" i="7" a="1"/>
  <c r="F2687" i="7"/>
  <c r="G1105" i="7"/>
  <c r="G2765" i="7"/>
  <c r="F150" i="7"/>
  <c r="G2451" i="7"/>
  <c r="F2765" i="7"/>
  <c r="F2427" i="7"/>
  <c r="F2738" i="7"/>
  <c r="G2321" i="7"/>
  <c r="G2425" i="7"/>
  <c r="G2659" i="7"/>
  <c r="G655" i="7"/>
  <c r="F2686" i="7"/>
  <c r="H2450" i="7" a="1"/>
  <c r="H2632" i="7" a="1"/>
  <c r="G2607" i="7"/>
  <c r="G475" i="7"/>
  <c r="G1015" i="7"/>
  <c r="H2658" i="7" a="1"/>
  <c r="G2295" i="7"/>
  <c r="G2477" i="7"/>
  <c r="F2375" i="7"/>
  <c r="G2347" i="7"/>
  <c r="H2554" i="7" a="1"/>
  <c r="H2424" i="7" a="1"/>
  <c r="F2793" i="7"/>
  <c r="H84" i="7" a="1"/>
  <c r="F86" i="7"/>
  <c r="H474" i="7" a="1"/>
  <c r="F478" i="7"/>
  <c r="F20" i="7"/>
  <c r="F2479" i="7"/>
  <c r="G1285" i="7"/>
  <c r="F2739" i="7"/>
  <c r="H2528" i="7" a="1"/>
  <c r="G1195" i="7"/>
  <c r="G1375" i="7"/>
  <c r="G213" i="7"/>
  <c r="G2555" i="7"/>
  <c r="H2346" i="7" a="1"/>
  <c r="H406" i="7" a="1"/>
  <c r="G21" i="7"/>
  <c r="G407" i="7"/>
  <c r="F2557" i="7"/>
  <c r="H2320" i="7" a="1"/>
  <c r="F2792" i="7"/>
  <c r="H2502" i="7" a="1"/>
  <c r="F2505" i="7"/>
  <c r="H148" i="7" a="1"/>
  <c r="F214" i="7"/>
  <c r="F2453" i="7"/>
  <c r="F2635" i="7"/>
  <c r="G2633" i="7"/>
  <c r="G2529" i="7"/>
  <c r="H2606" i="7" a="1"/>
  <c r="F2401" i="7"/>
  <c r="G149" i="7"/>
  <c r="G1735" i="7"/>
  <c r="G2399" i="7"/>
  <c r="H2476" i="7" a="1"/>
  <c r="H2398" i="7" a="1"/>
  <c r="G2581" i="7"/>
  <c r="G2792" i="7"/>
  <c r="G1645" i="7"/>
  <c r="H276" i="7" a="1"/>
  <c r="H2711" i="7" a="1"/>
  <c r="G2373" i="7"/>
  <c r="F2766" i="7"/>
  <c r="G835" i="7"/>
  <c r="G1825" i="7"/>
  <c r="F2323" i="7"/>
  <c r="H406" i="7" l="1"/>
  <c r="H2294" i="7"/>
  <c r="H2320" i="7"/>
  <c r="H2424" i="7"/>
  <c r="H2398" i="7"/>
  <c r="H2711" i="7"/>
  <c r="H2606" i="7"/>
  <c r="H2528" i="7"/>
  <c r="H212" i="7"/>
  <c r="H341" i="7"/>
  <c r="H2450" i="7"/>
  <c r="H2346" i="7"/>
  <c r="H2554" i="7"/>
  <c r="H2658" i="7"/>
  <c r="H2580" i="7"/>
  <c r="H2372" i="7"/>
  <c r="H276" i="7"/>
  <c r="H148" i="7"/>
  <c r="H474" i="7"/>
  <c r="H2476" i="7"/>
  <c r="H2502" i="7"/>
  <c r="H84" i="7"/>
  <c r="H2632" i="7"/>
  <c r="H20" i="7"/>
  <c r="C2687" i="7"/>
  <c r="C1197" i="7"/>
  <c r="C1557" i="7"/>
  <c r="C2427" i="7"/>
  <c r="C1917" i="7"/>
  <c r="B2429" i="7"/>
  <c r="C657" i="7"/>
  <c r="C2609" i="7"/>
  <c r="B2559" i="7"/>
  <c r="B152" i="7"/>
  <c r="B88" i="7"/>
  <c r="B2741" i="7"/>
  <c r="C2661" i="7"/>
  <c r="C1647" i="7"/>
  <c r="C23" i="7"/>
  <c r="C1827" i="7"/>
  <c r="B2455" i="7"/>
  <c r="C1377" i="7"/>
  <c r="C1737" i="7"/>
  <c r="C2713" i="7"/>
  <c r="B344" i="7"/>
  <c r="B409" i="7" s="1"/>
  <c r="B2637" i="7"/>
  <c r="B2533" i="7"/>
  <c r="B2663" i="7"/>
  <c r="C215" i="7"/>
  <c r="C2583" i="7"/>
  <c r="C2505" i="7"/>
  <c r="C2453" i="7"/>
  <c r="C2531" i="7"/>
  <c r="B2403" i="7"/>
  <c r="C2007" i="7"/>
  <c r="B22" i="7"/>
  <c r="B216" i="7"/>
  <c r="C2479" i="7"/>
  <c r="B2611" i="7"/>
  <c r="C2635" i="7"/>
  <c r="C279" i="7"/>
  <c r="C2349" i="7"/>
  <c r="B480" i="7"/>
  <c r="B280" i="7"/>
  <c r="B2715" i="7"/>
  <c r="C2375" i="7"/>
  <c r="C1107" i="7"/>
  <c r="C747" i="7"/>
  <c r="C1467" i="7"/>
  <c r="B2689" i="7"/>
  <c r="C343" i="7"/>
  <c r="C408" i="7" s="1"/>
  <c r="C2323" i="7"/>
  <c r="C2297" i="7"/>
  <c r="B2377" i="7"/>
  <c r="C151" i="7"/>
  <c r="C87" i="7"/>
  <c r="C2401" i="7"/>
  <c r="B2325" i="7"/>
  <c r="B2299" i="7"/>
  <c r="B2507" i="7"/>
  <c r="B2351" i="7"/>
  <c r="C927" i="7"/>
  <c r="C1017" i="7"/>
  <c r="C837" i="7"/>
  <c r="C567" i="7"/>
  <c r="C477" i="7"/>
  <c r="C2739" i="7"/>
  <c r="B2585" i="7"/>
  <c r="B2481" i="7"/>
  <c r="B2740" i="7"/>
  <c r="C1287" i="7"/>
  <c r="C2557" i="7"/>
  <c r="H213" i="7" a="1"/>
  <c r="H475" i="7" a="1"/>
  <c r="G22" i="7"/>
  <c r="F87" i="7"/>
  <c r="H2659" i="7" a="1"/>
  <c r="G566" i="7"/>
  <c r="F2714" i="7"/>
  <c r="G2504" i="7"/>
  <c r="F279" i="7"/>
  <c r="G2712" i="7"/>
  <c r="G1646" i="7"/>
  <c r="G2608" i="7"/>
  <c r="H85" i="7" a="1"/>
  <c r="F2636" i="7"/>
  <c r="G150" i="7"/>
  <c r="F479" i="7"/>
  <c r="F2688" i="7"/>
  <c r="H407" i="7" a="1"/>
  <c r="H2425" i="7" a="1"/>
  <c r="F2376" i="7"/>
  <c r="H277" i="7" a="1"/>
  <c r="F344" i="7"/>
  <c r="H2581" i="7" a="1"/>
  <c r="G1106" i="7"/>
  <c r="F2584" i="7"/>
  <c r="F2324" i="7"/>
  <c r="G2374" i="7"/>
  <c r="G214" i="7"/>
  <c r="G1196" i="7"/>
  <c r="G476" i="7"/>
  <c r="F21" i="7"/>
  <c r="H2399" i="7" a="1"/>
  <c r="F2454" i="7"/>
  <c r="G1466" i="7"/>
  <c r="G2296" i="7"/>
  <c r="G2660" i="7"/>
  <c r="G1286" i="7"/>
  <c r="G278" i="7"/>
  <c r="G836" i="7"/>
  <c r="F2506" i="7"/>
  <c r="H149" i="7" a="1"/>
  <c r="F215" i="7"/>
  <c r="H2765" i="7" a="1"/>
  <c r="F151" i="7"/>
  <c r="H2347" i="7" a="1"/>
  <c r="F2480" i="7"/>
  <c r="H2451" i="7" a="1"/>
  <c r="G2478" i="7"/>
  <c r="G86" i="7"/>
  <c r="F2350" i="7"/>
  <c r="G2322" i="7"/>
  <c r="G926" i="7"/>
  <c r="F2532" i="7"/>
  <c r="G2452" i="7"/>
  <c r="G1916" i="7"/>
  <c r="H342" i="7" a="1"/>
  <c r="G2426" i="7"/>
  <c r="H21" i="7" a="1"/>
  <c r="H2503" i="7" a="1"/>
  <c r="H2373" i="7" a="1"/>
  <c r="G2556" i="7"/>
  <c r="H2738" i="7" a="1"/>
  <c r="G408" i="7"/>
  <c r="G2400" i="7"/>
  <c r="H2792" i="7" a="1"/>
  <c r="F2610" i="7"/>
  <c r="F2662" i="7"/>
  <c r="G343" i="7"/>
  <c r="G746" i="7"/>
  <c r="H2321" i="7" a="1"/>
  <c r="H2633" i="7" a="1"/>
  <c r="H2529" i="7" a="1"/>
  <c r="H2477" i="7" a="1"/>
  <c r="G1376" i="7"/>
  <c r="G1556" i="7"/>
  <c r="G1016" i="7"/>
  <c r="F2558" i="7"/>
  <c r="G2582" i="7"/>
  <c r="G2530" i="7"/>
  <c r="G2634" i="7"/>
  <c r="F409" i="7"/>
  <c r="G2348" i="7"/>
  <c r="H2295" i="7" a="1"/>
  <c r="G1736" i="7"/>
  <c r="F2713" i="7"/>
  <c r="H2555" i="7" a="1"/>
  <c r="H2607" i="7" a="1"/>
  <c r="F2428" i="7"/>
  <c r="G1826" i="7"/>
  <c r="F2298" i="7"/>
  <c r="H2685" i="7" a="1"/>
  <c r="G2686" i="7"/>
  <c r="G656" i="7"/>
  <c r="F2402" i="7"/>
  <c r="H2792" i="7" l="1"/>
  <c r="H407" i="7"/>
  <c r="H2685" i="7"/>
  <c r="H2373" i="7"/>
  <c r="H2347" i="7"/>
  <c r="H2738" i="7"/>
  <c r="H2477" i="7"/>
  <c r="H2451" i="7"/>
  <c r="H2765" i="7"/>
  <c r="H2529" i="7"/>
  <c r="H2503" i="7"/>
  <c r="H2607" i="7"/>
  <c r="H2425" i="7"/>
  <c r="H2633" i="7"/>
  <c r="H21" i="7"/>
  <c r="H149" i="7"/>
  <c r="H2555" i="7"/>
  <c r="H2399" i="7"/>
  <c r="H2321" i="7"/>
  <c r="H85" i="7"/>
  <c r="H2659" i="7"/>
  <c r="H342" i="7"/>
  <c r="H277" i="7"/>
  <c r="H2295" i="7"/>
  <c r="H475" i="7"/>
  <c r="H2581" i="7"/>
  <c r="H213" i="7"/>
  <c r="C2740" i="7"/>
  <c r="C658" i="7"/>
  <c r="B2638" i="7"/>
  <c r="C24" i="7"/>
  <c r="C1648" i="7"/>
  <c r="C2584" i="7"/>
  <c r="C928" i="7"/>
  <c r="B2534" i="7"/>
  <c r="C216" i="7"/>
  <c r="C2402" i="7"/>
  <c r="B2664" i="7"/>
  <c r="B2456" i="7"/>
  <c r="C344" i="7"/>
  <c r="C409" i="7" s="1"/>
  <c r="C2558" i="7"/>
  <c r="B2482" i="7"/>
  <c r="B2586" i="7"/>
  <c r="C2714" i="7"/>
  <c r="C1378" i="7"/>
  <c r="C2766" i="7"/>
  <c r="C2793" i="7" s="1"/>
  <c r="C1018" i="7"/>
  <c r="B2352" i="7"/>
  <c r="C2298" i="7"/>
  <c r="C2324" i="7"/>
  <c r="C1558" i="7"/>
  <c r="B2742" i="7"/>
  <c r="B281" i="7"/>
  <c r="C280" i="7"/>
  <c r="C2688" i="7"/>
  <c r="C2454" i="7"/>
  <c r="C2636" i="7"/>
  <c r="C2350" i="7"/>
  <c r="C838" i="7"/>
  <c r="C2480" i="7"/>
  <c r="C1918" i="7"/>
  <c r="B345" i="7"/>
  <c r="B410" i="7" s="1"/>
  <c r="C152" i="7"/>
  <c r="C88" i="7"/>
  <c r="C1198" i="7"/>
  <c r="B2560" i="7"/>
  <c r="C1288" i="7"/>
  <c r="B23" i="7"/>
  <c r="C478" i="7"/>
  <c r="C568" i="7"/>
  <c r="C2662" i="7"/>
  <c r="B2767" i="7"/>
  <c r="B2794" i="7" s="1"/>
  <c r="C2428" i="7"/>
  <c r="B2378" i="7"/>
  <c r="B2690" i="7"/>
  <c r="B2768" i="7"/>
  <c r="B2795" i="7" s="1"/>
  <c r="B481" i="7"/>
  <c r="C1828" i="7"/>
  <c r="C748" i="7"/>
  <c r="B2508" i="7"/>
  <c r="C2098" i="7"/>
  <c r="C2189" i="7" s="1"/>
  <c r="C2532" i="7"/>
  <c r="B89" i="7"/>
  <c r="B153" i="7"/>
  <c r="C2610" i="7"/>
  <c r="B217" i="7"/>
  <c r="B2612" i="7"/>
  <c r="C1108" i="7"/>
  <c r="B2300" i="7"/>
  <c r="B2326" i="7"/>
  <c r="B2404" i="7"/>
  <c r="B2716" i="7"/>
  <c r="C2376" i="7"/>
  <c r="C2506" i="7"/>
  <c r="B2430" i="7"/>
  <c r="C1468" i="7"/>
  <c r="C1738" i="7"/>
  <c r="C2008" i="7"/>
  <c r="G409" i="7"/>
  <c r="G2453" i="7"/>
  <c r="H343" i="7" a="1"/>
  <c r="G1917" i="7"/>
  <c r="F2325" i="7"/>
  <c r="H2686" i="7" a="1"/>
  <c r="G2505" i="7"/>
  <c r="F2533" i="7"/>
  <c r="G2297" i="7"/>
  <c r="G837" i="7"/>
  <c r="F2689" i="7"/>
  <c r="G1467" i="7"/>
  <c r="F2585" i="7"/>
  <c r="H2634" i="7" a="1"/>
  <c r="H2296" i="7" a="1"/>
  <c r="H86" i="7" a="1"/>
  <c r="G2323" i="7"/>
  <c r="H2504" i="7" a="1"/>
  <c r="H476" i="7" a="1"/>
  <c r="G87" i="7"/>
  <c r="G344" i="7"/>
  <c r="F2377" i="7"/>
  <c r="G2609" i="7"/>
  <c r="H2400" i="7" a="1"/>
  <c r="H2712" i="7" a="1"/>
  <c r="G2635" i="7"/>
  <c r="G215" i="7"/>
  <c r="F2637" i="7"/>
  <c r="H150" i="7" a="1"/>
  <c r="G2661" i="7"/>
  <c r="F2794" i="7"/>
  <c r="G2401" i="7"/>
  <c r="F2715" i="7"/>
  <c r="G1827" i="7"/>
  <c r="H22" i="7" a="1"/>
  <c r="G2766" i="7"/>
  <c r="G747" i="7"/>
  <c r="F2663" i="7"/>
  <c r="F2795" i="7"/>
  <c r="H2582" i="7" a="1"/>
  <c r="G2098" i="7"/>
  <c r="G1107" i="7"/>
  <c r="G2713" i="7"/>
  <c r="G477" i="7"/>
  <c r="H278" i="7" a="1"/>
  <c r="H2348" i="7" a="1"/>
  <c r="F88" i="7"/>
  <c r="F280" i="7"/>
  <c r="G1197" i="7"/>
  <c r="H2426" i="7" a="1"/>
  <c r="F22" i="7"/>
  <c r="F2741" i="7"/>
  <c r="G1377" i="7"/>
  <c r="G2739" i="7"/>
  <c r="F2507" i="7"/>
  <c r="G2793" i="7"/>
  <c r="F2429" i="7"/>
  <c r="G2583" i="7"/>
  <c r="F480" i="7"/>
  <c r="G1557" i="7"/>
  <c r="F2351" i="7"/>
  <c r="H2530" i="7" a="1"/>
  <c r="G567" i="7"/>
  <c r="H2478" i="7" a="1"/>
  <c r="G657" i="7"/>
  <c r="F2767" i="7"/>
  <c r="H2322" i="7" a="1"/>
  <c r="F2740" i="7"/>
  <c r="G2189" i="7"/>
  <c r="F2559" i="7"/>
  <c r="G2479" i="7"/>
  <c r="G2007" i="7"/>
  <c r="G151" i="7"/>
  <c r="G1737" i="7"/>
  <c r="G2557" i="7"/>
  <c r="G2375" i="7"/>
  <c r="H2556" i="7" a="1"/>
  <c r="H214" i="7" a="1"/>
  <c r="F2768" i="7"/>
  <c r="H2452" i="7" a="1"/>
  <c r="G2427" i="7"/>
  <c r="F2299" i="7"/>
  <c r="F216" i="7"/>
  <c r="F2611" i="7"/>
  <c r="G1647" i="7"/>
  <c r="H408" i="7" a="1"/>
  <c r="G927" i="7"/>
  <c r="H2608" i="7" a="1"/>
  <c r="F152" i="7"/>
  <c r="G279" i="7"/>
  <c r="F2403" i="7"/>
  <c r="G1287" i="7"/>
  <c r="G2531" i="7"/>
  <c r="F2455" i="7"/>
  <c r="H2660" i="7" a="1"/>
  <c r="G1017" i="7"/>
  <c r="G23" i="7"/>
  <c r="F2481" i="7"/>
  <c r="F410" i="7"/>
  <c r="H2374" i="7" a="1"/>
  <c r="G2687" i="7"/>
  <c r="F345" i="7"/>
  <c r="G2349" i="7"/>
  <c r="H408" i="7" l="1"/>
  <c r="H2452" i="7"/>
  <c r="H2322" i="7"/>
  <c r="H2426" i="7"/>
  <c r="H2504" i="7"/>
  <c r="H150" i="7"/>
  <c r="H2660" i="7"/>
  <c r="H214" i="7"/>
  <c r="H2556" i="7"/>
  <c r="H2478" i="7"/>
  <c r="H2348" i="7"/>
  <c r="H22" i="7"/>
  <c r="H2712" i="7"/>
  <c r="H2530" i="7"/>
  <c r="H278" i="7"/>
  <c r="H86" i="7"/>
  <c r="H2400" i="7"/>
  <c r="H2686" i="7"/>
  <c r="H2296" i="7"/>
  <c r="H343" i="7"/>
  <c r="H2374" i="7"/>
  <c r="H2608" i="7"/>
  <c r="H2582" i="7"/>
  <c r="H2634" i="7"/>
  <c r="H476" i="7"/>
  <c r="C1919" i="7"/>
  <c r="C2403" i="7"/>
  <c r="B2301" i="7"/>
  <c r="B2327" i="7"/>
  <c r="C2637" i="7"/>
  <c r="C89" i="7"/>
  <c r="C153" i="7"/>
  <c r="C1109" i="7"/>
  <c r="B2613" i="7"/>
  <c r="B2483" i="7"/>
  <c r="C1829" i="7"/>
  <c r="B218" i="7"/>
  <c r="B2535" i="7"/>
  <c r="C217" i="7"/>
  <c r="C929" i="7"/>
  <c r="C2715" i="7"/>
  <c r="C1649" i="7"/>
  <c r="B2509" i="7"/>
  <c r="B2457" i="7"/>
  <c r="C1559" i="7"/>
  <c r="B2743" i="7"/>
  <c r="C1199" i="7"/>
  <c r="B90" i="7"/>
  <c r="B154" i="7"/>
  <c r="B2717" i="7"/>
  <c r="C2689" i="7"/>
  <c r="C1379" i="7"/>
  <c r="B2691" i="7"/>
  <c r="C1019" i="7"/>
  <c r="B2665" i="7"/>
  <c r="C839" i="7"/>
  <c r="C2377" i="7"/>
  <c r="C345" i="7"/>
  <c r="C410" i="7" s="1"/>
  <c r="C2351" i="7"/>
  <c r="C1469" i="7"/>
  <c r="C2611" i="7"/>
  <c r="B2405" i="7"/>
  <c r="C659" i="7"/>
  <c r="B2587" i="7"/>
  <c r="C2009" i="7"/>
  <c r="C2663" i="7"/>
  <c r="C2325" i="7"/>
  <c r="C2299" i="7"/>
  <c r="C2585" i="7"/>
  <c r="C2429" i="7"/>
  <c r="C749" i="7"/>
  <c r="B2431" i="7"/>
  <c r="B282" i="7"/>
  <c r="C2559" i="7"/>
  <c r="C1289" i="7"/>
  <c r="B346" i="7"/>
  <c r="B411" i="7" s="1"/>
  <c r="C2533" i="7"/>
  <c r="C2455" i="7"/>
  <c r="C479" i="7"/>
  <c r="C569" i="7"/>
  <c r="C2507" i="7"/>
  <c r="C2481" i="7"/>
  <c r="B2379" i="7"/>
  <c r="C2741" i="7"/>
  <c r="C281" i="7"/>
  <c r="C1739" i="7"/>
  <c r="C2767" i="7"/>
  <c r="C2794" i="7" s="1"/>
  <c r="B2639" i="7"/>
  <c r="C2099" i="7"/>
  <c r="C2190" i="7" s="1"/>
  <c r="B2353" i="7"/>
  <c r="B482" i="7"/>
  <c r="B24" i="7"/>
  <c r="B2769" i="7"/>
  <c r="B2796" i="7" s="1"/>
  <c r="B2561" i="7"/>
  <c r="C25" i="7"/>
  <c r="H2793" i="7" a="1"/>
  <c r="F2300" i="7"/>
  <c r="G2402" i="7"/>
  <c r="G2794" i="7"/>
  <c r="G1018" i="7"/>
  <c r="G2454" i="7"/>
  <c r="H477" i="7" a="1"/>
  <c r="G2767" i="7"/>
  <c r="H2583" i="7" a="1"/>
  <c r="H2609" i="7" a="1"/>
  <c r="H23" i="7" a="1"/>
  <c r="F346" i="7"/>
  <c r="H344" i="7" a="1"/>
  <c r="G2298" i="7"/>
  <c r="G1738" i="7"/>
  <c r="G2506" i="7"/>
  <c r="H2479" i="7" a="1"/>
  <c r="F2586" i="7"/>
  <c r="H2297" i="7" a="1"/>
  <c r="H87" i="7" a="1"/>
  <c r="F2430" i="7"/>
  <c r="G2376" i="7"/>
  <c r="H409" i="7" a="1"/>
  <c r="F153" i="7"/>
  <c r="F2508" i="7"/>
  <c r="H2687" i="7" a="1"/>
  <c r="G1828" i="7"/>
  <c r="G1288" i="7"/>
  <c r="G2532" i="7"/>
  <c r="G2740" i="7"/>
  <c r="F2638" i="7"/>
  <c r="H2427" i="7" a="1"/>
  <c r="H215" i="7" a="1"/>
  <c r="H2453" i="7" a="1"/>
  <c r="G2190" i="7"/>
  <c r="G2688" i="7"/>
  <c r="G1648" i="7"/>
  <c r="F481" i="7"/>
  <c r="G2610" i="7"/>
  <c r="G478" i="7"/>
  <c r="F2404" i="7"/>
  <c r="F2326" i="7"/>
  <c r="G280" i="7"/>
  <c r="G1558" i="7"/>
  <c r="F2612" i="7"/>
  <c r="F281" i="7"/>
  <c r="F89" i="7"/>
  <c r="F2378" i="7"/>
  <c r="H2739" i="7" a="1"/>
  <c r="G2324" i="7"/>
  <c r="G838" i="7"/>
  <c r="F2664" i="7"/>
  <c r="H2557" i="7" a="1"/>
  <c r="G410" i="7"/>
  <c r="G2350" i="7"/>
  <c r="F2534" i="7"/>
  <c r="G1468" i="7"/>
  <c r="F2352" i="7"/>
  <c r="F2716" i="7"/>
  <c r="G2662" i="7"/>
  <c r="H2401" i="7" a="1"/>
  <c r="F23" i="7"/>
  <c r="F2456" i="7"/>
  <c r="G2480" i="7"/>
  <c r="G216" i="7"/>
  <c r="G2099" i="7"/>
  <c r="G748" i="7"/>
  <c r="H2505" i="7" a="1"/>
  <c r="H2713" i="7" a="1"/>
  <c r="H2323" i="7" a="1"/>
  <c r="H151" i="7" a="1"/>
  <c r="H2375" i="7" a="1"/>
  <c r="F2560" i="7"/>
  <c r="F411" i="7"/>
  <c r="G2584" i="7"/>
  <c r="G658" i="7"/>
  <c r="F2690" i="7"/>
  <c r="H2661" i="7" a="1"/>
  <c r="G928" i="7"/>
  <c r="G568" i="7"/>
  <c r="F2482" i="7"/>
  <c r="F217" i="7"/>
  <c r="G152" i="7"/>
  <c r="G2008" i="7"/>
  <c r="F2769" i="7"/>
  <c r="G2558" i="7"/>
  <c r="H2635" i="7" a="1"/>
  <c r="G1918" i="7"/>
  <c r="G24" i="7"/>
  <c r="G345" i="7"/>
  <c r="H2349" i="7" a="1"/>
  <c r="G2636" i="7"/>
  <c r="G1198" i="7"/>
  <c r="G1108" i="7"/>
  <c r="H2766" i="7" a="1"/>
  <c r="F2742" i="7"/>
  <c r="F2796" i="7"/>
  <c r="H2531" i="7" a="1"/>
  <c r="G2714" i="7"/>
  <c r="G1378" i="7"/>
  <c r="G2428" i="7"/>
  <c r="G88" i="7"/>
  <c r="H279" i="7" a="1"/>
  <c r="H2793" i="7" l="1"/>
  <c r="H409" i="7"/>
  <c r="H2427" i="7"/>
  <c r="H2505" i="7"/>
  <c r="H2453" i="7"/>
  <c r="H151" i="7"/>
  <c r="H87" i="7"/>
  <c r="H344" i="7"/>
  <c r="H279" i="7"/>
  <c r="H2739" i="7"/>
  <c r="H2766" i="7"/>
  <c r="H2401" i="7"/>
  <c r="H2687" i="7"/>
  <c r="H2297" i="7"/>
  <c r="H23" i="7"/>
  <c r="H2609" i="7"/>
  <c r="H215" i="7"/>
  <c r="H2583" i="7"/>
  <c r="H2375" i="7"/>
  <c r="H2323" i="7"/>
  <c r="H2349" i="7"/>
  <c r="H2661" i="7"/>
  <c r="H2479" i="7"/>
  <c r="H477" i="7"/>
  <c r="H2557" i="7"/>
  <c r="H2531" i="7"/>
  <c r="H2713" i="7"/>
  <c r="H2635" i="7"/>
  <c r="B2380" i="7"/>
  <c r="C2638" i="7"/>
  <c r="B155" i="7"/>
  <c r="B91" i="7"/>
  <c r="B2614" i="7"/>
  <c r="B2588" i="7"/>
  <c r="C1830" i="7"/>
  <c r="C2100" i="7"/>
  <c r="C2191" i="7" s="1"/>
  <c r="C2404" i="7"/>
  <c r="B2718" i="7"/>
  <c r="C1920" i="7"/>
  <c r="C2430" i="7"/>
  <c r="C2534" i="7"/>
  <c r="C2560" i="7"/>
  <c r="B347" i="7"/>
  <c r="B412" i="7" s="1"/>
  <c r="C2612" i="7"/>
  <c r="C1560" i="7"/>
  <c r="C930" i="7"/>
  <c r="C1020" i="7"/>
  <c r="C218" i="7"/>
  <c r="C346" i="7"/>
  <c r="C411" i="7" s="1"/>
  <c r="C1470" i="7"/>
  <c r="C1290" i="7"/>
  <c r="B2536" i="7"/>
  <c r="C90" i="7"/>
  <c r="C154" i="7"/>
  <c r="B2484" i="7"/>
  <c r="C2768" i="7"/>
  <c r="C2795" i="7" s="1"/>
  <c r="B2458" i="7"/>
  <c r="C2300" i="7"/>
  <c r="C2326" i="7"/>
  <c r="C750" i="7"/>
  <c r="C2716" i="7"/>
  <c r="C282" i="7"/>
  <c r="B2510" i="7"/>
  <c r="C2664" i="7"/>
  <c r="C2010" i="7"/>
  <c r="C2508" i="7"/>
  <c r="B25" i="7"/>
  <c r="B2666" i="7"/>
  <c r="C660" i="7"/>
  <c r="C840" i="7"/>
  <c r="C2352" i="7"/>
  <c r="C2378" i="7"/>
  <c r="B2692" i="7"/>
  <c r="B2770" i="7"/>
  <c r="B2797" i="7" s="1"/>
  <c r="B2562" i="7"/>
  <c r="B2640" i="7"/>
  <c r="C570" i="7"/>
  <c r="C480" i="7"/>
  <c r="C1380" i="7"/>
  <c r="B2432" i="7"/>
  <c r="B2744" i="7"/>
  <c r="C1740" i="7"/>
  <c r="B2354" i="7"/>
  <c r="C26" i="7"/>
  <c r="B2406" i="7"/>
  <c r="C2482" i="7"/>
  <c r="C2586" i="7"/>
  <c r="C2690" i="7"/>
  <c r="C1110" i="7"/>
  <c r="C2742" i="7"/>
  <c r="C1200" i="7"/>
  <c r="B2328" i="7"/>
  <c r="B2302" i="7"/>
  <c r="B483" i="7"/>
  <c r="C2456" i="7"/>
  <c r="B219" i="7"/>
  <c r="C1650" i="7"/>
  <c r="B283" i="7"/>
  <c r="F412" i="7"/>
  <c r="G1379" i="7"/>
  <c r="G2611" i="7"/>
  <c r="G659" i="7"/>
  <c r="G1559" i="7"/>
  <c r="F218" i="7"/>
  <c r="F2431" i="7"/>
  <c r="H2610" i="7" a="1"/>
  <c r="H2298" i="7" a="1"/>
  <c r="G2481" i="7"/>
  <c r="G1289" i="7"/>
  <c r="G1739" i="7"/>
  <c r="G749" i="7"/>
  <c r="G2507" i="7"/>
  <c r="F2613" i="7"/>
  <c r="F2665" i="7"/>
  <c r="F2561" i="7"/>
  <c r="G2009" i="7"/>
  <c r="G25" i="7"/>
  <c r="G2637" i="7"/>
  <c r="G217" i="7"/>
  <c r="H2558" i="7" a="1"/>
  <c r="G2299" i="7"/>
  <c r="F282" i="7"/>
  <c r="F2717" i="7"/>
  <c r="G2585" i="7"/>
  <c r="H2506" i="7" a="1"/>
  <c r="G2689" i="7"/>
  <c r="H2428" i="7" a="1"/>
  <c r="H2532" i="7" a="1"/>
  <c r="H216" i="7" a="1"/>
  <c r="G2559" i="7"/>
  <c r="G929" i="7"/>
  <c r="G1109" i="7"/>
  <c r="H2376" i="7" a="1"/>
  <c r="G346" i="7"/>
  <c r="H2688" i="7" a="1"/>
  <c r="H2636" i="7" a="1"/>
  <c r="G2715" i="7"/>
  <c r="G411" i="7"/>
  <c r="F2509" i="7"/>
  <c r="H2402" i="7" a="1"/>
  <c r="F2797" i="7"/>
  <c r="H478" i="7" a="1"/>
  <c r="F2483" i="7"/>
  <c r="F2457" i="7"/>
  <c r="G153" i="7"/>
  <c r="F2327" i="7"/>
  <c r="H2662" i="7" a="1"/>
  <c r="G1919" i="7"/>
  <c r="G2377" i="7"/>
  <c r="F2587" i="7"/>
  <c r="H88" i="7" a="1"/>
  <c r="G2768" i="7"/>
  <c r="H345" i="7" a="1"/>
  <c r="F2353" i="7"/>
  <c r="G2403" i="7"/>
  <c r="F2379" i="7"/>
  <c r="G1649" i="7"/>
  <c r="G2741" i="7"/>
  <c r="G1199" i="7"/>
  <c r="G2325" i="7"/>
  <c r="H2794" i="7" a="1"/>
  <c r="H2714" i="7" a="1"/>
  <c r="F24" i="7"/>
  <c r="G2351" i="7"/>
  <c r="G1019" i="7"/>
  <c r="G569" i="7"/>
  <c r="F154" i="7"/>
  <c r="F2770" i="7"/>
  <c r="F2639" i="7"/>
  <c r="G89" i="7"/>
  <c r="H24" i="7" a="1"/>
  <c r="G2429" i="7"/>
  <c r="G2795" i="7"/>
  <c r="H2740" i="7" a="1"/>
  <c r="F2535" i="7"/>
  <c r="G2663" i="7"/>
  <c r="F2743" i="7"/>
  <c r="G1469" i="7"/>
  <c r="F2301" i="7"/>
  <c r="F482" i="7"/>
  <c r="G2191" i="7"/>
  <c r="H280" i="7" a="1"/>
  <c r="F2405" i="7"/>
  <c r="F90" i="7"/>
  <c r="H2324" i="7" a="1"/>
  <c r="F347" i="7"/>
  <c r="H2454" i="7" a="1"/>
  <c r="G479" i="7"/>
  <c r="G2455" i="7"/>
  <c r="G281" i="7"/>
  <c r="G2533" i="7"/>
  <c r="H2350" i="7" a="1"/>
  <c r="G2100" i="7"/>
  <c r="H410" i="7" a="1"/>
  <c r="H2584" i="7" a="1"/>
  <c r="H152" i="7" a="1"/>
  <c r="G1829" i="7"/>
  <c r="H2767" i="7" a="1"/>
  <c r="G839" i="7"/>
  <c r="F2691" i="7"/>
  <c r="H2480" i="7" a="1"/>
  <c r="H2794" i="7" l="1"/>
  <c r="H410" i="7"/>
  <c r="H2402" i="7"/>
  <c r="H2350" i="7"/>
  <c r="H2636" i="7"/>
  <c r="H88" i="7"/>
  <c r="H216" i="7"/>
  <c r="H2532" i="7"/>
  <c r="H2298" i="7"/>
  <c r="H2428" i="7"/>
  <c r="H2610" i="7"/>
  <c r="H2480" i="7"/>
  <c r="H2454" i="7"/>
  <c r="H345" i="7"/>
  <c r="H2662" i="7"/>
  <c r="H2506" i="7"/>
  <c r="H2688" i="7"/>
  <c r="H2376" i="7"/>
  <c r="H2767" i="7"/>
  <c r="H2324" i="7"/>
  <c r="H24" i="7"/>
  <c r="H152" i="7"/>
  <c r="H2584" i="7"/>
  <c r="H280" i="7"/>
  <c r="H2740" i="7"/>
  <c r="H2714" i="7"/>
  <c r="H478" i="7"/>
  <c r="H2558" i="7"/>
  <c r="B2771" i="7"/>
  <c r="B2798" i="7" s="1"/>
  <c r="C1741" i="7"/>
  <c r="B2459" i="7"/>
  <c r="B2667" i="7"/>
  <c r="C2691" i="7"/>
  <c r="C841" i="7"/>
  <c r="C1381" i="7"/>
  <c r="C1111" i="7"/>
  <c r="C1921" i="7"/>
  <c r="B2381" i="7"/>
  <c r="B2589" i="7"/>
  <c r="B26" i="7"/>
  <c r="B2537" i="7"/>
  <c r="C2353" i="7"/>
  <c r="C219" i="7"/>
  <c r="C1561" i="7"/>
  <c r="B2745" i="7"/>
  <c r="C2431" i="7"/>
  <c r="B2407" i="7"/>
  <c r="C2483" i="7"/>
  <c r="C1471" i="7"/>
  <c r="C2301" i="7"/>
  <c r="C2327" i="7"/>
  <c r="C1831" i="7"/>
  <c r="C571" i="7"/>
  <c r="C481" i="7"/>
  <c r="C931" i="7"/>
  <c r="C2535" i="7"/>
  <c r="C347" i="7"/>
  <c r="C412" i="7" s="1"/>
  <c r="B2485" i="7"/>
  <c r="C91" i="7"/>
  <c r="C155" i="7"/>
  <c r="C1651" i="7"/>
  <c r="C2561" i="7"/>
  <c r="B2641" i="7"/>
  <c r="C1291" i="7"/>
  <c r="B348" i="7"/>
  <c r="B413" i="7" s="1"/>
  <c r="B484" i="7"/>
  <c r="C2769" i="7"/>
  <c r="C2796" i="7" s="1"/>
  <c r="C2509" i="7"/>
  <c r="C283" i="7"/>
  <c r="C2639" i="7"/>
  <c r="C2457" i="7"/>
  <c r="B156" i="7"/>
  <c r="B92" i="7"/>
  <c r="C2743" i="7"/>
  <c r="C2613" i="7"/>
  <c r="B2719" i="7"/>
  <c r="B2433" i="7"/>
  <c r="B2329" i="7"/>
  <c r="B2303" i="7"/>
  <c r="B2693" i="7"/>
  <c r="C2011" i="7"/>
  <c r="C661" i="7"/>
  <c r="C751" i="7"/>
  <c r="C2101" i="7"/>
  <c r="C2192" i="7" s="1"/>
  <c r="B2563" i="7"/>
  <c r="B220" i="7"/>
  <c r="C1201" i="7"/>
  <c r="C2405" i="7"/>
  <c r="B284" i="7"/>
  <c r="B2355" i="7"/>
  <c r="C2717" i="7"/>
  <c r="C27" i="7"/>
  <c r="C2379" i="7"/>
  <c r="B2511" i="7"/>
  <c r="C1021" i="7"/>
  <c r="C2587" i="7"/>
  <c r="B2615" i="7"/>
  <c r="C2665" i="7"/>
  <c r="H411" i="7" a="1"/>
  <c r="G2378" i="7"/>
  <c r="H2481" i="7" a="1"/>
  <c r="F155" i="7"/>
  <c r="G1560" i="7"/>
  <c r="H2611" i="7" a="1"/>
  <c r="F348" i="7"/>
  <c r="G1470" i="7"/>
  <c r="F2510" i="7"/>
  <c r="H2507" i="7" a="1"/>
  <c r="G2586" i="7"/>
  <c r="F2432" i="7"/>
  <c r="G2716" i="7"/>
  <c r="H89" i="7" a="1"/>
  <c r="H2429" i="7" a="1"/>
  <c r="G2769" i="7"/>
  <c r="G2482" i="7"/>
  <c r="F2771" i="7"/>
  <c r="G1650" i="7"/>
  <c r="G26" i="7"/>
  <c r="H2351" i="7" a="1"/>
  <c r="G660" i="7"/>
  <c r="G2638" i="7"/>
  <c r="F2562" i="7"/>
  <c r="F2484" i="7"/>
  <c r="G480" i="7"/>
  <c r="F2718" i="7"/>
  <c r="H2585" i="7" a="1"/>
  <c r="F2666" i="7"/>
  <c r="G2300" i="7"/>
  <c r="G1380" i="7"/>
  <c r="G2010" i="7"/>
  <c r="H346" i="7" a="1"/>
  <c r="F2380" i="7"/>
  <c r="F2640" i="7"/>
  <c r="G1740" i="7"/>
  <c r="G2101" i="7"/>
  <c r="F25" i="7"/>
  <c r="F2328" i="7"/>
  <c r="G2796" i="7"/>
  <c r="G2326" i="7"/>
  <c r="G2560" i="7"/>
  <c r="G2508" i="7"/>
  <c r="F2692" i="7"/>
  <c r="G930" i="7"/>
  <c r="G570" i="7"/>
  <c r="H2325" i="7" a="1"/>
  <c r="G282" i="7"/>
  <c r="F2744" i="7"/>
  <c r="F91" i="7"/>
  <c r="H2377" i="7" a="1"/>
  <c r="H2663" i="7" a="1"/>
  <c r="H25" i="7" a="1"/>
  <c r="G347" i="7"/>
  <c r="G2430" i="7"/>
  <c r="F2798" i="7"/>
  <c r="G2404" i="7"/>
  <c r="H2741" i="7" a="1"/>
  <c r="G1200" i="7"/>
  <c r="G1290" i="7"/>
  <c r="H2768" i="7" a="1"/>
  <c r="F2302" i="7"/>
  <c r="H281" i="7" a="1"/>
  <c r="G2690" i="7"/>
  <c r="G2534" i="7"/>
  <c r="G2664" i="7"/>
  <c r="H2403" i="7" a="1"/>
  <c r="F2536" i="7"/>
  <c r="F483" i="7"/>
  <c r="F283" i="7"/>
  <c r="H2299" i="7" a="1"/>
  <c r="F2588" i="7"/>
  <c r="H2533" i="7" a="1"/>
  <c r="H2795" i="7" a="1"/>
  <c r="G90" i="7"/>
  <c r="H2637" i="7" a="1"/>
  <c r="G1920" i="7"/>
  <c r="G218" i="7"/>
  <c r="H2559" i="7" a="1"/>
  <c r="G1830" i="7"/>
  <c r="G1020" i="7"/>
  <c r="H479" i="7" a="1"/>
  <c r="G2352" i="7"/>
  <c r="G2192" i="7"/>
  <c r="F2614" i="7"/>
  <c r="G750" i="7"/>
  <c r="G154" i="7"/>
  <c r="G1110" i="7"/>
  <c r="H217" i="7" a="1"/>
  <c r="H2455" i="7" a="1"/>
  <c r="H153" i="7" a="1"/>
  <c r="H2689" i="7" a="1"/>
  <c r="G2612" i="7"/>
  <c r="F2458" i="7"/>
  <c r="F2354" i="7"/>
  <c r="F2406" i="7"/>
  <c r="G412" i="7"/>
  <c r="G2742" i="7"/>
  <c r="F219" i="7"/>
  <c r="H2715" i="7" a="1"/>
  <c r="G840" i="7"/>
  <c r="F413" i="7"/>
  <c r="G2456" i="7"/>
  <c r="H2795" i="7" l="1"/>
  <c r="H411" i="7"/>
  <c r="H2663" i="7"/>
  <c r="H2403" i="7"/>
  <c r="H2585" i="7"/>
  <c r="H2507" i="7"/>
  <c r="H2533" i="7"/>
  <c r="H25" i="7"/>
  <c r="H2299" i="7"/>
  <c r="H2689" i="7"/>
  <c r="H2377" i="7"/>
  <c r="H153" i="7"/>
  <c r="H346" i="7"/>
  <c r="H281" i="7"/>
  <c r="H2325" i="7"/>
  <c r="H2455" i="7"/>
  <c r="H89" i="7"/>
  <c r="H2611" i="7"/>
  <c r="H479" i="7"/>
  <c r="H2715" i="7"/>
  <c r="H217" i="7"/>
  <c r="H2559" i="7"/>
  <c r="H2768" i="7"/>
  <c r="H2429" i="7"/>
  <c r="H2351" i="7"/>
  <c r="H2481" i="7"/>
  <c r="H2637" i="7"/>
  <c r="H2741" i="7"/>
  <c r="C2744" i="7"/>
  <c r="B2356" i="7"/>
  <c r="B2382" i="7"/>
  <c r="C348" i="7"/>
  <c r="C413" i="7" s="1"/>
  <c r="C1742" i="7"/>
  <c r="C2562" i="7"/>
  <c r="B2486" i="7"/>
  <c r="B2642" i="7"/>
  <c r="B349" i="7"/>
  <c r="B414" i="7" s="1"/>
  <c r="C220" i="7"/>
  <c r="B2590" i="7"/>
  <c r="C2458" i="7"/>
  <c r="C1832" i="7"/>
  <c r="C2614" i="7"/>
  <c r="C28" i="7"/>
  <c r="C2432" i="7"/>
  <c r="B2668" i="7"/>
  <c r="C482" i="7"/>
  <c r="C572" i="7"/>
  <c r="C1562" i="7"/>
  <c r="B2772" i="7"/>
  <c r="B2799" i="7" s="1"/>
  <c r="B2564" i="7"/>
  <c r="C1292" i="7"/>
  <c r="B2330" i="7"/>
  <c r="B2304" i="7"/>
  <c r="C2640" i="7"/>
  <c r="B2512" i="7"/>
  <c r="C662" i="7"/>
  <c r="C2012" i="7"/>
  <c r="C2718" i="7"/>
  <c r="C842" i="7"/>
  <c r="B485" i="7"/>
  <c r="C2588" i="7"/>
  <c r="C2510" i="7"/>
  <c r="C1202" i="7"/>
  <c r="C1652" i="7"/>
  <c r="B27" i="7"/>
  <c r="B2694" i="7"/>
  <c r="B93" i="7"/>
  <c r="B157" i="7"/>
  <c r="C284" i="7"/>
  <c r="B2538" i="7"/>
  <c r="C1112" i="7"/>
  <c r="C2666" i="7"/>
  <c r="C752" i="7"/>
  <c r="C2770" i="7"/>
  <c r="C2797" i="7" s="1"/>
  <c r="C2692" i="7"/>
  <c r="B285" i="7"/>
  <c r="C1922" i="7"/>
  <c r="C2406" i="7"/>
  <c r="B2460" i="7"/>
  <c r="B2434" i="7"/>
  <c r="B2616" i="7"/>
  <c r="C1472" i="7"/>
  <c r="C2102" i="7"/>
  <c r="C2193" i="7" s="1"/>
  <c r="B221" i="7"/>
  <c r="C2536" i="7"/>
  <c r="C1382" i="7"/>
  <c r="C156" i="7"/>
  <c r="C92" i="7"/>
  <c r="C2354" i="7"/>
  <c r="C2380" i="7"/>
  <c r="B2720" i="7"/>
  <c r="B2746" i="7"/>
  <c r="C2484" i="7"/>
  <c r="C1022" i="7"/>
  <c r="C2328" i="7"/>
  <c r="C2302" i="7"/>
  <c r="B2408" i="7"/>
  <c r="C932" i="7"/>
  <c r="G413" i="7"/>
  <c r="H2404" i="7" a="1"/>
  <c r="H2716" i="7" a="1"/>
  <c r="G1111" i="7"/>
  <c r="F2329" i="7"/>
  <c r="H347" i="7" a="1"/>
  <c r="G1831" i="7"/>
  <c r="G2457" i="7"/>
  <c r="H2482" i="7" a="1"/>
  <c r="H26" i="7" a="1"/>
  <c r="G1291" i="7"/>
  <c r="G1651" i="7"/>
  <c r="H2430" i="7" a="1"/>
  <c r="G2639" i="7"/>
  <c r="H2300" i="7" a="1"/>
  <c r="H2560" i="7" a="1"/>
  <c r="F2693" i="7"/>
  <c r="H480" i="7" a="1"/>
  <c r="H282" i="7" a="1"/>
  <c r="F2407" i="7"/>
  <c r="F92" i="7"/>
  <c r="G348" i="7"/>
  <c r="F2772" i="7"/>
  <c r="G1741" i="7"/>
  <c r="F2459" i="7"/>
  <c r="G2743" i="7"/>
  <c r="F2563" i="7"/>
  <c r="G2797" i="7"/>
  <c r="H2586" i="7" a="1"/>
  <c r="G1021" i="7"/>
  <c r="G1201" i="7"/>
  <c r="F2303" i="7"/>
  <c r="H2664" i="7" a="1"/>
  <c r="F284" i="7"/>
  <c r="F349" i="7"/>
  <c r="F156" i="7"/>
  <c r="G2665" i="7"/>
  <c r="G219" i="7"/>
  <c r="H154" i="7" a="1"/>
  <c r="G2301" i="7"/>
  <c r="H2742" i="7" a="1"/>
  <c r="G2509" i="7"/>
  <c r="F2589" i="7"/>
  <c r="H2796" i="7" a="1"/>
  <c r="F2799" i="7"/>
  <c r="H218" i="7" a="1"/>
  <c r="F2433" i="7"/>
  <c r="H2769" i="7" a="1"/>
  <c r="G2327" i="7"/>
  <c r="G1561" i="7"/>
  <c r="H2326" i="7" a="1"/>
  <c r="F2615" i="7"/>
  <c r="G2691" i="7"/>
  <c r="H2690" i="7" a="1"/>
  <c r="F2641" i="7"/>
  <c r="G2535" i="7"/>
  <c r="G27" i="7"/>
  <c r="F484" i="7"/>
  <c r="H2378" i="7" a="1"/>
  <c r="G1471" i="7"/>
  <c r="F2381" i="7"/>
  <c r="G2011" i="7"/>
  <c r="G2193" i="7"/>
  <c r="G155" i="7"/>
  <c r="G2102" i="7"/>
  <c r="F2355" i="7"/>
  <c r="G661" i="7"/>
  <c r="F26" i="7"/>
  <c r="G283" i="7"/>
  <c r="G2431" i="7"/>
  <c r="F2511" i="7"/>
  <c r="H2456" i="7" a="1"/>
  <c r="G2613" i="7"/>
  <c r="G751" i="7"/>
  <c r="G2379" i="7"/>
  <c r="H90" i="7" a="1"/>
  <c r="H2612" i="7" a="1"/>
  <c r="G1381" i="7"/>
  <c r="H412" i="7" a="1"/>
  <c r="G2587" i="7"/>
  <c r="G91" i="7"/>
  <c r="G481" i="7"/>
  <c r="G2353" i="7"/>
  <c r="H2352" i="7" a="1"/>
  <c r="G2405" i="7"/>
  <c r="F2745" i="7"/>
  <c r="G2770" i="7"/>
  <c r="H2508" i="7" a="1"/>
  <c r="G2483" i="7"/>
  <c r="H2534" i="7" a="1"/>
  <c r="G841" i="7"/>
  <c r="F414" i="7"/>
  <c r="F2537" i="7"/>
  <c r="F2719" i="7"/>
  <c r="F220" i="7"/>
  <c r="G931" i="7"/>
  <c r="H2638" i="7" a="1"/>
  <c r="G2561" i="7"/>
  <c r="G1921" i="7"/>
  <c r="F2667" i="7"/>
  <c r="F2485" i="7"/>
  <c r="G571" i="7"/>
  <c r="G2717" i="7"/>
  <c r="H2796" i="7" l="1"/>
  <c r="H412" i="7"/>
  <c r="H90" i="7"/>
  <c r="H2534" i="7"/>
  <c r="H2742" i="7"/>
  <c r="H480" i="7"/>
  <c r="H2430" i="7"/>
  <c r="H2378" i="7"/>
  <c r="H2508" i="7"/>
  <c r="H2456" i="7"/>
  <c r="H2690" i="7"/>
  <c r="H26" i="7"/>
  <c r="H2560" i="7"/>
  <c r="H2482" i="7"/>
  <c r="H2326" i="7"/>
  <c r="H154" i="7"/>
  <c r="H2664" i="7"/>
  <c r="H2638" i="7"/>
  <c r="H2352" i="7"/>
  <c r="H2300" i="7"/>
  <c r="H2404" i="7"/>
  <c r="H347" i="7"/>
  <c r="H2769" i="7"/>
  <c r="H2612" i="7"/>
  <c r="H218" i="7"/>
  <c r="H282" i="7"/>
  <c r="H2586" i="7"/>
  <c r="H2716" i="7"/>
  <c r="C2433" i="7"/>
  <c r="C1023" i="7"/>
  <c r="B2643" i="7"/>
  <c r="C2013" i="7"/>
  <c r="C843" i="7"/>
  <c r="B2409" i="7"/>
  <c r="C1743" i="7"/>
  <c r="C753" i="7"/>
  <c r="C1383" i="7"/>
  <c r="B2435" i="7"/>
  <c r="B2773" i="7"/>
  <c r="B2800" i="7" s="1"/>
  <c r="C157" i="7"/>
  <c r="C93" i="7"/>
  <c r="B286" i="7"/>
  <c r="B350" i="7"/>
  <c r="B415" i="7" s="1"/>
  <c r="B2539" i="7"/>
  <c r="C2355" i="7"/>
  <c r="B2747" i="7"/>
  <c r="C221" i="7"/>
  <c r="B2487" i="7"/>
  <c r="C2719" i="7"/>
  <c r="C1203" i="7"/>
  <c r="C2745" i="7"/>
  <c r="B2591" i="7"/>
  <c r="B2721" i="7"/>
  <c r="C2537" i="7"/>
  <c r="C2667" i="7"/>
  <c r="B2695" i="7"/>
  <c r="C1923" i="7"/>
  <c r="C1833" i="7"/>
  <c r="C2771" i="7"/>
  <c r="C2798" i="7" s="1"/>
  <c r="B2565" i="7"/>
  <c r="B28" i="7"/>
  <c r="C2615" i="7"/>
  <c r="B2305" i="7"/>
  <c r="B2331" i="7"/>
  <c r="C2459" i="7"/>
  <c r="C2103" i="7"/>
  <c r="C2194" i="7" s="1"/>
  <c r="C2485" i="7"/>
  <c r="B2669" i="7"/>
  <c r="C1473" i="7"/>
  <c r="B2617" i="7"/>
  <c r="C2407" i="7"/>
  <c r="C1113" i="7"/>
  <c r="B2513" i="7"/>
  <c r="C1563" i="7"/>
  <c r="C349" i="7"/>
  <c r="C414" i="7" s="1"/>
  <c r="B2357" i="7"/>
  <c r="C2563" i="7"/>
  <c r="C1653" i="7"/>
  <c r="C2511" i="7"/>
  <c r="C2381" i="7"/>
  <c r="B2461" i="7"/>
  <c r="B550" i="7"/>
  <c r="B486" i="7"/>
  <c r="C29" i="7"/>
  <c r="C2693" i="7"/>
  <c r="B222" i="7"/>
  <c r="C1293" i="7"/>
  <c r="C663" i="7"/>
  <c r="C2641" i="7"/>
  <c r="C285" i="7"/>
  <c r="C2329" i="7"/>
  <c r="C2303" i="7"/>
  <c r="B94" i="7"/>
  <c r="B158" i="7"/>
  <c r="C933" i="7"/>
  <c r="C573" i="7"/>
  <c r="C483" i="7"/>
  <c r="C2589" i="7"/>
  <c r="B2383" i="7"/>
  <c r="F415" i="7"/>
  <c r="G1112" i="7"/>
  <c r="G2771" i="7"/>
  <c r="G2562" i="7"/>
  <c r="F2668" i="7"/>
  <c r="F2746" i="7"/>
  <c r="F2486" i="7"/>
  <c r="G662" i="7"/>
  <c r="G1832" i="7"/>
  <c r="F221" i="7"/>
  <c r="H2457" i="7" a="1"/>
  <c r="G156" i="7"/>
  <c r="G2614" i="7"/>
  <c r="G572" i="7"/>
  <c r="G1472" i="7"/>
  <c r="F2773" i="7"/>
  <c r="G414" i="7"/>
  <c r="G2510" i="7"/>
  <c r="G2380" i="7"/>
  <c r="G1652" i="7"/>
  <c r="F27" i="7"/>
  <c r="F2330" i="7"/>
  <c r="G1382" i="7"/>
  <c r="G92" i="7"/>
  <c r="G2103" i="7"/>
  <c r="G1742" i="7"/>
  <c r="F285" i="7"/>
  <c r="G2744" i="7"/>
  <c r="F2434" i="7"/>
  <c r="G2328" i="7"/>
  <c r="G1562" i="7"/>
  <c r="G2458" i="7"/>
  <c r="G2354" i="7"/>
  <c r="H2301" i="7" a="1"/>
  <c r="G842" i="7"/>
  <c r="H348" i="7" a="1"/>
  <c r="G2666" i="7"/>
  <c r="H2717" i="7" a="1"/>
  <c r="G284" i="7"/>
  <c r="G2484" i="7"/>
  <c r="F2564" i="7"/>
  <c r="H27" i="7" a="1"/>
  <c r="F2694" i="7"/>
  <c r="H2613" i="7" a="1"/>
  <c r="G2588" i="7"/>
  <c r="G1022" i="7"/>
  <c r="G2640" i="7"/>
  <c r="G220" i="7"/>
  <c r="G349" i="7"/>
  <c r="G2406" i="7"/>
  <c r="G482" i="7"/>
  <c r="G2798" i="7"/>
  <c r="H2379" i="7" a="1"/>
  <c r="F485" i="7"/>
  <c r="H2691" i="7" a="1"/>
  <c r="H2483" i="7" a="1"/>
  <c r="G2012" i="7"/>
  <c r="G752" i="7"/>
  <c r="H2797" i="7" a="1"/>
  <c r="H2587" i="7" a="1"/>
  <c r="G1202" i="7"/>
  <c r="F2616" i="7"/>
  <c r="F93" i="7"/>
  <c r="G2432" i="7"/>
  <c r="H2743" i="7" a="1"/>
  <c r="H283" i="7" a="1"/>
  <c r="H2431" i="7" a="1"/>
  <c r="H2535" i="7" a="1"/>
  <c r="F2590" i="7"/>
  <c r="G28" i="7"/>
  <c r="H91" i="7" a="1"/>
  <c r="F2460" i="7"/>
  <c r="F2800" i="7"/>
  <c r="G932" i="7"/>
  <c r="H2770" i="7" a="1"/>
  <c r="F350" i="7"/>
  <c r="F2538" i="7"/>
  <c r="F157" i="7"/>
  <c r="H2405" i="7" a="1"/>
  <c r="H219" i="7" a="1"/>
  <c r="H2509" i="7" a="1"/>
  <c r="G2194" i="7"/>
  <c r="F2382" i="7"/>
  <c r="H155" i="7" a="1"/>
  <c r="G2718" i="7"/>
  <c r="F2356" i="7"/>
  <c r="H2639" i="7" a="1"/>
  <c r="H2327" i="7" a="1"/>
  <c r="H2665" i="7" a="1"/>
  <c r="G1292" i="7"/>
  <c r="H481" i="7" a="1"/>
  <c r="G2302" i="7"/>
  <c r="H2353" i="7" a="1"/>
  <c r="F2304" i="7"/>
  <c r="H413" i="7" a="1"/>
  <c r="F2720" i="7"/>
  <c r="F2408" i="7"/>
  <c r="F2642" i="7"/>
  <c r="G2536" i="7"/>
  <c r="H2561" i="7" a="1"/>
  <c r="F2512" i="7"/>
  <c r="G1922" i="7"/>
  <c r="G2692" i="7"/>
  <c r="H2797" i="7" l="1"/>
  <c r="H413" i="7"/>
  <c r="H91" i="7"/>
  <c r="H2353" i="7"/>
  <c r="H2509" i="7"/>
  <c r="H2457" i="7"/>
  <c r="H481" i="7"/>
  <c r="H348" i="7"/>
  <c r="H2535" i="7"/>
  <c r="H2431" i="7"/>
  <c r="H2665" i="7"/>
  <c r="H219" i="7"/>
  <c r="H283" i="7"/>
  <c r="H2301" i="7"/>
  <c r="H2613" i="7"/>
  <c r="H2327" i="7"/>
  <c r="H2405" i="7"/>
  <c r="H2743" i="7"/>
  <c r="H2483" i="7"/>
  <c r="H2561" i="7"/>
  <c r="H2639" i="7"/>
  <c r="H27" i="7"/>
  <c r="H2691" i="7"/>
  <c r="H155" i="7"/>
  <c r="H2770" i="7"/>
  <c r="H2587" i="7"/>
  <c r="H2379" i="7"/>
  <c r="H2717" i="7"/>
  <c r="B287" i="7"/>
  <c r="B2410" i="7"/>
  <c r="C2746" i="7"/>
  <c r="B2488" i="7"/>
  <c r="C2590" i="7"/>
  <c r="B2722" i="7"/>
  <c r="C2408" i="7"/>
  <c r="C1834" i="7"/>
  <c r="C2330" i="7"/>
  <c r="C2304" i="7"/>
  <c r="B2332" i="7"/>
  <c r="C2694" i="7"/>
  <c r="B2436" i="7"/>
  <c r="C1114" i="7"/>
  <c r="C1384" i="7"/>
  <c r="B551" i="7"/>
  <c r="B487" i="7"/>
  <c r="C1744" i="7"/>
  <c r="C2564" i="7"/>
  <c r="C1294" i="7"/>
  <c r="B2774" i="7"/>
  <c r="B2801" i="7" s="1"/>
  <c r="C1474" i="7"/>
  <c r="C2460" i="7"/>
  <c r="C1654" i="7"/>
  <c r="B2644" i="7"/>
  <c r="B29" i="7"/>
  <c r="B2748" i="7"/>
  <c r="C2382" i="7"/>
  <c r="C94" i="7"/>
  <c r="C158" i="7"/>
  <c r="C934" i="7"/>
  <c r="B2540" i="7"/>
  <c r="C1564" i="7"/>
  <c r="B2618" i="7"/>
  <c r="B2514" i="7"/>
  <c r="C222" i="7"/>
  <c r="C844" i="7"/>
  <c r="C2104" i="7"/>
  <c r="C2195" i="7" s="1"/>
  <c r="C2486" i="7"/>
  <c r="C2616" i="7"/>
  <c r="C1204" i="7"/>
  <c r="C2720" i="7"/>
  <c r="B2670" i="7"/>
  <c r="C350" i="7"/>
  <c r="C415" i="7" s="1"/>
  <c r="C1024" i="7"/>
  <c r="C2014" i="7"/>
  <c r="B223" i="7"/>
  <c r="C2668" i="7"/>
  <c r="B2696" i="7"/>
  <c r="B2592" i="7"/>
  <c r="B2566" i="7"/>
  <c r="B159" i="7"/>
  <c r="B95" i="7"/>
  <c r="C30" i="7"/>
  <c r="B2384" i="7"/>
  <c r="B2358" i="7"/>
  <c r="C484" i="7"/>
  <c r="C574" i="7"/>
  <c r="C754" i="7"/>
  <c r="C2772" i="7"/>
  <c r="C2799" i="7" s="1"/>
  <c r="C286" i="7"/>
  <c r="C664" i="7"/>
  <c r="C2356" i="7"/>
  <c r="C2538" i="7"/>
  <c r="C2434" i="7"/>
  <c r="C2512" i="7"/>
  <c r="C2642" i="7"/>
  <c r="C1924" i="7"/>
  <c r="B351" i="7"/>
  <c r="B416" i="7" s="1"/>
  <c r="B2462" i="7"/>
  <c r="G415" i="7"/>
  <c r="G1023" i="7"/>
  <c r="G663" i="7"/>
  <c r="H2380" i="7" a="1"/>
  <c r="G1833" i="7"/>
  <c r="H2692" i="7" a="1"/>
  <c r="G1563" i="7"/>
  <c r="G1743" i="7"/>
  <c r="H2302" i="7" a="1"/>
  <c r="F2435" i="7"/>
  <c r="G2104" i="7"/>
  <c r="F2357" i="7"/>
  <c r="F2331" i="7"/>
  <c r="G2615" i="7"/>
  <c r="F94" i="7"/>
  <c r="G573" i="7"/>
  <c r="H2771" i="7" a="1"/>
  <c r="G2772" i="7"/>
  <c r="G29" i="7"/>
  <c r="H2614" i="7" a="1"/>
  <c r="G2537" i="7"/>
  <c r="G2329" i="7"/>
  <c r="F2305" i="7"/>
  <c r="G221" i="7"/>
  <c r="H2536" i="7" a="1"/>
  <c r="F2513" i="7"/>
  <c r="F2747" i="7"/>
  <c r="H2562" i="7" a="1"/>
  <c r="H220" i="7" a="1"/>
  <c r="G1923" i="7"/>
  <c r="G2511" i="7"/>
  <c r="G350" i="7"/>
  <c r="G1203" i="7"/>
  <c r="G2355" i="7"/>
  <c r="F2409" i="7"/>
  <c r="G2381" i="7"/>
  <c r="G1293" i="7"/>
  <c r="G1653" i="7"/>
  <c r="F416" i="7"/>
  <c r="F2461" i="7"/>
  <c r="G2589" i="7"/>
  <c r="H2798" i="7" a="1"/>
  <c r="H2328" i="7" a="1"/>
  <c r="G2433" i="7"/>
  <c r="H2666" i="7" a="1"/>
  <c r="F550" i="7"/>
  <c r="H349" i="7" a="1"/>
  <c r="G157" i="7"/>
  <c r="H2718" i="7" a="1"/>
  <c r="H2406" i="7" a="1"/>
  <c r="H2458" i="7" a="1"/>
  <c r="G2799" i="7"/>
  <c r="H2432" i="7" a="1"/>
  <c r="F28" i="7"/>
  <c r="H92" i="7" a="1"/>
  <c r="F158" i="7"/>
  <c r="G2719" i="7"/>
  <c r="G2485" i="7"/>
  <c r="F286" i="7"/>
  <c r="G1473" i="7"/>
  <c r="G1383" i="7"/>
  <c r="H284" i="7" a="1"/>
  <c r="H28" i="7" a="1"/>
  <c r="G483" i="7"/>
  <c r="G2303" i="7"/>
  <c r="H156" i="7" a="1"/>
  <c r="F2801" i="7"/>
  <c r="H2510" i="7" a="1"/>
  <c r="F2591" i="7"/>
  <c r="H2484" i="7" a="1"/>
  <c r="H550" i="7" a="1"/>
  <c r="G843" i="7"/>
  <c r="H2354" i="7" a="1"/>
  <c r="H2744" i="7" a="1"/>
  <c r="G753" i="7"/>
  <c r="F2617" i="7"/>
  <c r="F222" i="7"/>
  <c r="H2588" i="7" a="1"/>
  <c r="F2721" i="7"/>
  <c r="G2693" i="7"/>
  <c r="G2407" i="7"/>
  <c r="F2669" i="7"/>
  <c r="G2641" i="7"/>
  <c r="G93" i="7"/>
  <c r="G2195" i="7"/>
  <c r="F2383" i="7"/>
  <c r="G2013" i="7"/>
  <c r="G2459" i="7"/>
  <c r="G285" i="7"/>
  <c r="F351" i="7"/>
  <c r="G2667" i="7"/>
  <c r="H482" i="7" a="1"/>
  <c r="G1113" i="7"/>
  <c r="G933" i="7"/>
  <c r="G2563" i="7"/>
  <c r="H2640" i="7" a="1"/>
  <c r="G2745" i="7"/>
  <c r="H414" i="7" a="1"/>
  <c r="F2695" i="7"/>
  <c r="F2539" i="7"/>
  <c r="F486" i="7"/>
  <c r="F2487" i="7"/>
  <c r="F2565" i="7"/>
  <c r="F2774" i="7"/>
  <c r="F2643" i="7"/>
  <c r="H2798" i="7" l="1"/>
  <c r="H414" i="7"/>
  <c r="H2771" i="7"/>
  <c r="H2640" i="7"/>
  <c r="H2588" i="7"/>
  <c r="H28" i="7"/>
  <c r="H284" i="7"/>
  <c r="H2718" i="7"/>
  <c r="H220" i="7"/>
  <c r="H2562" i="7"/>
  <c r="H2302" i="7"/>
  <c r="H156" i="7"/>
  <c r="H2406" i="7"/>
  <c r="H482" i="7"/>
  <c r="H2744" i="7"/>
  <c r="H2354" i="7"/>
  <c r="H2536" i="7"/>
  <c r="H2692" i="7"/>
  <c r="H2458" i="7"/>
  <c r="H349" i="7"/>
  <c r="H550" i="7"/>
  <c r="H2380" i="7"/>
  <c r="H2484" i="7"/>
  <c r="H92" i="7"/>
  <c r="H2666" i="7"/>
  <c r="H2510" i="7"/>
  <c r="H2432" i="7"/>
  <c r="H2328" i="7"/>
  <c r="H2614" i="7"/>
  <c r="C287" i="7"/>
  <c r="B2775" i="7"/>
  <c r="B2802" i="7" s="1"/>
  <c r="B2385" i="7"/>
  <c r="B2593" i="7"/>
  <c r="B2697" i="7"/>
  <c r="C2487" i="7"/>
  <c r="C2669" i="7"/>
  <c r="C2383" i="7"/>
  <c r="C845" i="7"/>
  <c r="C31" i="7"/>
  <c r="B2619" i="7"/>
  <c r="C2747" i="7"/>
  <c r="B2645" i="7"/>
  <c r="B2671" i="7"/>
  <c r="C1565" i="7"/>
  <c r="C1205" i="7"/>
  <c r="C2305" i="7"/>
  <c r="C2331" i="7"/>
  <c r="C2539" i="7"/>
  <c r="C755" i="7"/>
  <c r="C665" i="7"/>
  <c r="C1295" i="7"/>
  <c r="C935" i="7"/>
  <c r="C1655" i="7"/>
  <c r="C95" i="7"/>
  <c r="C159" i="7"/>
  <c r="C1835" i="7"/>
  <c r="C2357" i="7"/>
  <c r="C2617" i="7"/>
  <c r="B352" i="7"/>
  <c r="B417" i="7" s="1"/>
  <c r="C1115" i="7"/>
  <c r="C1745" i="7"/>
  <c r="B488" i="7"/>
  <c r="B552" i="7"/>
  <c r="B2463" i="7"/>
  <c r="B160" i="7"/>
  <c r="B96" i="7"/>
  <c r="C2409" i="7"/>
  <c r="C1925" i="7"/>
  <c r="B2515" i="7"/>
  <c r="B224" i="7"/>
  <c r="C2721" i="7"/>
  <c r="C2773" i="7"/>
  <c r="C2800" i="7" s="1"/>
  <c r="C575" i="7"/>
  <c r="C485" i="7"/>
  <c r="C2695" i="7"/>
  <c r="C2643" i="7"/>
  <c r="C351" i="7"/>
  <c r="C416" i="7" s="1"/>
  <c r="B2567" i="7"/>
  <c r="B2541" i="7"/>
  <c r="B2359" i="7"/>
  <c r="B2489" i="7"/>
  <c r="B2723" i="7"/>
  <c r="C2461" i="7"/>
  <c r="C2435" i="7"/>
  <c r="C2565" i="7"/>
  <c r="C2513" i="7"/>
  <c r="C1385" i="7"/>
  <c r="C2015" i="7"/>
  <c r="B288" i="7"/>
  <c r="C1025" i="7"/>
  <c r="B30" i="7"/>
  <c r="C2591" i="7"/>
  <c r="C1475" i="7"/>
  <c r="B2749" i="7"/>
  <c r="B2437" i="7"/>
  <c r="B2411" i="7"/>
  <c r="C2105" i="7"/>
  <c r="C2196" i="7" s="1"/>
  <c r="C223" i="7"/>
  <c r="F417" i="7"/>
  <c r="F2462" i="7"/>
  <c r="G1204" i="7"/>
  <c r="F223" i="7"/>
  <c r="F2748" i="7"/>
  <c r="H2667" i="7" a="1"/>
  <c r="H2355" i="7" a="1"/>
  <c r="H2511" i="7" a="1"/>
  <c r="G2694" i="7"/>
  <c r="F2618" i="7"/>
  <c r="G1294" i="7"/>
  <c r="G1024" i="7"/>
  <c r="G2486" i="7"/>
  <c r="G1474" i="7"/>
  <c r="F2644" i="7"/>
  <c r="F2540" i="7"/>
  <c r="H29" i="7" a="1"/>
  <c r="H2407" i="7" a="1"/>
  <c r="G484" i="7"/>
  <c r="F2514" i="7"/>
  <c r="G844" i="7"/>
  <c r="H350" i="7" a="1"/>
  <c r="G2408" i="7"/>
  <c r="F2436" i="7"/>
  <c r="F159" i="7"/>
  <c r="F2488" i="7"/>
  <c r="F2358" i="7"/>
  <c r="H2719" i="7" a="1"/>
  <c r="H2485" i="7" a="1"/>
  <c r="G2616" i="7"/>
  <c r="G2304" i="7"/>
  <c r="H483" i="7" a="1"/>
  <c r="G2014" i="7"/>
  <c r="F2410" i="7"/>
  <c r="G2356" i="7"/>
  <c r="H2563" i="7" a="1"/>
  <c r="G2460" i="7"/>
  <c r="G2668" i="7"/>
  <c r="G416" i="7"/>
  <c r="H93" i="7" a="1"/>
  <c r="H2799" i="7" a="1"/>
  <c r="H2537" i="7" a="1"/>
  <c r="G1924" i="7"/>
  <c r="H157" i="7" a="1"/>
  <c r="G934" i="7"/>
  <c r="F2696" i="7"/>
  <c r="G2642" i="7"/>
  <c r="H2693" i="7" a="1"/>
  <c r="H2772" i="7" a="1"/>
  <c r="F2332" i="7"/>
  <c r="G574" i="7"/>
  <c r="F2775" i="7"/>
  <c r="H2329" i="7" a="1"/>
  <c r="G2330" i="7"/>
  <c r="F2566" i="7"/>
  <c r="G2512" i="7"/>
  <c r="F2722" i="7"/>
  <c r="G2590" i="7"/>
  <c r="G286" i="7"/>
  <c r="G222" i="7"/>
  <c r="G2800" i="7"/>
  <c r="F2670" i="7"/>
  <c r="G2564" i="7"/>
  <c r="H2303" i="7" a="1"/>
  <c r="G2434" i="7"/>
  <c r="G94" i="7"/>
  <c r="H2433" i="7" a="1"/>
  <c r="G1384" i="7"/>
  <c r="F2802" i="7"/>
  <c r="G754" i="7"/>
  <c r="H2589" i="7" a="1"/>
  <c r="G1744" i="7"/>
  <c r="F2592" i="7"/>
  <c r="F551" i="7"/>
  <c r="G1654" i="7"/>
  <c r="G1564" i="7"/>
  <c r="G2720" i="7"/>
  <c r="H221" i="7" a="1"/>
  <c r="F352" i="7"/>
  <c r="G351" i="7"/>
  <c r="H285" i="7" a="1"/>
  <c r="G2746" i="7"/>
  <c r="H2615" i="7" a="1"/>
  <c r="H551" i="7" a="1"/>
  <c r="G2196" i="7"/>
  <c r="F287" i="7"/>
  <c r="H2641" i="7" a="1"/>
  <c r="G2538" i="7"/>
  <c r="F95" i="7"/>
  <c r="H2745" i="7" a="1"/>
  <c r="F29" i="7"/>
  <c r="F487" i="7"/>
  <c r="G1114" i="7"/>
  <c r="H2459" i="7" a="1"/>
  <c r="G1834" i="7"/>
  <c r="F2384" i="7"/>
  <c r="G2105" i="7"/>
  <c r="H415" i="7" a="1"/>
  <c r="G2773" i="7"/>
  <c r="H2381" i="7" a="1"/>
  <c r="G664" i="7"/>
  <c r="G30" i="7"/>
  <c r="G2382" i="7"/>
  <c r="G158" i="7"/>
  <c r="H2799" i="7" l="1"/>
  <c r="H415" i="7"/>
  <c r="H2329" i="7"/>
  <c r="H2407" i="7"/>
  <c r="H483" i="7"/>
  <c r="H551" i="7"/>
  <c r="H2433" i="7"/>
  <c r="H2459" i="7"/>
  <c r="H221" i="7"/>
  <c r="H2563" i="7"/>
  <c r="H2772" i="7"/>
  <c r="H2485" i="7"/>
  <c r="H2511" i="7"/>
  <c r="H2693" i="7"/>
  <c r="H2719" i="7"/>
  <c r="H2355" i="7"/>
  <c r="H93" i="7"/>
  <c r="H2381" i="7"/>
  <c r="H2667" i="7"/>
  <c r="H29" i="7"/>
  <c r="H2745" i="7"/>
  <c r="H2615" i="7"/>
  <c r="H285" i="7"/>
  <c r="H2303" i="7"/>
  <c r="H157" i="7"/>
  <c r="H2641" i="7"/>
  <c r="H2589" i="7"/>
  <c r="H2537" i="7"/>
  <c r="H350" i="7"/>
  <c r="B2776" i="7"/>
  <c r="B2803" i="7" s="1"/>
  <c r="C2540" i="7"/>
  <c r="C2722" i="7"/>
  <c r="C1566" i="7"/>
  <c r="B353" i="7"/>
  <c r="B418" i="7" s="1"/>
  <c r="B2750" i="7"/>
  <c r="B2698" i="7"/>
  <c r="C32" i="7"/>
  <c r="C2514" i="7"/>
  <c r="C666" i="7"/>
  <c r="B2542" i="7"/>
  <c r="C1206" i="7"/>
  <c r="C1926" i="7"/>
  <c r="B2464" i="7"/>
  <c r="B31" i="7"/>
  <c r="B2386" i="7"/>
  <c r="C2670" i="7"/>
  <c r="C936" i="7"/>
  <c r="B2724" i="7"/>
  <c r="B553" i="7"/>
  <c r="B489" i="7"/>
  <c r="C160" i="7"/>
  <c r="C96" i="7"/>
  <c r="C756" i="7"/>
  <c r="C2410" i="7"/>
  <c r="C2748" i="7"/>
  <c r="C2436" i="7"/>
  <c r="C2644" i="7"/>
  <c r="C846" i="7"/>
  <c r="C1296" i="7"/>
  <c r="C2774" i="7"/>
  <c r="C2801" i="7" s="1"/>
  <c r="B2620" i="7"/>
  <c r="C2488" i="7"/>
  <c r="B2646" i="7"/>
  <c r="C1476" i="7"/>
  <c r="C1116" i="7"/>
  <c r="C2592" i="7"/>
  <c r="C1836" i="7"/>
  <c r="C1656" i="7"/>
  <c r="B2412" i="7"/>
  <c r="C288" i="7"/>
  <c r="C2696" i="7"/>
  <c r="C2358" i="7"/>
  <c r="B2568" i="7"/>
  <c r="C1746" i="7"/>
  <c r="B289" i="7"/>
  <c r="B161" i="7"/>
  <c r="B97" i="7"/>
  <c r="C2384" i="7"/>
  <c r="C1026" i="7"/>
  <c r="B2594" i="7"/>
  <c r="C576" i="7"/>
  <c r="C486" i="7"/>
  <c r="B225" i="7"/>
  <c r="C2566" i="7"/>
  <c r="C2618" i="7"/>
  <c r="C2106" i="7"/>
  <c r="C2197" i="7" s="1"/>
  <c r="C2462" i="7"/>
  <c r="B2516" i="7"/>
  <c r="B2438" i="7"/>
  <c r="C2016" i="7"/>
  <c r="B2490" i="7"/>
  <c r="C224" i="7"/>
  <c r="C1386" i="7"/>
  <c r="C2332" i="7"/>
  <c r="B2672" i="7"/>
  <c r="C352" i="7"/>
  <c r="C417" i="7" s="1"/>
  <c r="H2800" i="7" a="1"/>
  <c r="H94" i="7" a="1"/>
  <c r="F160" i="7"/>
  <c r="F2437" i="7"/>
  <c r="G2383" i="7"/>
  <c r="G575" i="7"/>
  <c r="F2463" i="7"/>
  <c r="F2671" i="7"/>
  <c r="G1295" i="7"/>
  <c r="G95" i="7"/>
  <c r="H2720" i="7" a="1"/>
  <c r="H2746" i="7" a="1"/>
  <c r="F2541" i="7"/>
  <c r="G2591" i="7"/>
  <c r="H2694" i="7" a="1"/>
  <c r="G2331" i="7"/>
  <c r="G2015" i="7"/>
  <c r="G352" i="7"/>
  <c r="F96" i="7"/>
  <c r="F2593" i="7"/>
  <c r="G223" i="7"/>
  <c r="G845" i="7"/>
  <c r="G2801" i="7"/>
  <c r="H2616" i="7" a="1"/>
  <c r="F2645" i="7"/>
  <c r="F552" i="7"/>
  <c r="H351" i="7" a="1"/>
  <c r="H552" i="7" a="1"/>
  <c r="H222" i="7" a="1"/>
  <c r="F2515" i="7"/>
  <c r="G2643" i="7"/>
  <c r="G2747" i="7"/>
  <c r="G1115" i="7"/>
  <c r="H2538" i="7" a="1"/>
  <c r="G2357" i="7"/>
  <c r="G665" i="7"/>
  <c r="G935" i="7"/>
  <c r="H2460" i="7" a="1"/>
  <c r="G2513" i="7"/>
  <c r="H2773" i="7" a="1"/>
  <c r="G2435" i="7"/>
  <c r="G287" i="7"/>
  <c r="G2695" i="7"/>
  <c r="G2565" i="7"/>
  <c r="F2803" i="7"/>
  <c r="H2330" i="7" a="1"/>
  <c r="F2489" i="7"/>
  <c r="F488" i="7"/>
  <c r="H2304" i="7" a="1"/>
  <c r="G2721" i="7"/>
  <c r="H2590" i="7" a="1"/>
  <c r="G2409" i="7"/>
  <c r="G1655" i="7"/>
  <c r="G1565" i="7"/>
  <c r="F2359" i="7"/>
  <c r="G1475" i="7"/>
  <c r="G2106" i="7"/>
  <c r="G1025" i="7"/>
  <c r="G755" i="7"/>
  <c r="H30" i="7" a="1"/>
  <c r="F353" i="7"/>
  <c r="H2668" i="7" a="1"/>
  <c r="H2564" i="7" a="1"/>
  <c r="H2486" i="7" a="1"/>
  <c r="G159" i="7"/>
  <c r="F2385" i="7"/>
  <c r="G2197" i="7"/>
  <c r="F2776" i="7"/>
  <c r="G2487" i="7"/>
  <c r="G1205" i="7"/>
  <c r="H2382" i="7" a="1"/>
  <c r="F2619" i="7"/>
  <c r="H2356" i="7" a="1"/>
  <c r="G2774" i="7"/>
  <c r="H2512" i="7" a="1"/>
  <c r="G485" i="7"/>
  <c r="F2697" i="7"/>
  <c r="G31" i="7"/>
  <c r="G1925" i="7"/>
  <c r="H484" i="7" a="1"/>
  <c r="F418" i="7"/>
  <c r="F224" i="7"/>
  <c r="F2411" i="7"/>
  <c r="G417" i="7"/>
  <c r="G2539" i="7"/>
  <c r="F2749" i="7"/>
  <c r="H2408" i="7" a="1"/>
  <c r="F2567" i="7"/>
  <c r="H416" i="7" a="1"/>
  <c r="F288" i="7"/>
  <c r="H158" i="7" a="1"/>
  <c r="G1745" i="7"/>
  <c r="H2434" i="7" a="1"/>
  <c r="G2669" i="7"/>
  <c r="H2642" i="7" a="1"/>
  <c r="G1385" i="7"/>
  <c r="G2305" i="7"/>
  <c r="H286" i="7" a="1"/>
  <c r="G2617" i="7"/>
  <c r="G2461" i="7"/>
  <c r="F30" i="7"/>
  <c r="F2723" i="7"/>
  <c r="G1835" i="7"/>
  <c r="H2800" i="7" l="1"/>
  <c r="H416" i="7"/>
  <c r="H2538" i="7"/>
  <c r="H2746" i="7"/>
  <c r="H2720" i="7"/>
  <c r="H2564" i="7"/>
  <c r="H2460" i="7"/>
  <c r="H484" i="7"/>
  <c r="H2512" i="7"/>
  <c r="H2773" i="7"/>
  <c r="H30" i="7"/>
  <c r="H2642" i="7"/>
  <c r="H2356" i="7"/>
  <c r="H2590" i="7"/>
  <c r="H222" i="7"/>
  <c r="H552" i="7"/>
  <c r="H286" i="7"/>
  <c r="H2434" i="7"/>
  <c r="H2382" i="7"/>
  <c r="H2304" i="7"/>
  <c r="H351" i="7"/>
  <c r="H2408" i="7"/>
  <c r="H2668" i="7"/>
  <c r="H2694" i="7"/>
  <c r="H158" i="7"/>
  <c r="H2330" i="7"/>
  <c r="H2616" i="7"/>
  <c r="H94" i="7"/>
  <c r="H2486" i="7"/>
  <c r="C353" i="7"/>
  <c r="C418" i="7" s="1"/>
  <c r="C487" i="7"/>
  <c r="C577" i="7"/>
  <c r="C1207" i="7"/>
  <c r="B2751" i="7"/>
  <c r="B2413" i="7"/>
  <c r="C1297" i="7"/>
  <c r="C2359" i="7"/>
  <c r="C2107" i="7"/>
  <c r="C2198" i="7" s="1"/>
  <c r="C667" i="7"/>
  <c r="B162" i="7"/>
  <c r="B98" i="7"/>
  <c r="B2595" i="7"/>
  <c r="B2439" i="7"/>
  <c r="B2647" i="7"/>
  <c r="C2671" i="7"/>
  <c r="C847" i="7"/>
  <c r="C33" i="7"/>
  <c r="C1657" i="7"/>
  <c r="B2699" i="7"/>
  <c r="C2411" i="7"/>
  <c r="C1477" i="7"/>
  <c r="B226" i="7"/>
  <c r="C2385" i="7"/>
  <c r="C1567" i="7"/>
  <c r="C2463" i="7"/>
  <c r="B2569" i="7"/>
  <c r="B2725" i="7"/>
  <c r="C2749" i="7"/>
  <c r="C2515" i="7"/>
  <c r="B2465" i="7"/>
  <c r="C2645" i="7"/>
  <c r="C1747" i="7"/>
  <c r="C161" i="7"/>
  <c r="C97" i="7"/>
  <c r="C1027" i="7"/>
  <c r="B32" i="7"/>
  <c r="C937" i="7"/>
  <c r="B2621" i="7"/>
  <c r="C1927" i="7"/>
  <c r="C1387" i="7"/>
  <c r="C225" i="7"/>
  <c r="B2491" i="7"/>
  <c r="C289" i="7"/>
  <c r="B2543" i="7"/>
  <c r="C2593" i="7"/>
  <c r="B354" i="7"/>
  <c r="B419" i="7" s="1"/>
  <c r="C2723" i="7"/>
  <c r="B2673" i="7"/>
  <c r="C2775" i="7"/>
  <c r="C2802" i="7" s="1"/>
  <c r="C757" i="7"/>
  <c r="B2777" i="7"/>
  <c r="B2804" i="7" s="1"/>
  <c r="C2567" i="7"/>
  <c r="B290" i="7"/>
  <c r="B2517" i="7"/>
  <c r="C2489" i="7"/>
  <c r="C1117" i="7"/>
  <c r="C1837" i="7"/>
  <c r="C2619" i="7"/>
  <c r="C2437" i="7"/>
  <c r="B554" i="7"/>
  <c r="B490" i="7"/>
  <c r="C2697" i="7"/>
  <c r="C2017" i="7"/>
  <c r="C2541" i="7"/>
  <c r="G576" i="7"/>
  <c r="H417" i="7" a="1"/>
  <c r="G1476" i="7"/>
  <c r="G32" i="7"/>
  <c r="G2016" i="7"/>
  <c r="H485" i="7" a="1"/>
  <c r="G666" i="7"/>
  <c r="F97" i="7"/>
  <c r="H2747" i="7" a="1"/>
  <c r="G224" i="7"/>
  <c r="F2672" i="7"/>
  <c r="G2332" i="7"/>
  <c r="F2646" i="7"/>
  <c r="G1386" i="7"/>
  <c r="F419" i="7"/>
  <c r="G1656" i="7"/>
  <c r="F354" i="7"/>
  <c r="G2566" i="7"/>
  <c r="H2669" i="7" a="1"/>
  <c r="F2620" i="7"/>
  <c r="H2383" i="7" a="1"/>
  <c r="G2696" i="7"/>
  <c r="G2358" i="7"/>
  <c r="F2568" i="7"/>
  <c r="G1026" i="7"/>
  <c r="F2386" i="7"/>
  <c r="H2617" i="7" a="1"/>
  <c r="F2516" i="7"/>
  <c r="F2490" i="7"/>
  <c r="G418" i="7"/>
  <c r="G2775" i="7"/>
  <c r="G2540" i="7"/>
  <c r="G2514" i="7"/>
  <c r="G1206" i="7"/>
  <c r="G2592" i="7"/>
  <c r="G1566" i="7"/>
  <c r="H553" i="7" a="1"/>
  <c r="F2777" i="7"/>
  <c r="H31" i="7" a="1"/>
  <c r="G756" i="7"/>
  <c r="F489" i="7"/>
  <c r="F2594" i="7"/>
  <c r="H95" i="7" a="1"/>
  <c r="G2748" i="7"/>
  <c r="F225" i="7"/>
  <c r="G1116" i="7"/>
  <c r="H2331" i="7" a="1"/>
  <c r="G2107" i="7"/>
  <c r="F553" i="7"/>
  <c r="F2724" i="7"/>
  <c r="H2435" i="7" a="1"/>
  <c r="G1746" i="7"/>
  <c r="H2305" i="7" a="1"/>
  <c r="H2591" i="7" a="1"/>
  <c r="F2438" i="7"/>
  <c r="H2357" i="7" a="1"/>
  <c r="F161" i="7"/>
  <c r="G2644" i="7"/>
  <c r="G2462" i="7"/>
  <c r="H2513" i="7" a="1"/>
  <c r="G2384" i="7"/>
  <c r="G2488" i="7"/>
  <c r="G846" i="7"/>
  <c r="F2804" i="7"/>
  <c r="G160" i="7"/>
  <c r="H2539" i="7" a="1"/>
  <c r="F2750" i="7"/>
  <c r="H2487" i="7" a="1"/>
  <c r="G288" i="7"/>
  <c r="F2464" i="7"/>
  <c r="G936" i="7"/>
  <c r="G1296" i="7"/>
  <c r="G2198" i="7"/>
  <c r="H2565" i="7" a="1"/>
  <c r="H287" i="7" a="1"/>
  <c r="H2801" i="7" a="1"/>
  <c r="H2774" i="7" a="1"/>
  <c r="G2436" i="7"/>
  <c r="H2409" i="7" a="1"/>
  <c r="H2695" i="7" a="1"/>
  <c r="G96" i="7"/>
  <c r="H2643" i="7" a="1"/>
  <c r="F2542" i="7"/>
  <c r="F2698" i="7"/>
  <c r="G2410" i="7"/>
  <c r="H352" i="7" a="1"/>
  <c r="G2722" i="7"/>
  <c r="H223" i="7" a="1"/>
  <c r="H159" i="7" a="1"/>
  <c r="H2721" i="7" a="1"/>
  <c r="G2618" i="7"/>
  <c r="F31" i="7"/>
  <c r="G2802" i="7"/>
  <c r="H2461" i="7" a="1"/>
  <c r="G1926" i="7"/>
  <c r="G353" i="7"/>
  <c r="G2670" i="7"/>
  <c r="G486" i="7"/>
  <c r="F289" i="7"/>
  <c r="G1836" i="7"/>
  <c r="F2412" i="7"/>
  <c r="H2801" i="7" l="1"/>
  <c r="H417" i="7"/>
  <c r="H2487" i="7"/>
  <c r="H352" i="7"/>
  <c r="H2513" i="7"/>
  <c r="H31" i="7"/>
  <c r="H287" i="7"/>
  <c r="H2331" i="7"/>
  <c r="H95" i="7"/>
  <c r="H553" i="7"/>
  <c r="H2383" i="7"/>
  <c r="H2747" i="7"/>
  <c r="H2617" i="7"/>
  <c r="H2721" i="7"/>
  <c r="H2643" i="7"/>
  <c r="H2357" i="7"/>
  <c r="H2669" i="7"/>
  <c r="H485" i="7"/>
  <c r="H2565" i="7"/>
  <c r="H2539" i="7"/>
  <c r="H2695" i="7"/>
  <c r="H2591" i="7"/>
  <c r="H2461" i="7"/>
  <c r="H159" i="7"/>
  <c r="H2409" i="7"/>
  <c r="H2305" i="7"/>
  <c r="H223" i="7"/>
  <c r="H2774" i="7"/>
  <c r="H2435" i="7"/>
  <c r="C1208" i="7"/>
  <c r="C2646" i="7"/>
  <c r="B2544" i="7"/>
  <c r="C848" i="7"/>
  <c r="C162" i="7"/>
  <c r="C98" i="7"/>
  <c r="C1388" i="7"/>
  <c r="B2466" i="7"/>
  <c r="C2594" i="7"/>
  <c r="C1838" i="7"/>
  <c r="C1658" i="7"/>
  <c r="B2700" i="7"/>
  <c r="B2570" i="7"/>
  <c r="C1478" i="7"/>
  <c r="B33" i="7"/>
  <c r="C2672" i="7"/>
  <c r="B2752" i="7"/>
  <c r="C2698" i="7"/>
  <c r="B163" i="7"/>
  <c r="B99" i="7"/>
  <c r="C2386" i="7"/>
  <c r="B2778" i="7"/>
  <c r="B2805" i="7" s="1"/>
  <c r="C2412" i="7"/>
  <c r="B2726" i="7"/>
  <c r="B227" i="7"/>
  <c r="C1298" i="7"/>
  <c r="C2464" i="7"/>
  <c r="C2516" i="7"/>
  <c r="C2750" i="7"/>
  <c r="C354" i="7"/>
  <c r="C419" i="7" s="1"/>
  <c r="C2018" i="7"/>
  <c r="C1118" i="7"/>
  <c r="B2492" i="7"/>
  <c r="C2568" i="7"/>
  <c r="C2108" i="7"/>
  <c r="C2199" i="7" s="1"/>
  <c r="B2596" i="7"/>
  <c r="B291" i="7"/>
  <c r="C1748" i="7"/>
  <c r="B2674" i="7"/>
  <c r="C758" i="7"/>
  <c r="C668" i="7"/>
  <c r="C2724" i="7"/>
  <c r="B2518" i="7"/>
  <c r="C2490" i="7"/>
  <c r="C1928" i="7"/>
  <c r="C226" i="7"/>
  <c r="C1568" i="7"/>
  <c r="C578" i="7"/>
  <c r="C488" i="7"/>
  <c r="B2648" i="7"/>
  <c r="C2542" i="7"/>
  <c r="C34" i="7"/>
  <c r="B555" i="7"/>
  <c r="B491" i="7"/>
  <c r="B355" i="7"/>
  <c r="B420" i="7" s="1"/>
  <c r="C2620" i="7"/>
  <c r="C290" i="7"/>
  <c r="C1028" i="7"/>
  <c r="C2776" i="7"/>
  <c r="C2803" i="7" s="1"/>
  <c r="C2438" i="7"/>
  <c r="C938" i="7"/>
  <c r="B2622" i="7"/>
  <c r="B2440" i="7"/>
  <c r="G97" i="7"/>
  <c r="H418" i="7" a="1"/>
  <c r="G419" i="7"/>
  <c r="F2543" i="7"/>
  <c r="G2671" i="7"/>
  <c r="G937" i="7"/>
  <c r="H2566" i="7" a="1"/>
  <c r="H160" i="7" a="1"/>
  <c r="G2411" i="7"/>
  <c r="H2462" i="7" a="1"/>
  <c r="G847" i="7"/>
  <c r="F162" i="7"/>
  <c r="F2465" i="7"/>
  <c r="F355" i="7"/>
  <c r="G289" i="7"/>
  <c r="H2670" i="7" a="1"/>
  <c r="F2439" i="7"/>
  <c r="H2488" i="7" a="1"/>
  <c r="H2696" i="7" a="1"/>
  <c r="G2723" i="7"/>
  <c r="G2437" i="7"/>
  <c r="H2592" i="7" a="1"/>
  <c r="G2567" i="7"/>
  <c r="G2619" i="7"/>
  <c r="G2515" i="7"/>
  <c r="F2569" i="7"/>
  <c r="G1297" i="7"/>
  <c r="F290" i="7"/>
  <c r="G2108" i="7"/>
  <c r="G667" i="7"/>
  <c r="G1747" i="7"/>
  <c r="H2644" i="7" a="1"/>
  <c r="G2359" i="7"/>
  <c r="H2384" i="7" a="1"/>
  <c r="F2725" i="7"/>
  <c r="H486" i="7" a="1"/>
  <c r="G757" i="7"/>
  <c r="G577" i="7"/>
  <c r="F226" i="7"/>
  <c r="F2491" i="7"/>
  <c r="G487" i="7"/>
  <c r="G1567" i="7"/>
  <c r="F32" i="7"/>
  <c r="H2332" i="7" a="1"/>
  <c r="G2645" i="7"/>
  <c r="G2593" i="7"/>
  <c r="F2647" i="7"/>
  <c r="G1117" i="7"/>
  <c r="H2802" i="7" a="1"/>
  <c r="H2358" i="7" a="1"/>
  <c r="F2751" i="7"/>
  <c r="G1657" i="7"/>
  <c r="H2514" i="7" a="1"/>
  <c r="H288" i="7" a="1"/>
  <c r="F554" i="7"/>
  <c r="H2410" i="7" a="1"/>
  <c r="F2699" i="7"/>
  <c r="F490" i="7"/>
  <c r="G2749" i="7"/>
  <c r="F2621" i="7"/>
  <c r="G1927" i="7"/>
  <c r="H2722" i="7" a="1"/>
  <c r="G2017" i="7"/>
  <c r="G2463" i="7"/>
  <c r="G2541" i="7"/>
  <c r="H2618" i="7" a="1"/>
  <c r="G225" i="7"/>
  <c r="G2803" i="7"/>
  <c r="H96" i="7" a="1"/>
  <c r="G1207" i="7"/>
  <c r="G2776" i="7"/>
  <c r="F2778" i="7"/>
  <c r="F2517" i="7"/>
  <c r="F98" i="7"/>
  <c r="H2436" i="7" a="1"/>
  <c r="G2489" i="7"/>
  <c r="H2775" i="7" a="1"/>
  <c r="G1837" i="7"/>
  <c r="F2595" i="7"/>
  <c r="G1477" i="7"/>
  <c r="F2805" i="7"/>
  <c r="H2540" i="7" a="1"/>
  <c r="G354" i="7"/>
  <c r="F2413" i="7"/>
  <c r="G161" i="7"/>
  <c r="G1387" i="7"/>
  <c r="G2385" i="7"/>
  <c r="H554" i="7" a="1"/>
  <c r="G1027" i="7"/>
  <c r="G2199" i="7"/>
  <c r="H2748" i="7" a="1"/>
  <c r="F2673" i="7"/>
  <c r="F420" i="7"/>
  <c r="H353" i="7" a="1"/>
  <c r="H224" i="7" a="1"/>
  <c r="H32" i="7" a="1"/>
  <c r="G33" i="7"/>
  <c r="G2697" i="7"/>
  <c r="H2802" i="7" l="1"/>
  <c r="H418" i="7"/>
  <c r="H224" i="7"/>
  <c r="H2722" i="7"/>
  <c r="H2775" i="7"/>
  <c r="H2592" i="7"/>
  <c r="H2696" i="7"/>
  <c r="H2462" i="7"/>
  <c r="H554" i="7"/>
  <c r="H2436" i="7"/>
  <c r="H2410" i="7"/>
  <c r="H2488" i="7"/>
  <c r="H160" i="7"/>
  <c r="H2644" i="7"/>
  <c r="H353" i="7"/>
  <c r="H288" i="7"/>
  <c r="H486" i="7"/>
  <c r="H2566" i="7"/>
  <c r="H2618" i="7"/>
  <c r="H2332" i="7"/>
  <c r="H2748" i="7"/>
  <c r="H2514" i="7"/>
  <c r="H2670" i="7"/>
  <c r="H32" i="7"/>
  <c r="H2540" i="7"/>
  <c r="H96" i="7"/>
  <c r="H2358" i="7"/>
  <c r="H2384" i="7"/>
  <c r="B492" i="7"/>
  <c r="B556" i="7"/>
  <c r="C2465" i="7"/>
  <c r="C2439" i="7"/>
  <c r="C2725" i="7"/>
  <c r="C1479" i="7"/>
  <c r="C1389" i="7"/>
  <c r="C1119" i="7"/>
  <c r="B2675" i="7"/>
  <c r="C2019" i="7"/>
  <c r="B356" i="7"/>
  <c r="B421" i="7" s="1"/>
  <c r="C2777" i="7"/>
  <c r="C2804" i="7" s="1"/>
  <c r="B292" i="7"/>
  <c r="C2413" i="7"/>
  <c r="B2779" i="7"/>
  <c r="B2806" i="7" s="1"/>
  <c r="B2597" i="7"/>
  <c r="C1929" i="7"/>
  <c r="C163" i="7"/>
  <c r="C99" i="7"/>
  <c r="C759" i="7"/>
  <c r="B2519" i="7"/>
  <c r="C227" i="7"/>
  <c r="C1299" i="7"/>
  <c r="C579" i="7"/>
  <c r="C489" i="7"/>
  <c r="C2517" i="7"/>
  <c r="B164" i="7"/>
  <c r="B100" i="7"/>
  <c r="C2699" i="7"/>
  <c r="B2727" i="7"/>
  <c r="C2621" i="7"/>
  <c r="C1029" i="7"/>
  <c r="C355" i="7"/>
  <c r="C420" i="7" s="1"/>
  <c r="C669" i="7"/>
  <c r="C849" i="7"/>
  <c r="B2623" i="7"/>
  <c r="C1209" i="7"/>
  <c r="C2543" i="7"/>
  <c r="B2753" i="7"/>
  <c r="B228" i="7"/>
  <c r="B2493" i="7"/>
  <c r="C939" i="7"/>
  <c r="B2545" i="7"/>
  <c r="C2491" i="7"/>
  <c r="B34" i="7"/>
  <c r="B2571" i="7"/>
  <c r="B2701" i="7"/>
  <c r="B2649" i="7"/>
  <c r="C2647" i="7"/>
  <c r="C1569" i="7"/>
  <c r="C2673" i="7"/>
  <c r="C35" i="7"/>
  <c r="C1659" i="7"/>
  <c r="C2109" i="7"/>
  <c r="C2200" i="7" s="1"/>
  <c r="C2569" i="7"/>
  <c r="C1749" i="7"/>
  <c r="B2467" i="7"/>
  <c r="C291" i="7"/>
  <c r="C2751" i="7"/>
  <c r="C1839" i="7"/>
  <c r="C2595" i="7"/>
  <c r="H2411" i="7" a="1"/>
  <c r="G1658" i="7"/>
  <c r="H487" i="7" a="1"/>
  <c r="G2516" i="7"/>
  <c r="G2750" i="7"/>
  <c r="G2672" i="7"/>
  <c r="G2804" i="7"/>
  <c r="H289" i="7" a="1"/>
  <c r="H2437" i="7" a="1"/>
  <c r="F2492" i="7"/>
  <c r="F163" i="7"/>
  <c r="F2726" i="7"/>
  <c r="F2806" i="7"/>
  <c r="G2438" i="7"/>
  <c r="G2412" i="7"/>
  <c r="G355" i="7"/>
  <c r="G2698" i="7"/>
  <c r="H2463" i="7" a="1"/>
  <c r="G1838" i="7"/>
  <c r="F2700" i="7"/>
  <c r="F2518" i="7"/>
  <c r="F2779" i="7"/>
  <c r="H2671" i="7" a="1"/>
  <c r="G1118" i="7"/>
  <c r="G2777" i="7"/>
  <c r="F2466" i="7"/>
  <c r="F2440" i="7"/>
  <c r="G578" i="7"/>
  <c r="H2645" i="7" a="1"/>
  <c r="G1208" i="7"/>
  <c r="G1028" i="7"/>
  <c r="H2776" i="7" a="1"/>
  <c r="F99" i="7"/>
  <c r="G34" i="7"/>
  <c r="G2464" i="7"/>
  <c r="H2723" i="7" a="1"/>
  <c r="G2646" i="7"/>
  <c r="G226" i="7"/>
  <c r="G2490" i="7"/>
  <c r="G2542" i="7"/>
  <c r="G162" i="7"/>
  <c r="H2803" i="7" a="1"/>
  <c r="G1298" i="7"/>
  <c r="H2385" i="7" a="1"/>
  <c r="F2674" i="7"/>
  <c r="F227" i="7"/>
  <c r="G488" i="7"/>
  <c r="G2109" i="7"/>
  <c r="F2544" i="7"/>
  <c r="G2386" i="7"/>
  <c r="H2541" i="7" a="1"/>
  <c r="G2200" i="7"/>
  <c r="F356" i="7"/>
  <c r="G668" i="7"/>
  <c r="H2593" i="7" a="1"/>
  <c r="G848" i="7"/>
  <c r="H354" i="7" a="1"/>
  <c r="H2749" i="7" a="1"/>
  <c r="H2567" i="7" a="1"/>
  <c r="H555" i="7" a="1"/>
  <c r="G1748" i="7"/>
  <c r="G1928" i="7"/>
  <c r="H33" i="7" a="1"/>
  <c r="H225" i="7" a="1"/>
  <c r="F2648" i="7"/>
  <c r="G2724" i="7"/>
  <c r="H419" i="7" a="1"/>
  <c r="F2752" i="7"/>
  <c r="G938" i="7"/>
  <c r="G290" i="7"/>
  <c r="H2697" i="7" a="1"/>
  <c r="G2568" i="7"/>
  <c r="H2359" i="7" a="1"/>
  <c r="H97" i="7" a="1"/>
  <c r="H2489" i="7" a="1"/>
  <c r="G2594" i="7"/>
  <c r="F2596" i="7"/>
  <c r="F33" i="7"/>
  <c r="F421" i="7"/>
  <c r="F555" i="7"/>
  <c r="F2622" i="7"/>
  <c r="G2620" i="7"/>
  <c r="F2570" i="7"/>
  <c r="G1478" i="7"/>
  <c r="G1388" i="7"/>
  <c r="F491" i="7"/>
  <c r="H2515" i="7" a="1"/>
  <c r="G758" i="7"/>
  <c r="G420" i="7"/>
  <c r="G1568" i="7"/>
  <c r="H161" i="7" a="1"/>
  <c r="G2018" i="7"/>
  <c r="G98" i="7"/>
  <c r="H2619" i="7" a="1"/>
  <c r="F291" i="7"/>
  <c r="H2803" i="7" l="1"/>
  <c r="H419" i="7"/>
  <c r="H33" i="7"/>
  <c r="H555" i="7"/>
  <c r="H2671" i="7"/>
  <c r="H2619" i="7"/>
  <c r="H161" i="7"/>
  <c r="H2515" i="7"/>
  <c r="H2489" i="7"/>
  <c r="H2567" i="7"/>
  <c r="H97" i="7"/>
  <c r="H2776" i="7"/>
  <c r="H2645" i="7"/>
  <c r="H2359" i="7"/>
  <c r="H2749" i="7"/>
  <c r="H225" i="7"/>
  <c r="H2723" i="7"/>
  <c r="H354" i="7"/>
  <c r="H2385" i="7"/>
  <c r="H2463" i="7"/>
  <c r="H2541" i="7"/>
  <c r="H2697" i="7"/>
  <c r="H2593" i="7"/>
  <c r="H487" i="7"/>
  <c r="H2437" i="7"/>
  <c r="H289" i="7"/>
  <c r="H2411" i="7"/>
  <c r="C2596" i="7"/>
  <c r="B2598" i="7"/>
  <c r="C1660" i="7"/>
  <c r="C1030" i="7"/>
  <c r="B2754" i="7"/>
  <c r="C292" i="7"/>
  <c r="B2546" i="7"/>
  <c r="B2702" i="7"/>
  <c r="C2622" i="7"/>
  <c r="B2494" i="7"/>
  <c r="C2674" i="7"/>
  <c r="C670" i="7"/>
  <c r="C2466" i="7"/>
  <c r="B2624" i="7"/>
  <c r="B2728" i="7"/>
  <c r="B2572" i="7"/>
  <c r="B2780" i="7"/>
  <c r="B2807" i="7" s="1"/>
  <c r="C100" i="7"/>
  <c r="C164" i="7"/>
  <c r="C1480" i="7"/>
  <c r="C2492" i="7"/>
  <c r="C2700" i="7"/>
  <c r="C940" i="7"/>
  <c r="C2648" i="7"/>
  <c r="C1390" i="7"/>
  <c r="C228" i="7"/>
  <c r="C2110" i="7"/>
  <c r="C2201" i="7" s="1"/>
  <c r="C1570" i="7"/>
  <c r="C2544" i="7"/>
  <c r="C2440" i="7"/>
  <c r="B357" i="7"/>
  <c r="B422" i="7" s="1"/>
  <c r="C2752" i="7"/>
  <c r="B557" i="7"/>
  <c r="B493" i="7"/>
  <c r="C1300" i="7"/>
  <c r="C356" i="7"/>
  <c r="C421" i="7" s="1"/>
  <c r="B2520" i="7"/>
  <c r="B35" i="7"/>
  <c r="C2778" i="7"/>
  <c r="C2805" i="7" s="1"/>
  <c r="C760" i="7"/>
  <c r="C2570" i="7"/>
  <c r="C580" i="7"/>
  <c r="C490" i="7"/>
  <c r="C2726" i="7"/>
  <c r="C2020" i="7"/>
  <c r="C1750" i="7"/>
  <c r="C1210" i="7"/>
  <c r="C1840" i="7"/>
  <c r="C2518" i="7"/>
  <c r="B165" i="7"/>
  <c r="B101" i="7"/>
  <c r="C1930" i="7"/>
  <c r="C36" i="7"/>
  <c r="B2676" i="7"/>
  <c r="B293" i="7"/>
  <c r="B2650" i="7"/>
  <c r="C1120" i="7"/>
  <c r="B229" i="7"/>
  <c r="C850" i="7"/>
  <c r="G2805" i="7"/>
  <c r="G1389" i="7"/>
  <c r="G579" i="7"/>
  <c r="H2516" i="7" a="1"/>
  <c r="G2751" i="7"/>
  <c r="G2543" i="7"/>
  <c r="G759" i="7"/>
  <c r="F100" i="7"/>
  <c r="H34" i="7" a="1"/>
  <c r="G2778" i="7"/>
  <c r="G2465" i="7"/>
  <c r="G2201" i="7"/>
  <c r="G2621" i="7"/>
  <c r="G669" i="7"/>
  <c r="F2780" i="7"/>
  <c r="H488" i="7" a="1"/>
  <c r="G1119" i="7"/>
  <c r="H2750" i="7" a="1"/>
  <c r="H2490" i="7" a="1"/>
  <c r="H2594" i="7" a="1"/>
  <c r="F2623" i="7"/>
  <c r="G2725" i="7"/>
  <c r="G1839" i="7"/>
  <c r="G1479" i="7"/>
  <c r="G2413" i="7"/>
  <c r="H2672" i="7" a="1"/>
  <c r="H2568" i="7" a="1"/>
  <c r="H2620" i="7" a="1"/>
  <c r="F2675" i="7"/>
  <c r="F2467" i="7"/>
  <c r="G163" i="7"/>
  <c r="G1929" i="7"/>
  <c r="F34" i="7"/>
  <c r="H420" i="7" a="1"/>
  <c r="G35" i="7"/>
  <c r="G1299" i="7"/>
  <c r="H2646" i="7" a="1"/>
  <c r="H2386" i="7" a="1"/>
  <c r="G2595" i="7"/>
  <c r="F2519" i="7"/>
  <c r="G356" i="7"/>
  <c r="F2701" i="7"/>
  <c r="H2412" i="7" a="1"/>
  <c r="F422" i="7"/>
  <c r="F357" i="7"/>
  <c r="H290" i="7" a="1"/>
  <c r="F164" i="7"/>
  <c r="F492" i="7"/>
  <c r="H2542" i="7" a="1"/>
  <c r="H2464" i="7" a="1"/>
  <c r="G1569" i="7"/>
  <c r="H2698" i="7" a="1"/>
  <c r="G2439" i="7"/>
  <c r="H2438" i="7" a="1"/>
  <c r="G2647" i="7"/>
  <c r="F228" i="7"/>
  <c r="G421" i="7"/>
  <c r="G291" i="7"/>
  <c r="G2569" i="7"/>
  <c r="G99" i="7"/>
  <c r="G489" i="7"/>
  <c r="H98" i="7" a="1"/>
  <c r="F2493" i="7"/>
  <c r="H226" i="7" a="1"/>
  <c r="G2699" i="7"/>
  <c r="F2753" i="7"/>
  <c r="G1659" i="7"/>
  <c r="H2724" i="7" a="1"/>
  <c r="H355" i="7" a="1"/>
  <c r="F2597" i="7"/>
  <c r="F2807" i="7"/>
  <c r="G939" i="7"/>
  <c r="G1749" i="7"/>
  <c r="G2517" i="7"/>
  <c r="F556" i="7"/>
  <c r="H162" i="7" a="1"/>
  <c r="F2571" i="7"/>
  <c r="G849" i="7"/>
  <c r="G2110" i="7"/>
  <c r="F292" i="7"/>
  <c r="G1029" i="7"/>
  <c r="G227" i="7"/>
  <c r="H2804" i="7" a="1"/>
  <c r="F2545" i="7"/>
  <c r="H2777" i="7" a="1"/>
  <c r="G2491" i="7"/>
  <c r="F2649" i="7"/>
  <c r="F2727" i="7"/>
  <c r="G2673" i="7"/>
  <c r="G2019" i="7"/>
  <c r="H556" i="7" a="1"/>
  <c r="G1209" i="7"/>
  <c r="H2804" i="7" l="1"/>
  <c r="H420" i="7"/>
  <c r="H2412" i="7"/>
  <c r="H2620" i="7"/>
  <c r="H2438" i="7"/>
  <c r="H2698" i="7"/>
  <c r="H2386" i="7"/>
  <c r="H2594" i="7"/>
  <c r="H34" i="7"/>
  <c r="H556" i="7"/>
  <c r="H2568" i="7"/>
  <c r="H2490" i="7"/>
  <c r="H2464" i="7"/>
  <c r="H2646" i="7"/>
  <c r="H2750" i="7"/>
  <c r="H355" i="7"/>
  <c r="H98" i="7"/>
  <c r="H2542" i="7"/>
  <c r="H2672" i="7"/>
  <c r="H162" i="7"/>
  <c r="H2724" i="7"/>
  <c r="H488" i="7"/>
  <c r="H2516" i="7"/>
  <c r="H290" i="7"/>
  <c r="H2777" i="7"/>
  <c r="H226" i="7"/>
  <c r="C1391" i="7"/>
  <c r="B358" i="7"/>
  <c r="B423" i="7" s="1"/>
  <c r="B558" i="7"/>
  <c r="B494" i="7"/>
  <c r="C293" i="7"/>
  <c r="C2623" i="7"/>
  <c r="B294" i="7"/>
  <c r="B2703" i="7"/>
  <c r="C2111" i="7"/>
  <c r="C2202" i="7" s="1"/>
  <c r="C2597" i="7"/>
  <c r="C2493" i="7"/>
  <c r="B2781" i="7"/>
  <c r="B2808" i="7" s="1"/>
  <c r="C2571" i="7"/>
  <c r="C1481" i="7"/>
  <c r="C2519" i="7"/>
  <c r="B2599" i="7"/>
  <c r="C1121" i="7"/>
  <c r="C2021" i="7"/>
  <c r="C1931" i="7"/>
  <c r="C2753" i="7"/>
  <c r="C1661" i="7"/>
  <c r="C2675" i="7"/>
  <c r="C1571" i="7"/>
  <c r="B2755" i="7"/>
  <c r="B2573" i="7"/>
  <c r="C1751" i="7"/>
  <c r="B2677" i="7"/>
  <c r="C1031" i="7"/>
  <c r="C229" i="7"/>
  <c r="C2701" i="7"/>
  <c r="C165" i="7"/>
  <c r="C101" i="7"/>
  <c r="C357" i="7"/>
  <c r="C422" i="7" s="1"/>
  <c r="B2625" i="7"/>
  <c r="C1301" i="7"/>
  <c r="B2651" i="7"/>
  <c r="B230" i="7"/>
  <c r="B36" i="7"/>
  <c r="B102" i="7"/>
  <c r="B166" i="7"/>
  <c r="C2727" i="7"/>
  <c r="C491" i="7"/>
  <c r="C581" i="7"/>
  <c r="C941" i="7"/>
  <c r="C671" i="7"/>
  <c r="C2467" i="7"/>
  <c r="B2521" i="7"/>
  <c r="C1841" i="7"/>
  <c r="B2547" i="7"/>
  <c r="C2649" i="7"/>
  <c r="C2545" i="7"/>
  <c r="C2779" i="7"/>
  <c r="C2806" i="7" s="1"/>
  <c r="C1211" i="7"/>
  <c r="C37" i="7"/>
  <c r="C851" i="7"/>
  <c r="C761" i="7"/>
  <c r="B2729" i="7"/>
  <c r="F423" i="7"/>
  <c r="G164" i="7"/>
  <c r="F2598" i="7"/>
  <c r="F358" i="7"/>
  <c r="G100" i="7"/>
  <c r="H2778" i="7" a="1"/>
  <c r="F2754" i="7"/>
  <c r="H2673" i="7" a="1"/>
  <c r="F2520" i="7"/>
  <c r="F293" i="7"/>
  <c r="G1480" i="7"/>
  <c r="H2595" i="7" a="1"/>
  <c r="G422" i="7"/>
  <c r="F35" i="7"/>
  <c r="G2622" i="7"/>
  <c r="F2650" i="7"/>
  <c r="G850" i="7"/>
  <c r="G2466" i="7"/>
  <c r="G1750" i="7"/>
  <c r="G228" i="7"/>
  <c r="G1120" i="7"/>
  <c r="G1390" i="7"/>
  <c r="G2779" i="7"/>
  <c r="H2465" i="7" a="1"/>
  <c r="G1660" i="7"/>
  <c r="G292" i="7"/>
  <c r="F2781" i="7"/>
  <c r="H489" i="7" a="1"/>
  <c r="G2700" i="7"/>
  <c r="H356" i="7" a="1"/>
  <c r="H35" i="7" a="1"/>
  <c r="G940" i="7"/>
  <c r="F2624" i="7"/>
  <c r="G2111" i="7"/>
  <c r="H227" i="7" a="1"/>
  <c r="F557" i="7"/>
  <c r="F2494" i="7"/>
  <c r="F2702" i="7"/>
  <c r="H2621" i="7" a="1"/>
  <c r="H2805" i="7" a="1"/>
  <c r="H2491" i="7" a="1"/>
  <c r="G2440" i="7"/>
  <c r="H291" i="7" a="1"/>
  <c r="G1840" i="7"/>
  <c r="H2439" i="7" a="1"/>
  <c r="G670" i="7"/>
  <c r="H2647" i="7" a="1"/>
  <c r="G1030" i="7"/>
  <c r="H2699" i="7" a="1"/>
  <c r="G2648" i="7"/>
  <c r="G580" i="7"/>
  <c r="F2808" i="7"/>
  <c r="G1300" i="7"/>
  <c r="G36" i="7"/>
  <c r="G2596" i="7"/>
  <c r="F101" i="7"/>
  <c r="F229" i="7"/>
  <c r="H557" i="7" a="1"/>
  <c r="H2413" i="7" a="1"/>
  <c r="G1570" i="7"/>
  <c r="G2674" i="7"/>
  <c r="H2751" i="7" a="1"/>
  <c r="H99" i="7" a="1"/>
  <c r="G2806" i="7"/>
  <c r="G2020" i="7"/>
  <c r="H2517" i="7" a="1"/>
  <c r="G1930" i="7"/>
  <c r="G2726" i="7"/>
  <c r="F2572" i="7"/>
  <c r="H2725" i="7" a="1"/>
  <c r="F493" i="7"/>
  <c r="G357" i="7"/>
  <c r="G490" i="7"/>
  <c r="G2492" i="7"/>
  <c r="F2676" i="7"/>
  <c r="H163" i="7" a="1"/>
  <c r="F2546" i="7"/>
  <c r="G2202" i="7"/>
  <c r="G2544" i="7"/>
  <c r="G2570" i="7"/>
  <c r="G1210" i="7"/>
  <c r="G2752" i="7"/>
  <c r="F2728" i="7"/>
  <c r="H2543" i="7" a="1"/>
  <c r="F165" i="7"/>
  <c r="G760" i="7"/>
  <c r="H421" i="7" a="1"/>
  <c r="G2518" i="7"/>
  <c r="H2569" i="7" a="1"/>
  <c r="H2805" i="7" l="1"/>
  <c r="H421" i="7"/>
  <c r="H2621" i="7"/>
  <c r="H2751" i="7"/>
  <c r="H2569" i="7"/>
  <c r="H163" i="7"/>
  <c r="H2699" i="7"/>
  <c r="H227" i="7"/>
  <c r="H2673" i="7"/>
  <c r="H2413" i="7"/>
  <c r="H2647" i="7"/>
  <c r="H2465" i="7"/>
  <c r="H99" i="7"/>
  <c r="H2543" i="7"/>
  <c r="H2725" i="7"/>
  <c r="H557" i="7"/>
  <c r="H2778" i="7"/>
  <c r="H2595" i="7"/>
  <c r="H2439" i="7"/>
  <c r="H35" i="7"/>
  <c r="H291" i="7"/>
  <c r="H356" i="7"/>
  <c r="H2517" i="7"/>
  <c r="H2491" i="7"/>
  <c r="H489" i="7"/>
  <c r="B2626" i="7"/>
  <c r="C166" i="7"/>
  <c r="C102" i="7"/>
  <c r="B2782" i="7"/>
  <c r="B2809" i="7" s="1"/>
  <c r="B2730" i="7"/>
  <c r="C1932" i="7"/>
  <c r="C1032" i="7"/>
  <c r="C2546" i="7"/>
  <c r="C2572" i="7"/>
  <c r="C672" i="7"/>
  <c r="B231" i="7"/>
  <c r="C1392" i="7"/>
  <c r="C230" i="7"/>
  <c r="C1662" i="7"/>
  <c r="C2520" i="7"/>
  <c r="C942" i="7"/>
  <c r="C582" i="7"/>
  <c r="C492" i="7"/>
  <c r="B167" i="7"/>
  <c r="B103" i="7"/>
  <c r="C2702" i="7"/>
  <c r="C2624" i="7"/>
  <c r="C38" i="7"/>
  <c r="B37" i="7"/>
  <c r="C1842" i="7"/>
  <c r="C2112" i="7"/>
  <c r="C2203" i="7" s="1"/>
  <c r="C1572" i="7"/>
  <c r="B2756" i="7"/>
  <c r="C2754" i="7"/>
  <c r="C294" i="7"/>
  <c r="B2600" i="7"/>
  <c r="C2598" i="7"/>
  <c r="B2678" i="7"/>
  <c r="C852" i="7"/>
  <c r="C2728" i="7"/>
  <c r="B2574" i="7"/>
  <c r="B2704" i="7"/>
  <c r="B359" i="7"/>
  <c r="B424" i="7" s="1"/>
  <c r="C1302" i="7"/>
  <c r="C762" i="7"/>
  <c r="B295" i="7"/>
  <c r="C1122" i="7"/>
  <c r="C2780" i="7"/>
  <c r="C2807" i="7" s="1"/>
  <c r="B495" i="7"/>
  <c r="B559" i="7"/>
  <c r="B2548" i="7"/>
  <c r="C2022" i="7"/>
  <c r="C2494" i="7"/>
  <c r="C2650" i="7"/>
  <c r="C1482" i="7"/>
  <c r="C2676" i="7"/>
  <c r="B2652" i="7"/>
  <c r="C1752" i="7"/>
  <c r="C1212" i="7"/>
  <c r="C358" i="7"/>
  <c r="C423" i="7" s="1"/>
  <c r="G2571" i="7"/>
  <c r="G2467" i="7"/>
  <c r="F2809" i="7"/>
  <c r="H2726" i="7" a="1"/>
  <c r="F36" i="7"/>
  <c r="H2518" i="7" a="1"/>
  <c r="G1661" i="7"/>
  <c r="F2677" i="7"/>
  <c r="H100" i="7" a="1"/>
  <c r="H2752" i="7" a="1"/>
  <c r="G2727" i="7"/>
  <c r="H2596" i="7" a="1"/>
  <c r="G2807" i="7"/>
  <c r="H2674" i="7" a="1"/>
  <c r="G2203" i="7"/>
  <c r="F2573" i="7"/>
  <c r="G1931" i="7"/>
  <c r="G1301" i="7"/>
  <c r="F2755" i="7"/>
  <c r="G229" i="7"/>
  <c r="H2440" i="7" a="1"/>
  <c r="G1841" i="7"/>
  <c r="G1031" i="7"/>
  <c r="G2780" i="7"/>
  <c r="F2547" i="7"/>
  <c r="F2651" i="7"/>
  <c r="H2492" i="7" a="1"/>
  <c r="F2599" i="7"/>
  <c r="F2521" i="7"/>
  <c r="G358" i="7"/>
  <c r="F558" i="7"/>
  <c r="H228" i="7" a="1"/>
  <c r="G1391" i="7"/>
  <c r="G2623" i="7"/>
  <c r="H2806" i="7" a="1"/>
  <c r="G2545" i="7"/>
  <c r="G2112" i="7"/>
  <c r="G1481" i="7"/>
  <c r="G1211" i="7"/>
  <c r="H2700" i="7" a="1"/>
  <c r="H422" i="7" a="1"/>
  <c r="F294" i="7"/>
  <c r="G2649" i="7"/>
  <c r="G2753" i="7"/>
  <c r="G581" i="7"/>
  <c r="G1571" i="7"/>
  <c r="H2779" i="7" a="1"/>
  <c r="H2544" i="7" a="1"/>
  <c r="F2729" i="7"/>
  <c r="G2519" i="7"/>
  <c r="G2701" i="7"/>
  <c r="F424" i="7"/>
  <c r="G293" i="7"/>
  <c r="H2648" i="7" a="1"/>
  <c r="F2625" i="7"/>
  <c r="G1751" i="7"/>
  <c r="G165" i="7"/>
  <c r="F166" i="7"/>
  <c r="G101" i="7"/>
  <c r="G761" i="7"/>
  <c r="F230" i="7"/>
  <c r="G423" i="7"/>
  <c r="H357" i="7" a="1"/>
  <c r="G941" i="7"/>
  <c r="G851" i="7"/>
  <c r="F494" i="7"/>
  <c r="H36" i="7" a="1"/>
  <c r="G2597" i="7"/>
  <c r="G491" i="7"/>
  <c r="G1121" i="7"/>
  <c r="F102" i="7"/>
  <c r="H292" i="7" a="1"/>
  <c r="H2622" i="7" a="1"/>
  <c r="G2493" i="7"/>
  <c r="G671" i="7"/>
  <c r="H490" i="7" a="1"/>
  <c r="F2703" i="7"/>
  <c r="G2021" i="7"/>
  <c r="G37" i="7"/>
  <c r="H2570" i="7" a="1"/>
  <c r="H2466" i="7" a="1"/>
  <c r="G2675" i="7"/>
  <c r="H558" i="7" a="1"/>
  <c r="F2782" i="7"/>
  <c r="H164" i="7" a="1"/>
  <c r="F359" i="7"/>
  <c r="H2806" i="7" l="1"/>
  <c r="H422" i="7"/>
  <c r="H2570" i="7"/>
  <c r="H2544" i="7"/>
  <c r="H2779" i="7"/>
  <c r="H2700" i="7"/>
  <c r="H2752" i="7"/>
  <c r="H558" i="7"/>
  <c r="H2440" i="7"/>
  <c r="H2596" i="7"/>
  <c r="H100" i="7"/>
  <c r="H36" i="7"/>
  <c r="H228" i="7"/>
  <c r="H2492" i="7"/>
  <c r="H2674" i="7"/>
  <c r="H490" i="7"/>
  <c r="H2518" i="7"/>
  <c r="H2648" i="7"/>
  <c r="H2622" i="7"/>
  <c r="H357" i="7"/>
  <c r="H164" i="7"/>
  <c r="H2726" i="7"/>
  <c r="H2466" i="7"/>
  <c r="H292" i="7"/>
  <c r="B2731" i="7"/>
  <c r="C295" i="7"/>
  <c r="C1843" i="7"/>
  <c r="C2677" i="7"/>
  <c r="C2781" i="7"/>
  <c r="C2808" i="7" s="1"/>
  <c r="B560" i="7"/>
  <c r="B496" i="7"/>
  <c r="B2601" i="7"/>
  <c r="C1933" i="7"/>
  <c r="C1033" i="7"/>
  <c r="B2679" i="7"/>
  <c r="C2521" i="7"/>
  <c r="C1393" i="7"/>
  <c r="C2755" i="7"/>
  <c r="C2547" i="7"/>
  <c r="B2627" i="7"/>
  <c r="B2653" i="7"/>
  <c r="C359" i="7"/>
  <c r="C424" i="7" s="1"/>
  <c r="C583" i="7"/>
  <c r="C493" i="7"/>
  <c r="C2599" i="7"/>
  <c r="B2757" i="7"/>
  <c r="C1573" i="7"/>
  <c r="C2729" i="7"/>
  <c r="C1303" i="7"/>
  <c r="C673" i="7"/>
  <c r="C2651" i="7"/>
  <c r="B2575" i="7"/>
  <c r="B360" i="7"/>
  <c r="B425" i="7" s="1"/>
  <c r="B2705" i="7"/>
  <c r="C1483" i="7"/>
  <c r="C2573" i="7"/>
  <c r="C853" i="7"/>
  <c r="B2783" i="7"/>
  <c r="B2810" i="7" s="1"/>
  <c r="B38" i="7"/>
  <c r="C103" i="7"/>
  <c r="C167" i="7"/>
  <c r="C2625" i="7"/>
  <c r="B104" i="7"/>
  <c r="B168" i="7"/>
  <c r="B296" i="7"/>
  <c r="C1123" i="7"/>
  <c r="C2703" i="7"/>
  <c r="C2113" i="7"/>
  <c r="C2204" i="7" s="1"/>
  <c r="C1213" i="7"/>
  <c r="C943" i="7"/>
  <c r="C1663" i="7"/>
  <c r="C39" i="7"/>
  <c r="B232" i="7"/>
  <c r="C1753" i="7"/>
  <c r="C763" i="7"/>
  <c r="C2023" i="7"/>
  <c r="C231" i="7"/>
  <c r="G2204" i="7"/>
  <c r="F559" i="7"/>
  <c r="F2548" i="7"/>
  <c r="G2494" i="7"/>
  <c r="H358" i="7" a="1"/>
  <c r="G852" i="7"/>
  <c r="H2753" i="7" a="1"/>
  <c r="H2493" i="7" a="1"/>
  <c r="F103" i="7"/>
  <c r="F2678" i="7"/>
  <c r="F2756" i="7"/>
  <c r="G1572" i="7"/>
  <c r="G1482" i="7"/>
  <c r="G2113" i="7"/>
  <c r="F2810" i="7"/>
  <c r="H37" i="7" a="1"/>
  <c r="H423" i="7" a="1"/>
  <c r="G1392" i="7"/>
  <c r="F167" i="7"/>
  <c r="G2572" i="7"/>
  <c r="H101" i="7" a="1"/>
  <c r="G2781" i="7"/>
  <c r="H2571" i="7" a="1"/>
  <c r="G230" i="7"/>
  <c r="H491" i="7" a="1"/>
  <c r="F295" i="7"/>
  <c r="G1212" i="7"/>
  <c r="F2652" i="7"/>
  <c r="G102" i="7"/>
  <c r="F425" i="7"/>
  <c r="F37" i="7"/>
  <c r="H2467" i="7" a="1"/>
  <c r="H2519" i="7" a="1"/>
  <c r="G2754" i="7"/>
  <c r="G942" i="7"/>
  <c r="F2704" i="7"/>
  <c r="G2728" i="7"/>
  <c r="H2597" i="7" a="1"/>
  <c r="G2676" i="7"/>
  <c r="G359" i="7"/>
  <c r="G1302" i="7"/>
  <c r="H293" i="7" a="1"/>
  <c r="G1932" i="7"/>
  <c r="G166" i="7"/>
  <c r="G424" i="7"/>
  <c r="G2022" i="7"/>
  <c r="G1752" i="7"/>
  <c r="G2650" i="7"/>
  <c r="G1842" i="7"/>
  <c r="F2730" i="7"/>
  <c r="G294" i="7"/>
  <c r="H2545" i="7" a="1"/>
  <c r="G672" i="7"/>
  <c r="G2520" i="7"/>
  <c r="G492" i="7"/>
  <c r="H2623" i="7" a="1"/>
  <c r="G38" i="7"/>
  <c r="H559" i="7" a="1"/>
  <c r="G2702" i="7"/>
  <c r="H2701" i="7" a="1"/>
  <c r="H2780" i="7" a="1"/>
  <c r="H2807" i="7" a="1"/>
  <c r="H165" i="7" a="1"/>
  <c r="F2600" i="7"/>
  <c r="H2727" i="7" a="1"/>
  <c r="G2546" i="7"/>
  <c r="F2626" i="7"/>
  <c r="G1032" i="7"/>
  <c r="G762" i="7"/>
  <c r="F2783" i="7"/>
  <c r="F495" i="7"/>
  <c r="H2649" i="7" a="1"/>
  <c r="H2675" i="7" a="1"/>
  <c r="G1662" i="7"/>
  <c r="G1122" i="7"/>
  <c r="G2808" i="7"/>
  <c r="H229" i="7" a="1"/>
  <c r="G2624" i="7"/>
  <c r="F231" i="7"/>
  <c r="F360" i="7"/>
  <c r="G2598" i="7"/>
  <c r="F2574" i="7"/>
  <c r="G582" i="7"/>
  <c r="H2807" i="7" l="1"/>
  <c r="H423" i="7"/>
  <c r="H2649" i="7"/>
  <c r="H293" i="7"/>
  <c r="H2545" i="7"/>
  <c r="H2597" i="7"/>
  <c r="H491" i="7"/>
  <c r="H2493" i="7"/>
  <c r="H37" i="7"/>
  <c r="H2701" i="7"/>
  <c r="H2571" i="7"/>
  <c r="H2753" i="7"/>
  <c r="H2780" i="7"/>
  <c r="H101" i="7"/>
  <c r="H358" i="7"/>
  <c r="H2519" i="7"/>
  <c r="H2675" i="7"/>
  <c r="H2727" i="7"/>
  <c r="H559" i="7"/>
  <c r="H2467" i="7"/>
  <c r="H229" i="7"/>
  <c r="H165" i="7"/>
  <c r="H2623" i="7"/>
  <c r="C296" i="7"/>
  <c r="B361" i="7"/>
  <c r="B426" i="7" s="1"/>
  <c r="C2756" i="7"/>
  <c r="C1574" i="7"/>
  <c r="B169" i="7"/>
  <c r="B105" i="7"/>
  <c r="C1664" i="7"/>
  <c r="C674" i="7"/>
  <c r="C2574" i="7"/>
  <c r="C360" i="7"/>
  <c r="C425" i="7" s="1"/>
  <c r="C168" i="7"/>
  <c r="C104" i="7"/>
  <c r="B39" i="7"/>
  <c r="C2548" i="7"/>
  <c r="B2628" i="7"/>
  <c r="C854" i="7"/>
  <c r="C1754" i="7"/>
  <c r="C2730" i="7"/>
  <c r="B2732" i="7"/>
  <c r="C764" i="7"/>
  <c r="C1124" i="7"/>
  <c r="C1034" i="7"/>
  <c r="C2782" i="7"/>
  <c r="C2809" i="7" s="1"/>
  <c r="C2652" i="7"/>
  <c r="C1844" i="7"/>
  <c r="C1214" i="7"/>
  <c r="C944" i="7"/>
  <c r="C1394" i="7"/>
  <c r="B2784" i="7"/>
  <c r="B2811" i="7" s="1"/>
  <c r="B2758" i="7"/>
  <c r="C232" i="7"/>
  <c r="B2602" i="7"/>
  <c r="C2626" i="7"/>
  <c r="B2680" i="7"/>
  <c r="C1484" i="7"/>
  <c r="C2024" i="7"/>
  <c r="C1304" i="7"/>
  <c r="C2600" i="7"/>
  <c r="B2654" i="7"/>
  <c r="C2704" i="7"/>
  <c r="B297" i="7"/>
  <c r="C40" i="7"/>
  <c r="C2114" i="7"/>
  <c r="C2205" i="7" s="1"/>
  <c r="B233" i="7"/>
  <c r="C2678" i="7"/>
  <c r="C584" i="7"/>
  <c r="C494" i="7"/>
  <c r="B2706" i="7"/>
  <c r="B561" i="7"/>
  <c r="B497" i="7"/>
  <c r="C1934" i="7"/>
  <c r="G425" i="7"/>
  <c r="G1483" i="7"/>
  <c r="H102" i="7" a="1"/>
  <c r="H166" i="7" a="1"/>
  <c r="F38" i="7"/>
  <c r="G1753" i="7"/>
  <c r="F2757" i="7"/>
  <c r="F361" i="7"/>
  <c r="H359" i="7" a="1"/>
  <c r="H2702" i="7" a="1"/>
  <c r="F2627" i="7"/>
  <c r="G2547" i="7"/>
  <c r="G2023" i="7"/>
  <c r="H2808" i="7" a="1"/>
  <c r="H230" i="7" a="1"/>
  <c r="G1033" i="7"/>
  <c r="F232" i="7"/>
  <c r="G2573" i="7"/>
  <c r="F2705" i="7"/>
  <c r="H294" i="7" a="1"/>
  <c r="G2729" i="7"/>
  <c r="F560" i="7"/>
  <c r="G493" i="7"/>
  <c r="H2546" i="7" a="1"/>
  <c r="F2679" i="7"/>
  <c r="H2728" i="7" a="1"/>
  <c r="H2598" i="7" a="1"/>
  <c r="G2114" i="7"/>
  <c r="G360" i="7"/>
  <c r="G1123" i="7"/>
  <c r="F2811" i="7"/>
  <c r="H2650" i="7" a="1"/>
  <c r="G2677" i="7"/>
  <c r="F496" i="7"/>
  <c r="G1843" i="7"/>
  <c r="G103" i="7"/>
  <c r="F2784" i="7"/>
  <c r="F104" i="7"/>
  <c r="G167" i="7"/>
  <c r="G2809" i="7"/>
  <c r="G583" i="7"/>
  <c r="H2572" i="7" a="1"/>
  <c r="G295" i="7"/>
  <c r="H492" i="7" a="1"/>
  <c r="H2676" i="7" a="1"/>
  <c r="H2520" i="7" a="1"/>
  <c r="G763" i="7"/>
  <c r="G1663" i="7"/>
  <c r="G2521" i="7"/>
  <c r="F2653" i="7"/>
  <c r="H2754" i="7" a="1"/>
  <c r="G943" i="7"/>
  <c r="G2205" i="7"/>
  <c r="G2625" i="7"/>
  <c r="G2703" i="7"/>
  <c r="G39" i="7"/>
  <c r="G231" i="7"/>
  <c r="H2781" i="7" a="1"/>
  <c r="G1573" i="7"/>
  <c r="G673" i="7"/>
  <c r="G1933" i="7"/>
  <c r="H560" i="7" a="1"/>
  <c r="H424" i="7" a="1"/>
  <c r="G1303" i="7"/>
  <c r="G2651" i="7"/>
  <c r="G1393" i="7"/>
  <c r="G2599" i="7"/>
  <c r="F296" i="7"/>
  <c r="G2755" i="7"/>
  <c r="G2782" i="7"/>
  <c r="F168" i="7"/>
  <c r="G1213" i="7"/>
  <c r="F426" i="7"/>
  <c r="F2575" i="7"/>
  <c r="H38" i="7" a="1"/>
  <c r="H2494" i="7" a="1"/>
  <c r="F2601" i="7"/>
  <c r="G853" i="7"/>
  <c r="F2731" i="7"/>
  <c r="H2624" i="7" a="1"/>
  <c r="H2808" i="7" l="1"/>
  <c r="H424" i="7"/>
  <c r="H560" i="7"/>
  <c r="H2624" i="7"/>
  <c r="H2754" i="7"/>
  <c r="H2702" i="7"/>
  <c r="H102" i="7"/>
  <c r="H2728" i="7"/>
  <c r="H2520" i="7"/>
  <c r="H2546" i="7"/>
  <c r="H294" i="7"/>
  <c r="H359" i="7"/>
  <c r="H2781" i="7"/>
  <c r="H2676" i="7"/>
  <c r="H2598" i="7"/>
  <c r="H492" i="7"/>
  <c r="H2494" i="7"/>
  <c r="H38" i="7"/>
  <c r="H2572" i="7"/>
  <c r="H2650" i="7"/>
  <c r="H230" i="7"/>
  <c r="H166" i="7"/>
  <c r="C2025" i="7"/>
  <c r="B2707" i="7"/>
  <c r="C2705" i="7"/>
  <c r="B170" i="7"/>
  <c r="B106" i="7"/>
  <c r="B562" i="7"/>
  <c r="B498" i="7"/>
  <c r="C1485" i="7"/>
  <c r="C2679" i="7"/>
  <c r="C2601" i="7"/>
  <c r="C1575" i="7"/>
  <c r="C765" i="7"/>
  <c r="B2681" i="7"/>
  <c r="C297" i="7"/>
  <c r="C1035" i="7"/>
  <c r="C855" i="7"/>
  <c r="C945" i="7"/>
  <c r="C105" i="7"/>
  <c r="C169" i="7"/>
  <c r="C2783" i="7"/>
  <c r="C2810" i="7" s="1"/>
  <c r="B2759" i="7"/>
  <c r="C233" i="7"/>
  <c r="C1755" i="7"/>
  <c r="C41" i="7"/>
  <c r="B2655" i="7"/>
  <c r="C2757" i="7"/>
  <c r="C1125" i="7"/>
  <c r="B362" i="7"/>
  <c r="B427" i="7" s="1"/>
  <c r="C675" i="7"/>
  <c r="C1305" i="7"/>
  <c r="C495" i="7"/>
  <c r="C585" i="7"/>
  <c r="C2627" i="7"/>
  <c r="B2785" i="7"/>
  <c r="B2812" i="7" s="1"/>
  <c r="C1395" i="7"/>
  <c r="C2653" i="7"/>
  <c r="C1935" i="7"/>
  <c r="C2575" i="7"/>
  <c r="B234" i="7"/>
  <c r="C361" i="7"/>
  <c r="C426" i="7" s="1"/>
  <c r="B2629" i="7"/>
  <c r="B2733" i="7"/>
  <c r="B298" i="7"/>
  <c r="C2731" i="7"/>
  <c r="C2115" i="7"/>
  <c r="C2206" i="7" s="1"/>
  <c r="C1215" i="7"/>
  <c r="C1845" i="7"/>
  <c r="B40" i="7"/>
  <c r="C1665" i="7"/>
  <c r="F2812" i="7"/>
  <c r="G1124" i="7"/>
  <c r="H360" i="7" a="1"/>
  <c r="G2783" i="7"/>
  <c r="G2756" i="7"/>
  <c r="H2547" i="7" a="1"/>
  <c r="F105" i="7"/>
  <c r="H2677" i="7" a="1"/>
  <c r="H295" i="7" a="1"/>
  <c r="G1304" i="7"/>
  <c r="G1574" i="7"/>
  <c r="G2810" i="7"/>
  <c r="G1934" i="7"/>
  <c r="G1034" i="7"/>
  <c r="G296" i="7"/>
  <c r="G40" i="7"/>
  <c r="H2782" i="7" a="1"/>
  <c r="F2732" i="7"/>
  <c r="G2652" i="7"/>
  <c r="G168" i="7"/>
  <c r="G361" i="7"/>
  <c r="F297" i="7"/>
  <c r="H2755" i="7" a="1"/>
  <c r="F2628" i="7"/>
  <c r="F2654" i="7"/>
  <c r="G2626" i="7"/>
  <c r="G854" i="7"/>
  <c r="H561" i="7" a="1"/>
  <c r="H2599" i="7" a="1"/>
  <c r="H493" i="7" a="1"/>
  <c r="G2206" i="7"/>
  <c r="F169" i="7"/>
  <c r="G1754" i="7"/>
  <c r="H2521" i="7" a="1"/>
  <c r="G1214" i="7"/>
  <c r="H2729" i="7" a="1"/>
  <c r="G232" i="7"/>
  <c r="G944" i="7"/>
  <c r="G104" i="7"/>
  <c r="H425" i="7" a="1"/>
  <c r="G1664" i="7"/>
  <c r="H167" i="7" a="1"/>
  <c r="H2573" i="7" a="1"/>
  <c r="G1844" i="7"/>
  <c r="H2703" i="7" a="1"/>
  <c r="F2758" i="7"/>
  <c r="F233" i="7"/>
  <c r="G494" i="7"/>
  <c r="H39" i="7" a="1"/>
  <c r="F427" i="7"/>
  <c r="F362" i="7"/>
  <c r="H2625" i="7" a="1"/>
  <c r="H2651" i="7" a="1"/>
  <c r="F561" i="7"/>
  <c r="G1394" i="7"/>
  <c r="G2548" i="7"/>
  <c r="G2730" i="7"/>
  <c r="H231" i="7" a="1"/>
  <c r="G2115" i="7"/>
  <c r="G764" i="7"/>
  <c r="G426" i="7"/>
  <c r="G2574" i="7"/>
  <c r="F2680" i="7"/>
  <c r="G2678" i="7"/>
  <c r="G2704" i="7"/>
  <c r="G2600" i="7"/>
  <c r="F2602" i="7"/>
  <c r="F2785" i="7"/>
  <c r="F497" i="7"/>
  <c r="H103" i="7" a="1"/>
  <c r="F2706" i="7"/>
  <c r="G1484" i="7"/>
  <c r="G674" i="7"/>
  <c r="G584" i="7"/>
  <c r="G2024" i="7"/>
  <c r="H2809" i="7" a="1"/>
  <c r="F39" i="7"/>
  <c r="H2809" i="7" l="1"/>
  <c r="H425" i="7"/>
  <c r="H231" i="7"/>
  <c r="H2729" i="7"/>
  <c r="H295" i="7"/>
  <c r="H2677" i="7"/>
  <c r="H39" i="7"/>
  <c r="H493" i="7"/>
  <c r="H561" i="7"/>
  <c r="H2703" i="7"/>
  <c r="H2755" i="7"/>
  <c r="H2782" i="7"/>
  <c r="H2547" i="7"/>
  <c r="H2651" i="7"/>
  <c r="H2573" i="7"/>
  <c r="H2521" i="7"/>
  <c r="H2625" i="7"/>
  <c r="H167" i="7"/>
  <c r="H360" i="7"/>
  <c r="H2599" i="7"/>
  <c r="H103" i="7"/>
  <c r="C42" i="7"/>
  <c r="B363" i="7"/>
  <c r="B428" i="7" s="1"/>
  <c r="C2680" i="7"/>
  <c r="C676" i="7"/>
  <c r="C1126" i="7"/>
  <c r="C1306" i="7"/>
  <c r="C1216" i="7"/>
  <c r="B2760" i="7"/>
  <c r="B299" i="7"/>
  <c r="C2784" i="7"/>
  <c r="C2811" i="7" s="1"/>
  <c r="C170" i="7"/>
  <c r="C106" i="7"/>
  <c r="C2628" i="7"/>
  <c r="B171" i="7"/>
  <c r="B107" i="7"/>
  <c r="C2116" i="7"/>
  <c r="C2207" i="7" s="1"/>
  <c r="B2656" i="7"/>
  <c r="C2602" i="7"/>
  <c r="C1396" i="7"/>
  <c r="C298" i="7"/>
  <c r="B235" i="7"/>
  <c r="C1756" i="7"/>
  <c r="C766" i="7"/>
  <c r="C1036" i="7"/>
  <c r="B2708" i="7"/>
  <c r="C2706" i="7"/>
  <c r="B2682" i="7"/>
  <c r="C946" i="7"/>
  <c r="C2732" i="7"/>
  <c r="C2758" i="7"/>
  <c r="C2026" i="7"/>
  <c r="B2786" i="7"/>
  <c r="B2813" i="7" s="1"/>
  <c r="C856" i="7"/>
  <c r="B41" i="7"/>
  <c r="C2654" i="7"/>
  <c r="C1576" i="7"/>
  <c r="B563" i="7"/>
  <c r="B499" i="7"/>
  <c r="C1936" i="7"/>
  <c r="C234" i="7"/>
  <c r="C1666" i="7"/>
  <c r="B2734" i="7"/>
  <c r="C586" i="7"/>
  <c r="C496" i="7"/>
  <c r="C1846" i="7"/>
  <c r="C1486" i="7"/>
  <c r="C362" i="7"/>
  <c r="C427" i="7" s="1"/>
  <c r="G2784" i="7"/>
  <c r="G427" i="7"/>
  <c r="G1305" i="7"/>
  <c r="F2655" i="7"/>
  <c r="G169" i="7"/>
  <c r="G945" i="7"/>
  <c r="H2704" i="7" a="1"/>
  <c r="F2629" i="7"/>
  <c r="G2575" i="7"/>
  <c r="G2679" i="7"/>
  <c r="F2786" i="7"/>
  <c r="G1665" i="7"/>
  <c r="F428" i="7"/>
  <c r="G1845" i="7"/>
  <c r="G1935" i="7"/>
  <c r="G495" i="7"/>
  <c r="G855" i="7"/>
  <c r="F2733" i="7"/>
  <c r="F562" i="7"/>
  <c r="G1395" i="7"/>
  <c r="H562" i="7" a="1"/>
  <c r="H2626" i="7" a="1"/>
  <c r="F2707" i="7"/>
  <c r="G2627" i="7"/>
  <c r="H494" i="7" a="1"/>
  <c r="F2759" i="7"/>
  <c r="G105" i="7"/>
  <c r="G2731" i="7"/>
  <c r="H2652" i="7" a="1"/>
  <c r="H2756" i="7" a="1"/>
  <c r="H2783" i="7" a="1"/>
  <c r="G1755" i="7"/>
  <c r="H2810" i="7" a="1"/>
  <c r="H168" i="7" a="1"/>
  <c r="G362" i="7"/>
  <c r="G297" i="7"/>
  <c r="H104" i="7" a="1"/>
  <c r="G1485" i="7"/>
  <c r="F170" i="7"/>
  <c r="H2600" i="7" a="1"/>
  <c r="H40" i="7" a="1"/>
  <c r="G233" i="7"/>
  <c r="G765" i="7"/>
  <c r="F2813" i="7"/>
  <c r="H2574" i="7" a="1"/>
  <c r="H361" i="7" a="1"/>
  <c r="H2548" i="7" a="1"/>
  <c r="G2653" i="7"/>
  <c r="G41" i="7"/>
  <c r="F2681" i="7"/>
  <c r="G585" i="7"/>
  <c r="H296" i="7" a="1"/>
  <c r="F106" i="7"/>
  <c r="H2678" i="7" a="1"/>
  <c r="F40" i="7"/>
  <c r="F498" i="7"/>
  <c r="G2601" i="7"/>
  <c r="G1035" i="7"/>
  <c r="G2207" i="7"/>
  <c r="G1215" i="7"/>
  <c r="G2116" i="7"/>
  <c r="H232" i="7" a="1"/>
  <c r="G2705" i="7"/>
  <c r="G675" i="7"/>
  <c r="H2730" i="7" a="1"/>
  <c r="G2811" i="7"/>
  <c r="F298" i="7"/>
  <c r="F363" i="7"/>
  <c r="G1125" i="7"/>
  <c r="G2757" i="7"/>
  <c r="G2025" i="7"/>
  <c r="G1575" i="7"/>
  <c r="F234" i="7"/>
  <c r="H426" i="7" a="1"/>
  <c r="H2810" i="7" l="1"/>
  <c r="H426" i="7"/>
  <c r="H2783" i="7"/>
  <c r="H2756" i="7"/>
  <c r="H562" i="7"/>
  <c r="H296" i="7"/>
  <c r="H40" i="7"/>
  <c r="H2652" i="7"/>
  <c r="H2600" i="7"/>
  <c r="H2704" i="7"/>
  <c r="H2730" i="7"/>
  <c r="H232" i="7"/>
  <c r="H104" i="7"/>
  <c r="H494" i="7"/>
  <c r="H2678" i="7"/>
  <c r="H2548" i="7"/>
  <c r="H361" i="7"/>
  <c r="H2574" i="7"/>
  <c r="H168" i="7"/>
  <c r="H2626" i="7"/>
  <c r="C1577" i="7"/>
  <c r="B500" i="7"/>
  <c r="B564" i="7"/>
  <c r="B42" i="7"/>
  <c r="C2785" i="7"/>
  <c r="C2812" i="7" s="1"/>
  <c r="C2629" i="7"/>
  <c r="C2655" i="7"/>
  <c r="C43" i="7"/>
  <c r="C2027" i="7"/>
  <c r="B364" i="7"/>
  <c r="B429" i="7" s="1"/>
  <c r="C1937" i="7"/>
  <c r="B2735" i="7"/>
  <c r="B300" i="7"/>
  <c r="B2787" i="7"/>
  <c r="B2814" i="7" s="1"/>
  <c r="C2733" i="7"/>
  <c r="C1847" i="7"/>
  <c r="C1217" i="7"/>
  <c r="C947" i="7"/>
  <c r="C2759" i="7"/>
  <c r="B2683" i="7"/>
  <c r="C767" i="7"/>
  <c r="C587" i="7"/>
  <c r="C497" i="7"/>
  <c r="C1757" i="7"/>
  <c r="C171" i="7"/>
  <c r="C107" i="7"/>
  <c r="B2761" i="7"/>
  <c r="C1667" i="7"/>
  <c r="C1037" i="7"/>
  <c r="C1127" i="7"/>
  <c r="C363" i="7"/>
  <c r="C428" i="7" s="1"/>
  <c r="C235" i="7"/>
  <c r="C1307" i="7"/>
  <c r="C2707" i="7"/>
  <c r="C677" i="7"/>
  <c r="C299" i="7"/>
  <c r="C1487" i="7"/>
  <c r="B172" i="7"/>
  <c r="B108" i="7"/>
  <c r="C1397" i="7"/>
  <c r="C2681" i="7"/>
  <c r="C2117" i="7"/>
  <c r="C2208" i="7" s="1"/>
  <c r="B2709" i="7"/>
  <c r="C857" i="7"/>
  <c r="B236" i="7"/>
  <c r="H2731" i="7" a="1"/>
  <c r="G2654" i="7"/>
  <c r="F2708" i="7"/>
  <c r="G1936" i="7"/>
  <c r="G2758" i="7"/>
  <c r="F2787" i="7"/>
  <c r="F364" i="7"/>
  <c r="F499" i="7"/>
  <c r="F2656" i="7"/>
  <c r="F107" i="7"/>
  <c r="G496" i="7"/>
  <c r="H169" i="7" a="1"/>
  <c r="G2117" i="7"/>
  <c r="F2734" i="7"/>
  <c r="G2732" i="7"/>
  <c r="F171" i="7"/>
  <c r="H2653" i="7" a="1"/>
  <c r="G170" i="7"/>
  <c r="H2705" i="7" a="1"/>
  <c r="G586" i="7"/>
  <c r="G2785" i="7"/>
  <c r="H2784" i="7" a="1"/>
  <c r="H2811" i="7" a="1"/>
  <c r="G2628" i="7"/>
  <c r="H495" i="7" a="1"/>
  <c r="G1756" i="7"/>
  <c r="F235" i="7"/>
  <c r="G106" i="7"/>
  <c r="F563" i="7"/>
  <c r="F2760" i="7"/>
  <c r="G1846" i="7"/>
  <c r="G2706" i="7"/>
  <c r="H2575" i="7" a="1"/>
  <c r="G1576" i="7"/>
  <c r="G1216" i="7"/>
  <c r="G676" i="7"/>
  <c r="H2679" i="7" a="1"/>
  <c r="G1396" i="7"/>
  <c r="G2680" i="7"/>
  <c r="H105" i="7" a="1"/>
  <c r="H41" i="7" a="1"/>
  <c r="H233" i="7" a="1"/>
  <c r="H2627" i="7" a="1"/>
  <c r="G42" i="7"/>
  <c r="G2602" i="7"/>
  <c r="G2812" i="7"/>
  <c r="G856" i="7"/>
  <c r="G766" i="7"/>
  <c r="G1666" i="7"/>
  <c r="G1126" i="7"/>
  <c r="G946" i="7"/>
  <c r="G1036" i="7"/>
  <c r="H563" i="7" a="1"/>
  <c r="G1306" i="7"/>
  <c r="G2026" i="7"/>
  <c r="H427" i="7" a="1"/>
  <c r="H2601" i="7" a="1"/>
  <c r="G363" i="7"/>
  <c r="F41" i="7"/>
  <c r="H297" i="7" a="1"/>
  <c r="G234" i="7"/>
  <c r="F299" i="7"/>
  <c r="F2682" i="7"/>
  <c r="F2814" i="7"/>
  <c r="G298" i="7"/>
  <c r="G2208" i="7"/>
  <c r="H2757" i="7" a="1"/>
  <c r="G428" i="7"/>
  <c r="G1486" i="7"/>
  <c r="F429" i="7"/>
  <c r="H362" i="7" a="1"/>
  <c r="H2811" i="7" l="1"/>
  <c r="H427" i="7"/>
  <c r="H2784" i="7"/>
  <c r="H2627" i="7"/>
  <c r="H41" i="7"/>
  <c r="H563" i="7"/>
  <c r="H297" i="7"/>
  <c r="H2653" i="7"/>
  <c r="H2601" i="7"/>
  <c r="H362" i="7"/>
  <c r="H2705" i="7"/>
  <c r="H233" i="7"/>
  <c r="H105" i="7"/>
  <c r="H2679" i="7"/>
  <c r="H2757" i="7"/>
  <c r="H169" i="7"/>
  <c r="H2575" i="7"/>
  <c r="H495" i="7"/>
  <c r="H2731" i="7"/>
  <c r="B173" i="7"/>
  <c r="B109" i="7"/>
  <c r="C1038" i="7"/>
  <c r="C2682" i="7"/>
  <c r="B2736" i="7"/>
  <c r="B237" i="7"/>
  <c r="C1218" i="7"/>
  <c r="C172" i="7"/>
  <c r="C108" i="7"/>
  <c r="B501" i="7"/>
  <c r="B565" i="7"/>
  <c r="C2734" i="7"/>
  <c r="C236" i="7"/>
  <c r="C858" i="7"/>
  <c r="C2656" i="7"/>
  <c r="C1578" i="7"/>
  <c r="B2710" i="7"/>
  <c r="C1308" i="7"/>
  <c r="B365" i="7"/>
  <c r="B430" i="7" s="1"/>
  <c r="C2118" i="7"/>
  <c r="C2209" i="7" s="1"/>
  <c r="C1668" i="7"/>
  <c r="C1398" i="7"/>
  <c r="C1128" i="7"/>
  <c r="C1848" i="7"/>
  <c r="B301" i="7"/>
  <c r="C2708" i="7"/>
  <c r="C364" i="7"/>
  <c r="C429" i="7" s="1"/>
  <c r="C1758" i="7"/>
  <c r="C2786" i="7"/>
  <c r="C2813" i="7" s="1"/>
  <c r="C1938" i="7"/>
  <c r="C44" i="7"/>
  <c r="B43" i="7"/>
  <c r="C300" i="7"/>
  <c r="C498" i="7"/>
  <c r="C588" i="7"/>
  <c r="B2762" i="7"/>
  <c r="C948" i="7"/>
  <c r="C1488" i="7"/>
  <c r="C768" i="7"/>
  <c r="B2788" i="7"/>
  <c r="B2815" i="7" s="1"/>
  <c r="C678" i="7"/>
  <c r="C2760" i="7"/>
  <c r="C2028" i="7"/>
  <c r="F2815" i="7"/>
  <c r="G1577" i="7"/>
  <c r="G235" i="7"/>
  <c r="G497" i="7"/>
  <c r="F300" i="7"/>
  <c r="H2732" i="7" a="1"/>
  <c r="H106" i="7" a="1"/>
  <c r="G947" i="7"/>
  <c r="G2655" i="7"/>
  <c r="H2706" i="7" a="1"/>
  <c r="G2707" i="7"/>
  <c r="H2628" i="7" a="1"/>
  <c r="H2758" i="7" a="1"/>
  <c r="G1847" i="7"/>
  <c r="H298" i="7" a="1"/>
  <c r="G2209" i="7"/>
  <c r="G2786" i="7"/>
  <c r="H496" i="7" a="1"/>
  <c r="G1937" i="7"/>
  <c r="G299" i="7"/>
  <c r="F172" i="7"/>
  <c r="G1487" i="7"/>
  <c r="G1127" i="7"/>
  <c r="G587" i="7"/>
  <c r="G43" i="7"/>
  <c r="F500" i="7"/>
  <c r="G2733" i="7"/>
  <c r="F236" i="7"/>
  <c r="G171" i="7"/>
  <c r="G2759" i="7"/>
  <c r="H428" i="7" a="1"/>
  <c r="H363" i="7" a="1"/>
  <c r="H234" i="7" a="1"/>
  <c r="G2027" i="7"/>
  <c r="F42" i="7"/>
  <c r="G857" i="7"/>
  <c r="F430" i="7"/>
  <c r="H2654" i="7" a="1"/>
  <c r="F2709" i="7"/>
  <c r="H2602" i="7" a="1"/>
  <c r="G677" i="7"/>
  <c r="F365" i="7"/>
  <c r="F2735" i="7"/>
  <c r="G2118" i="7"/>
  <c r="G1397" i="7"/>
  <c r="G1307" i="7"/>
  <c r="G107" i="7"/>
  <c r="H564" i="7" a="1"/>
  <c r="H2812" i="7" a="1"/>
  <c r="F2761" i="7"/>
  <c r="F2683" i="7"/>
  <c r="H2785" i="7" a="1"/>
  <c r="G429" i="7"/>
  <c r="G1217" i="7"/>
  <c r="G767" i="7"/>
  <c r="H42" i="7" a="1"/>
  <c r="F564" i="7"/>
  <c r="G1037" i="7"/>
  <c r="F2788" i="7"/>
  <c r="G1757" i="7"/>
  <c r="H2680" i="7" a="1"/>
  <c r="H170" i="7" a="1"/>
  <c r="G364" i="7"/>
  <c r="G1667" i="7"/>
  <c r="G2681" i="7"/>
  <c r="F108" i="7"/>
  <c r="G2813" i="7"/>
  <c r="G2629" i="7"/>
  <c r="H2812" i="7" l="1"/>
  <c r="H428" i="7"/>
  <c r="H298" i="7"/>
  <c r="H2758" i="7"/>
  <c r="H564" i="7"/>
  <c r="H106" i="7"/>
  <c r="H2732" i="7"/>
  <c r="H2785" i="7"/>
  <c r="H170" i="7"/>
  <c r="H42" i="7"/>
  <c r="H2602" i="7"/>
  <c r="H2706" i="7"/>
  <c r="H234" i="7"/>
  <c r="H496" i="7"/>
  <c r="H2654" i="7"/>
  <c r="H363" i="7"/>
  <c r="H2628" i="7"/>
  <c r="H2680" i="7"/>
  <c r="C1759" i="7"/>
  <c r="C769" i="7"/>
  <c r="C1669" i="7"/>
  <c r="B44" i="7"/>
  <c r="C1849" i="7"/>
  <c r="C1939" i="7"/>
  <c r="C2761" i="7"/>
  <c r="C1309" i="7"/>
  <c r="C1129" i="7"/>
  <c r="B2789" i="7"/>
  <c r="B2816" i="7" s="1"/>
  <c r="C45" i="7"/>
  <c r="C2683" i="7"/>
  <c r="B110" i="7"/>
  <c r="B174" i="7"/>
  <c r="C2119" i="7"/>
  <c r="C2210" i="7" s="1"/>
  <c r="C679" i="7"/>
  <c r="C1219" i="7"/>
  <c r="B302" i="7"/>
  <c r="C1039" i="7"/>
  <c r="C859" i="7"/>
  <c r="C1399" i="7"/>
  <c r="B566" i="7"/>
  <c r="B502" i="7"/>
  <c r="B238" i="7"/>
  <c r="C589" i="7"/>
  <c r="C499" i="7"/>
  <c r="C2029" i="7"/>
  <c r="C2735" i="7"/>
  <c r="C1489" i="7"/>
  <c r="C949" i="7"/>
  <c r="C173" i="7"/>
  <c r="C109" i="7"/>
  <c r="B2763" i="7"/>
  <c r="B2737" i="7"/>
  <c r="C2787" i="7"/>
  <c r="C2814" i="7" s="1"/>
  <c r="C1579" i="7"/>
  <c r="C365" i="7"/>
  <c r="C430" i="7" s="1"/>
  <c r="B366" i="7"/>
  <c r="B431" i="7" s="1"/>
  <c r="C301" i="7"/>
  <c r="C237" i="7"/>
  <c r="C2709" i="7"/>
  <c r="G430" i="7"/>
  <c r="G498" i="7"/>
  <c r="H235" i="7" a="1"/>
  <c r="F366" i="7"/>
  <c r="H565" i="7" a="1"/>
  <c r="G2119" i="7"/>
  <c r="F431" i="7"/>
  <c r="G1398" i="7"/>
  <c r="H43" i="7" a="1"/>
  <c r="G172" i="7"/>
  <c r="G858" i="7"/>
  <c r="F237" i="7"/>
  <c r="G1578" i="7"/>
  <c r="G2734" i="7"/>
  <c r="H2681" i="7" a="1"/>
  <c r="F173" i="7"/>
  <c r="G108" i="7"/>
  <c r="G1308" i="7"/>
  <c r="H2733" i="7" a="1"/>
  <c r="G1128" i="7"/>
  <c r="G678" i="7"/>
  <c r="H429" i="7" a="1"/>
  <c r="F565" i="7"/>
  <c r="H107" i="7" a="1"/>
  <c r="H364" i="7" a="1"/>
  <c r="F2710" i="7"/>
  <c r="G2682" i="7"/>
  <c r="G1488" i="7"/>
  <c r="G236" i="7"/>
  <c r="G2760" i="7"/>
  <c r="G44" i="7"/>
  <c r="H497" i="7" a="1"/>
  <c r="F109" i="7"/>
  <c r="G300" i="7"/>
  <c r="H171" i="7" a="1"/>
  <c r="G1038" i="7"/>
  <c r="H299" i="7" a="1"/>
  <c r="F501" i="7"/>
  <c r="G1758" i="7"/>
  <c r="F2736" i="7"/>
  <c r="G768" i="7"/>
  <c r="F2789" i="7"/>
  <c r="G588" i="7"/>
  <c r="H2786" i="7" a="1"/>
  <c r="H2813" i="7" a="1"/>
  <c r="H2629" i="7" a="1"/>
  <c r="F301" i="7"/>
  <c r="G1218" i="7"/>
  <c r="G2656" i="7"/>
  <c r="H2707" i="7" a="1"/>
  <c r="G948" i="7"/>
  <c r="G2028" i="7"/>
  <c r="G365" i="7"/>
  <c r="F2816" i="7"/>
  <c r="H2655" i="7" a="1"/>
  <c r="G2814" i="7"/>
  <c r="G1668" i="7"/>
  <c r="G2708" i="7"/>
  <c r="G2210" i="7"/>
  <c r="G1848" i="7"/>
  <c r="F43" i="7"/>
  <c r="G1938" i="7"/>
  <c r="F2762" i="7"/>
  <c r="H2759" i="7" a="1"/>
  <c r="G2787" i="7"/>
  <c r="H2813" i="7" l="1"/>
  <c r="H429" i="7"/>
  <c r="H497" i="7"/>
  <c r="H2759" i="7"/>
  <c r="H2786" i="7"/>
  <c r="H107" i="7"/>
  <c r="H171" i="7"/>
  <c r="H2733" i="7"/>
  <c r="H2707" i="7"/>
  <c r="H565" i="7"/>
  <c r="H299" i="7"/>
  <c r="H2655" i="7"/>
  <c r="H43" i="7"/>
  <c r="H235" i="7"/>
  <c r="H2681" i="7"/>
  <c r="H2629" i="7"/>
  <c r="H364" i="7"/>
  <c r="B303" i="7"/>
  <c r="C2710" i="7"/>
  <c r="B2790" i="7"/>
  <c r="B2817" i="7" s="1"/>
  <c r="C1760" i="7"/>
  <c r="C950" i="7"/>
  <c r="B567" i="7"/>
  <c r="B503" i="7"/>
  <c r="B367" i="7"/>
  <c r="B432" i="7" s="1"/>
  <c r="C2788" i="7"/>
  <c r="C2815" i="7" s="1"/>
  <c r="C1310" i="7"/>
  <c r="C1670" i="7"/>
  <c r="C366" i="7"/>
  <c r="C431" i="7" s="1"/>
  <c r="C238" i="7"/>
  <c r="C2120" i="7"/>
  <c r="C2211" i="7" s="1"/>
  <c r="C2030" i="7"/>
  <c r="C302" i="7"/>
  <c r="C2762" i="7"/>
  <c r="C46" i="7"/>
  <c r="C500" i="7"/>
  <c r="C590" i="7"/>
  <c r="C1490" i="7"/>
  <c r="B239" i="7"/>
  <c r="C860" i="7"/>
  <c r="C1580" i="7"/>
  <c r="C1400" i="7"/>
  <c r="C770" i="7"/>
  <c r="C1040" i="7"/>
  <c r="C680" i="7"/>
  <c r="C2736" i="7"/>
  <c r="B45" i="7"/>
  <c r="C1130" i="7"/>
  <c r="C110" i="7"/>
  <c r="C174" i="7"/>
  <c r="B2764" i="7"/>
  <c r="C1220" i="7"/>
  <c r="B175" i="7"/>
  <c r="B111" i="7"/>
  <c r="C1940" i="7"/>
  <c r="C1850" i="7"/>
  <c r="H2814" i="7" a="1"/>
  <c r="H300" i="7" a="1"/>
  <c r="H2656" i="7" a="1"/>
  <c r="G1759" i="7"/>
  <c r="G1129" i="7"/>
  <c r="G1039" i="7"/>
  <c r="G1489" i="7"/>
  <c r="G173" i="7"/>
  <c r="F502" i="7"/>
  <c r="G1309" i="7"/>
  <c r="H44" i="7" a="1"/>
  <c r="H2760" i="7" a="1"/>
  <c r="G679" i="7"/>
  <c r="G2815" i="7"/>
  <c r="H2682" i="7" a="1"/>
  <c r="G2683" i="7"/>
  <c r="G2788" i="7"/>
  <c r="H2708" i="7" a="1"/>
  <c r="G109" i="7"/>
  <c r="G589" i="7"/>
  <c r="G1399" i="7"/>
  <c r="G859" i="7"/>
  <c r="H498" i="7" a="1"/>
  <c r="F2763" i="7"/>
  <c r="G2735" i="7"/>
  <c r="H365" i="7" a="1"/>
  <c r="F2817" i="7"/>
  <c r="G1219" i="7"/>
  <c r="H236" i="7" a="1"/>
  <c r="G499" i="7"/>
  <c r="G2211" i="7"/>
  <c r="G2029" i="7"/>
  <c r="G1579" i="7"/>
  <c r="G2709" i="7"/>
  <c r="H172" i="7" a="1"/>
  <c r="H2787" i="7" a="1"/>
  <c r="F2737" i="7"/>
  <c r="F238" i="7"/>
  <c r="H108" i="7" a="1"/>
  <c r="G769" i="7"/>
  <c r="H430" i="7" a="1"/>
  <c r="F44" i="7"/>
  <c r="F566" i="7"/>
  <c r="H2734" i="7" a="1"/>
  <c r="F302" i="7"/>
  <c r="G2120" i="7"/>
  <c r="G431" i="7"/>
  <c r="G237" i="7"/>
  <c r="G45" i="7"/>
  <c r="F2790" i="7"/>
  <c r="F367" i="7"/>
  <c r="G366" i="7"/>
  <c r="G1669" i="7"/>
  <c r="G1849" i="7"/>
  <c r="H566" i="7" a="1"/>
  <c r="G1939" i="7"/>
  <c r="G949" i="7"/>
  <c r="F432" i="7"/>
  <c r="F110" i="7"/>
  <c r="F174" i="7"/>
  <c r="G301" i="7"/>
  <c r="G2761" i="7"/>
  <c r="H2814" i="7" l="1"/>
  <c r="H430" i="7"/>
  <c r="H44" i="7"/>
  <c r="H2760" i="7"/>
  <c r="H108" i="7"/>
  <c r="H498" i="7"/>
  <c r="H2787" i="7"/>
  <c r="H172" i="7"/>
  <c r="H236" i="7"/>
  <c r="H2708" i="7"/>
  <c r="H566" i="7"/>
  <c r="H2734" i="7"/>
  <c r="H2656" i="7"/>
  <c r="H2682" i="7"/>
  <c r="H300" i="7"/>
  <c r="H365" i="7"/>
  <c r="C2031" i="7"/>
  <c r="C239" i="7"/>
  <c r="C2763" i="7"/>
  <c r="C1491" i="7"/>
  <c r="C367" i="7"/>
  <c r="C432" i="7" s="1"/>
  <c r="C1041" i="7"/>
  <c r="B368" i="7"/>
  <c r="B433" i="7" s="1"/>
  <c r="C1671" i="7"/>
  <c r="B176" i="7"/>
  <c r="B112" i="7"/>
  <c r="C1851" i="7"/>
  <c r="C1581" i="7"/>
  <c r="C1401" i="7"/>
  <c r="C681" i="7"/>
  <c r="C303" i="7"/>
  <c r="C111" i="7"/>
  <c r="C175" i="7"/>
  <c r="B240" i="7"/>
  <c r="C951" i="7"/>
  <c r="C591" i="7"/>
  <c r="C501" i="7"/>
  <c r="C2121" i="7"/>
  <c r="C2212" i="7" s="1"/>
  <c r="C771" i="7"/>
  <c r="C1221" i="7"/>
  <c r="C1131" i="7"/>
  <c r="C47" i="7"/>
  <c r="C1761" i="7"/>
  <c r="B504" i="7"/>
  <c r="B568" i="7"/>
  <c r="C1311" i="7"/>
  <c r="B46" i="7"/>
  <c r="C1941" i="7"/>
  <c r="B2791" i="7"/>
  <c r="B2818" i="7" s="1"/>
  <c r="C861" i="7"/>
  <c r="B304" i="7"/>
  <c r="C2789" i="7"/>
  <c r="C2816" i="7" s="1"/>
  <c r="C2737" i="7"/>
  <c r="G2212" i="7"/>
  <c r="F2791" i="7"/>
  <c r="G590" i="7"/>
  <c r="G2121" i="7"/>
  <c r="G1310" i="7"/>
  <c r="F175" i="7"/>
  <c r="G2789" i="7"/>
  <c r="H567" i="7" a="1"/>
  <c r="G2816" i="7"/>
  <c r="G1850" i="7"/>
  <c r="H431" i="7" a="1"/>
  <c r="F567" i="7"/>
  <c r="G2762" i="7"/>
  <c r="G770" i="7"/>
  <c r="G2030" i="7"/>
  <c r="G680" i="7"/>
  <c r="H2735" i="7" a="1"/>
  <c r="H237" i="7" a="1"/>
  <c r="F239" i="7"/>
  <c r="H173" i="7" a="1"/>
  <c r="G1490" i="7"/>
  <c r="G46" i="7"/>
  <c r="G1130" i="7"/>
  <c r="G432" i="7"/>
  <c r="H109" i="7" a="1"/>
  <c r="G500" i="7"/>
  <c r="F45" i="7"/>
  <c r="H45" i="7" a="1"/>
  <c r="F111" i="7"/>
  <c r="G174" i="7"/>
  <c r="G2710" i="7"/>
  <c r="F433" i="7"/>
  <c r="F303" i="7"/>
  <c r="G950" i="7"/>
  <c r="H2788" i="7" a="1"/>
  <c r="G1940" i="7"/>
  <c r="G1580" i="7"/>
  <c r="H366" i="7" a="1"/>
  <c r="G2736" i="7"/>
  <c r="F2764" i="7"/>
  <c r="G860" i="7"/>
  <c r="H499" i="7" a="1"/>
  <c r="G1670" i="7"/>
  <c r="F503" i="7"/>
  <c r="G367" i="7"/>
  <c r="H2815" i="7" a="1"/>
  <c r="F368" i="7"/>
  <c r="G1040" i="7"/>
  <c r="H2683" i="7" a="1"/>
  <c r="H301" i="7" a="1"/>
  <c r="H2761" i="7" a="1"/>
  <c r="G238" i="7"/>
  <c r="G1220" i="7"/>
  <c r="F2818" i="7"/>
  <c r="G1760" i="7"/>
  <c r="G110" i="7"/>
  <c r="G1400" i="7"/>
  <c r="H2709" i="7" a="1"/>
  <c r="G302" i="7"/>
  <c r="H2815" i="7" l="1"/>
  <c r="H431" i="7"/>
  <c r="H366" i="7"/>
  <c r="H567" i="7"/>
  <c r="H45" i="7"/>
  <c r="H2735" i="7"/>
  <c r="H2761" i="7"/>
  <c r="H2788" i="7"/>
  <c r="H2709" i="7"/>
  <c r="H301" i="7"/>
  <c r="H499" i="7"/>
  <c r="H173" i="7"/>
  <c r="H237" i="7"/>
  <c r="H2683" i="7"/>
  <c r="H109" i="7"/>
  <c r="B369" i="7"/>
  <c r="B434" i="7" s="1"/>
  <c r="C1492" i="7"/>
  <c r="C2764" i="7"/>
  <c r="C240" i="7"/>
  <c r="C1312" i="7"/>
  <c r="C1042" i="7"/>
  <c r="C1942" i="7"/>
  <c r="C1132" i="7"/>
  <c r="C304" i="7"/>
  <c r="C862" i="7"/>
  <c r="B47" i="7"/>
  <c r="C1852" i="7"/>
  <c r="C772" i="7"/>
  <c r="B113" i="7"/>
  <c r="B177" i="7"/>
  <c r="C48" i="7"/>
  <c r="B305" i="7"/>
  <c r="B241" i="7"/>
  <c r="C2122" i="7"/>
  <c r="C2213" i="7" s="1"/>
  <c r="C2032" i="7"/>
  <c r="C1672" i="7"/>
  <c r="C1582" i="7"/>
  <c r="C1402" i="7"/>
  <c r="C952" i="7"/>
  <c r="C1762" i="7"/>
  <c r="C1222" i="7"/>
  <c r="C502" i="7"/>
  <c r="C592" i="7"/>
  <c r="C176" i="7"/>
  <c r="C112" i="7"/>
  <c r="C2790" i="7"/>
  <c r="C2817" i="7" s="1"/>
  <c r="B569" i="7"/>
  <c r="B505" i="7"/>
  <c r="C682" i="7"/>
  <c r="C368" i="7"/>
  <c r="C433" i="7" s="1"/>
  <c r="H500" i="7" a="1"/>
  <c r="G1581" i="7"/>
  <c r="H174" i="7" a="1"/>
  <c r="G771" i="7"/>
  <c r="F46" i="7"/>
  <c r="G1221" i="7"/>
  <c r="H302" i="7" a="1"/>
  <c r="G239" i="7"/>
  <c r="H2789" i="7" a="1"/>
  <c r="F504" i="7"/>
  <c r="G1041" i="7"/>
  <c r="G681" i="7"/>
  <c r="G1491" i="7"/>
  <c r="G2031" i="7"/>
  <c r="G47" i="7"/>
  <c r="F240" i="7"/>
  <c r="G501" i="7"/>
  <c r="G303" i="7"/>
  <c r="F112" i="7"/>
  <c r="H2816" i="7" a="1"/>
  <c r="G1941" i="7"/>
  <c r="G591" i="7"/>
  <c r="G2122" i="7"/>
  <c r="H2710" i="7" a="1"/>
  <c r="H367" i="7" a="1"/>
  <c r="F369" i="7"/>
  <c r="G2790" i="7"/>
  <c r="G2817" i="7"/>
  <c r="G861" i="7"/>
  <c r="G951" i="7"/>
  <c r="G111" i="7"/>
  <c r="G1311" i="7"/>
  <c r="H238" i="7" a="1"/>
  <c r="G1401" i="7"/>
  <c r="G2213" i="7"/>
  <c r="H46" i="7" a="1"/>
  <c r="G368" i="7"/>
  <c r="G1131" i="7"/>
  <c r="G2763" i="7"/>
  <c r="H2762" i="7" a="1"/>
  <c r="F568" i="7"/>
  <c r="F434" i="7"/>
  <c r="H2736" i="7" a="1"/>
  <c r="G175" i="7"/>
  <c r="G1851" i="7"/>
  <c r="H432" i="7" a="1"/>
  <c r="G1671" i="7"/>
  <c r="F304" i="7"/>
  <c r="H110" i="7" a="1"/>
  <c r="G2737" i="7"/>
  <c r="G1761" i="7"/>
  <c r="H568" i="7" a="1"/>
  <c r="G433" i="7"/>
  <c r="F176" i="7"/>
  <c r="H2816" i="7" l="1"/>
  <c r="H432" i="7"/>
  <c r="H568" i="7"/>
  <c r="H2710" i="7"/>
  <c r="H2762" i="7"/>
  <c r="H238" i="7"/>
  <c r="H2789" i="7"/>
  <c r="H110" i="7"/>
  <c r="H367" i="7"/>
  <c r="H302" i="7"/>
  <c r="H174" i="7"/>
  <c r="H2736" i="7"/>
  <c r="H46" i="7"/>
  <c r="H500" i="7"/>
  <c r="C1673" i="7"/>
  <c r="B306" i="7"/>
  <c r="C1403" i="7"/>
  <c r="C241" i="7"/>
  <c r="C1853" i="7"/>
  <c r="C683" i="7"/>
  <c r="C1043" i="7"/>
  <c r="C2123" i="7"/>
  <c r="C2214" i="7" s="1"/>
  <c r="C1313" i="7"/>
  <c r="B242" i="7"/>
  <c r="B48" i="7"/>
  <c r="C2033" i="7"/>
  <c r="C2791" i="7"/>
  <c r="C2818" i="7" s="1"/>
  <c r="C1133" i="7"/>
  <c r="C1583" i="7"/>
  <c r="C1493" i="7"/>
  <c r="C177" i="7"/>
  <c r="C113" i="7"/>
  <c r="B178" i="7"/>
  <c r="B114" i="7"/>
  <c r="C953" i="7"/>
  <c r="C773" i="7"/>
  <c r="C863" i="7"/>
  <c r="C369" i="7"/>
  <c r="C434" i="7" s="1"/>
  <c r="C1763" i="7"/>
  <c r="B370" i="7"/>
  <c r="B435" i="7" s="1"/>
  <c r="C1223" i="7"/>
  <c r="B570" i="7"/>
  <c r="B506" i="7"/>
  <c r="C503" i="7"/>
  <c r="C593" i="7"/>
  <c r="C49" i="7"/>
  <c r="C1943" i="7"/>
  <c r="C305" i="7"/>
  <c r="H2817" i="7" a="1"/>
  <c r="G1942" i="7"/>
  <c r="G682" i="7"/>
  <c r="H2763" i="7" a="1"/>
  <c r="G1762" i="7"/>
  <c r="G2818" i="7"/>
  <c r="G1582" i="7"/>
  <c r="G502" i="7"/>
  <c r="G1132" i="7"/>
  <c r="H111" i="7" a="1"/>
  <c r="G2032" i="7"/>
  <c r="G176" i="7"/>
  <c r="H433" i="7" a="1"/>
  <c r="G1402" i="7"/>
  <c r="G112" i="7"/>
  <c r="H2737" i="7" a="1"/>
  <c r="G952" i="7"/>
  <c r="G240" i="7"/>
  <c r="H569" i="7" a="1"/>
  <c r="G592" i="7"/>
  <c r="H368" i="7" a="1"/>
  <c r="G2214" i="7"/>
  <c r="G772" i="7"/>
  <c r="G434" i="7"/>
  <c r="G862" i="7"/>
  <c r="G1312" i="7"/>
  <c r="F177" i="7"/>
  <c r="F47" i="7"/>
  <c r="F505" i="7"/>
  <c r="F305" i="7"/>
  <c r="F569" i="7"/>
  <c r="F435" i="7"/>
  <c r="G2791" i="7"/>
  <c r="H501" i="7" a="1"/>
  <c r="F113" i="7"/>
  <c r="G1492" i="7"/>
  <c r="F370" i="7"/>
  <c r="H2790" i="7" a="1"/>
  <c r="H47" i="7" a="1"/>
  <c r="H239" i="7" a="1"/>
  <c r="G369" i="7"/>
  <c r="G304" i="7"/>
  <c r="F241" i="7"/>
  <c r="G2123" i="7"/>
  <c r="G1222" i="7"/>
  <c r="H303" i="7" a="1"/>
  <c r="H175" i="7" a="1"/>
  <c r="G2764" i="7"/>
  <c r="G1852" i="7"/>
  <c r="G1042" i="7"/>
  <c r="G48" i="7"/>
  <c r="G1672" i="7"/>
  <c r="H2817" i="7" l="1"/>
  <c r="H433" i="7"/>
  <c r="H569" i="7"/>
  <c r="H111" i="7"/>
  <c r="H2763" i="7"/>
  <c r="H175" i="7"/>
  <c r="H2737" i="7"/>
  <c r="H368" i="7"/>
  <c r="H303" i="7"/>
  <c r="H239" i="7"/>
  <c r="H501" i="7"/>
  <c r="H47" i="7"/>
  <c r="H2790" i="7"/>
  <c r="B307" i="7"/>
  <c r="C864" i="7"/>
  <c r="C242" i="7"/>
  <c r="B371" i="7"/>
  <c r="B436" i="7" s="1"/>
  <c r="B179" i="7"/>
  <c r="B115" i="7"/>
  <c r="C1674" i="7"/>
  <c r="B49" i="7"/>
  <c r="C1134" i="7"/>
  <c r="C306" i="7"/>
  <c r="C2034" i="7"/>
  <c r="B243" i="7"/>
  <c r="C954" i="7"/>
  <c r="C1314" i="7"/>
  <c r="C1224" i="7"/>
  <c r="C50" i="7"/>
  <c r="C1494" i="7"/>
  <c r="C178" i="7"/>
  <c r="C114" i="7"/>
  <c r="C774" i="7"/>
  <c r="C684" i="7"/>
  <c r="C1404" i="7"/>
  <c r="C594" i="7"/>
  <c r="C504" i="7"/>
  <c r="C2124" i="7"/>
  <c r="C2215" i="7" s="1"/>
  <c r="C370" i="7"/>
  <c r="C435" i="7" s="1"/>
  <c r="B571" i="7"/>
  <c r="B507" i="7"/>
  <c r="C1854" i="7"/>
  <c r="C1044" i="7"/>
  <c r="C1584" i="7"/>
  <c r="C1944" i="7"/>
  <c r="C1764" i="7"/>
  <c r="G773" i="7"/>
  <c r="F436" i="7"/>
  <c r="G1493" i="7"/>
  <c r="G2124" i="7"/>
  <c r="F371" i="7"/>
  <c r="G593" i="7"/>
  <c r="F178" i="7"/>
  <c r="H570" i="7" a="1"/>
  <c r="G435" i="7"/>
  <c r="H48" i="7" a="1"/>
  <c r="H502" i="7" a="1"/>
  <c r="G1043" i="7"/>
  <c r="G370" i="7"/>
  <c r="G1853" i="7"/>
  <c r="G1583" i="7"/>
  <c r="G2033" i="7"/>
  <c r="H2791" i="7" a="1"/>
  <c r="G953" i="7"/>
  <c r="G241" i="7"/>
  <c r="G113" i="7"/>
  <c r="H2764" i="7" a="1"/>
  <c r="G503" i="7"/>
  <c r="G1403" i="7"/>
  <c r="G683" i="7"/>
  <c r="H112" i="7" a="1"/>
  <c r="H369" i="7" a="1"/>
  <c r="F48" i="7"/>
  <c r="F242" i="7"/>
  <c r="F506" i="7"/>
  <c r="G1673" i="7"/>
  <c r="H304" i="7" a="1"/>
  <c r="H2818" i="7" a="1"/>
  <c r="G1313" i="7"/>
  <c r="G1763" i="7"/>
  <c r="H176" i="7" a="1"/>
  <c r="G49" i="7"/>
  <c r="G1223" i="7"/>
  <c r="G2215" i="7"/>
  <c r="G305" i="7"/>
  <c r="F570" i="7"/>
  <c r="G1133" i="7"/>
  <c r="F114" i="7"/>
  <c r="G1943" i="7"/>
  <c r="H434" i="7" a="1"/>
  <c r="F306" i="7"/>
  <c r="H240" i="7" a="1"/>
  <c r="G863" i="7"/>
  <c r="G177" i="7"/>
  <c r="H2818" i="7" l="1"/>
  <c r="H434" i="7"/>
  <c r="H112" i="7"/>
  <c r="H304" i="7"/>
  <c r="H570" i="7"/>
  <c r="H2791" i="7"/>
  <c r="H240" i="7"/>
  <c r="H176" i="7"/>
  <c r="H2764" i="7"/>
  <c r="H502" i="7"/>
  <c r="H48" i="7"/>
  <c r="H369" i="7"/>
  <c r="C51" i="7"/>
  <c r="C1855" i="7"/>
  <c r="C595" i="7"/>
  <c r="C505" i="7"/>
  <c r="C2035" i="7"/>
  <c r="C2125" i="7"/>
  <c r="C2216" i="7" s="1"/>
  <c r="C1765" i="7"/>
  <c r="C1585" i="7"/>
  <c r="C371" i="7"/>
  <c r="C436" i="7" s="1"/>
  <c r="B372" i="7"/>
  <c r="B437" i="7" s="1"/>
  <c r="C1225" i="7"/>
  <c r="B244" i="7"/>
  <c r="C775" i="7"/>
  <c r="C1945" i="7"/>
  <c r="C1135" i="7"/>
  <c r="C865" i="7"/>
  <c r="B308" i="7"/>
  <c r="C1315" i="7"/>
  <c r="B50" i="7"/>
  <c r="B508" i="7"/>
  <c r="B572" i="7"/>
  <c r="C685" i="7"/>
  <c r="C179" i="7"/>
  <c r="C115" i="7"/>
  <c r="C1405" i="7"/>
  <c r="C307" i="7"/>
  <c r="C1495" i="7"/>
  <c r="C243" i="7"/>
  <c r="C1675" i="7"/>
  <c r="C1045" i="7"/>
  <c r="B180" i="7"/>
  <c r="B116" i="7"/>
  <c r="C955" i="7"/>
  <c r="G504" i="7"/>
  <c r="G242" i="7"/>
  <c r="H177" i="7" a="1"/>
  <c r="H571" i="7" a="1"/>
  <c r="F49" i="7"/>
  <c r="G1854" i="7"/>
  <c r="H370" i="7" a="1"/>
  <c r="G371" i="7"/>
  <c r="G436" i="7"/>
  <c r="G1404" i="7"/>
  <c r="G1494" i="7"/>
  <c r="G954" i="7"/>
  <c r="G306" i="7"/>
  <c r="H305" i="7" a="1"/>
  <c r="F115" i="7"/>
  <c r="G1584" i="7"/>
  <c r="G1764" i="7"/>
  <c r="H241" i="7" a="1"/>
  <c r="F307" i="7"/>
  <c r="G2034" i="7"/>
  <c r="F179" i="7"/>
  <c r="F372" i="7"/>
  <c r="G1044" i="7"/>
  <c r="G114" i="7"/>
  <c r="H503" i="7" a="1"/>
  <c r="G1944" i="7"/>
  <c r="G1224" i="7"/>
  <c r="G1674" i="7"/>
  <c r="G2125" i="7"/>
  <c r="F571" i="7"/>
  <c r="G2216" i="7"/>
  <c r="H113" i="7" a="1"/>
  <c r="F243" i="7"/>
  <c r="H49" i="7" a="1"/>
  <c r="G1134" i="7"/>
  <c r="G774" i="7"/>
  <c r="G864" i="7"/>
  <c r="G50" i="7"/>
  <c r="F437" i="7"/>
  <c r="F507" i="7"/>
  <c r="G594" i="7"/>
  <c r="H435" i="7" a="1"/>
  <c r="G1314" i="7"/>
  <c r="G178" i="7"/>
  <c r="G684" i="7"/>
  <c r="H435" i="7" l="1"/>
  <c r="H241" i="7"/>
  <c r="H370" i="7"/>
  <c r="H305" i="7"/>
  <c r="H571" i="7"/>
  <c r="H49" i="7"/>
  <c r="H177" i="7"/>
  <c r="H113" i="7"/>
  <c r="H503" i="7"/>
  <c r="C1136" i="7"/>
  <c r="C866" i="7"/>
  <c r="C372" i="7"/>
  <c r="C437" i="7" s="1"/>
  <c r="B309" i="7"/>
  <c r="C1676" i="7"/>
  <c r="C1586" i="7"/>
  <c r="C180" i="7"/>
  <c r="C116" i="7"/>
  <c r="C1226" i="7"/>
  <c r="C1316" i="7"/>
  <c r="C1856" i="7"/>
  <c r="C686" i="7"/>
  <c r="C776" i="7"/>
  <c r="B245" i="7"/>
  <c r="B51" i="7"/>
  <c r="C244" i="7"/>
  <c r="C2036" i="7"/>
  <c r="C2126" i="7"/>
  <c r="C2217" i="7" s="1"/>
  <c r="C52" i="7"/>
  <c r="C1946" i="7"/>
  <c r="C1406" i="7"/>
  <c r="B373" i="7"/>
  <c r="B438" i="7" s="1"/>
  <c r="C1766" i="7"/>
  <c r="C1046" i="7"/>
  <c r="C596" i="7"/>
  <c r="C506" i="7"/>
  <c r="B117" i="7"/>
  <c r="B181" i="7"/>
  <c r="C308" i="7"/>
  <c r="C1496" i="7"/>
  <c r="B573" i="7"/>
  <c r="B509" i="7"/>
  <c r="C956" i="7"/>
  <c r="H504" i="7" a="1"/>
  <c r="F180" i="7"/>
  <c r="H306" i="7" a="1"/>
  <c r="G307" i="7"/>
  <c r="G1585" i="7"/>
  <c r="G1945" i="7"/>
  <c r="G505" i="7"/>
  <c r="G775" i="7"/>
  <c r="F244" i="7"/>
  <c r="G2035" i="7"/>
  <c r="G1765" i="7"/>
  <c r="G1495" i="7"/>
  <c r="G1405" i="7"/>
  <c r="G243" i="7"/>
  <c r="G955" i="7"/>
  <c r="G372" i="7"/>
  <c r="G865" i="7"/>
  <c r="H50" i="7" a="1"/>
  <c r="G2217" i="7"/>
  <c r="F572" i="7"/>
  <c r="G1855" i="7"/>
  <c r="G1675" i="7"/>
  <c r="G179" i="7"/>
  <c r="H436" i="7" a="1"/>
  <c r="F508" i="7"/>
  <c r="G1225" i="7"/>
  <c r="F373" i="7"/>
  <c r="F50" i="7"/>
  <c r="F438" i="7"/>
  <c r="G1135" i="7"/>
  <c r="H178" i="7" a="1"/>
  <c r="G437" i="7"/>
  <c r="G1315" i="7"/>
  <c r="H371" i="7" a="1"/>
  <c r="G115" i="7"/>
  <c r="G685" i="7"/>
  <c r="G51" i="7"/>
  <c r="H114" i="7" a="1"/>
  <c r="G1045" i="7"/>
  <c r="G2126" i="7"/>
  <c r="G595" i="7"/>
  <c r="H572" i="7" a="1"/>
  <c r="F116" i="7"/>
  <c r="F308" i="7"/>
  <c r="H242" i="7" a="1"/>
  <c r="H436" i="7" l="1"/>
  <c r="H242" i="7"/>
  <c r="H572" i="7"/>
  <c r="H306" i="7"/>
  <c r="H371" i="7"/>
  <c r="H178" i="7"/>
  <c r="H504" i="7"/>
  <c r="H50" i="7"/>
  <c r="H114" i="7"/>
  <c r="C245" i="7"/>
  <c r="C687" i="7"/>
  <c r="B246" i="7"/>
  <c r="C309" i="7"/>
  <c r="C777" i="7"/>
  <c r="C181" i="7"/>
  <c r="C117" i="7"/>
  <c r="B574" i="7"/>
  <c r="B510" i="7"/>
  <c r="B118" i="7"/>
  <c r="B182" i="7"/>
  <c r="C1137" i="7"/>
  <c r="C2037" i="7"/>
  <c r="C1857" i="7"/>
  <c r="C1587" i="7"/>
  <c r="C53" i="7"/>
  <c r="C1947" i="7"/>
  <c r="C507" i="7"/>
  <c r="C597" i="7"/>
  <c r="B52" i="7"/>
  <c r="C1677" i="7"/>
  <c r="C957" i="7"/>
  <c r="B310" i="7"/>
  <c r="C1407" i="7"/>
  <c r="C373" i="7"/>
  <c r="C438" i="7" s="1"/>
  <c r="C2127" i="7"/>
  <c r="C2218" i="7" s="1"/>
  <c r="C1767" i="7"/>
  <c r="C1227" i="7"/>
  <c r="C1047" i="7"/>
  <c r="C1497" i="7"/>
  <c r="C867" i="7"/>
  <c r="C1317" i="7"/>
  <c r="B374" i="7"/>
  <c r="B439" i="7" s="1"/>
  <c r="G2218" i="7"/>
  <c r="G373" i="7"/>
  <c r="G1316" i="7"/>
  <c r="G596" i="7"/>
  <c r="H372" i="7" a="1"/>
  <c r="G2127" i="7"/>
  <c r="G52" i="7"/>
  <c r="G1676" i="7"/>
  <c r="G686" i="7"/>
  <c r="H115" i="7" a="1"/>
  <c r="H51" i="7" a="1"/>
  <c r="G308" i="7"/>
  <c r="F117" i="7"/>
  <c r="F573" i="7"/>
  <c r="F509" i="7"/>
  <c r="G1136" i="7"/>
  <c r="G1046" i="7"/>
  <c r="F51" i="7"/>
  <c r="H437" i="7" a="1"/>
  <c r="F374" i="7"/>
  <c r="G244" i="7"/>
  <c r="G1406" i="7"/>
  <c r="G1496" i="7"/>
  <c r="G116" i="7"/>
  <c r="G776" i="7"/>
  <c r="H179" i="7" a="1"/>
  <c r="H243" i="7" a="1"/>
  <c r="G438" i="7"/>
  <c r="G1766" i="7"/>
  <c r="G1226" i="7"/>
  <c r="F181" i="7"/>
  <c r="H573" i="7" a="1"/>
  <c r="G866" i="7"/>
  <c r="F439" i="7"/>
  <c r="G506" i="7"/>
  <c r="H307" i="7" a="1"/>
  <c r="G1586" i="7"/>
  <c r="G2036" i="7"/>
  <c r="G1946" i="7"/>
  <c r="H505" i="7" a="1"/>
  <c r="G956" i="7"/>
  <c r="F245" i="7"/>
  <c r="F309" i="7"/>
  <c r="G1856" i="7"/>
  <c r="G180" i="7"/>
  <c r="H437" i="7" l="1"/>
  <c r="H573" i="7"/>
  <c r="H372" i="7"/>
  <c r="H115" i="7"/>
  <c r="H243" i="7"/>
  <c r="H179" i="7"/>
  <c r="H307" i="7"/>
  <c r="H505" i="7"/>
  <c r="H51" i="7"/>
  <c r="C1318" i="7"/>
  <c r="C54" i="7"/>
  <c r="C1858" i="7"/>
  <c r="C598" i="7"/>
  <c r="C508" i="7"/>
  <c r="C310" i="7"/>
  <c r="C1048" i="7"/>
  <c r="C2038" i="7"/>
  <c r="C2128" i="7"/>
  <c r="C2219" i="7" s="1"/>
  <c r="B575" i="7"/>
  <c r="B511" i="7"/>
  <c r="C1228" i="7"/>
  <c r="C1408" i="7"/>
  <c r="C1498" i="7"/>
  <c r="B53" i="7"/>
  <c r="B311" i="7"/>
  <c r="B375" i="7"/>
  <c r="B440" i="7" s="1"/>
  <c r="C688" i="7"/>
  <c r="C958" i="7"/>
  <c r="C778" i="7"/>
  <c r="C118" i="7"/>
  <c r="C182" i="7"/>
  <c r="C246" i="7"/>
  <c r="C1678" i="7"/>
  <c r="B247" i="7"/>
  <c r="C1588" i="7"/>
  <c r="B183" i="7"/>
  <c r="B119" i="7"/>
  <c r="C868" i="7"/>
  <c r="C1138" i="7"/>
  <c r="C1768" i="7"/>
  <c r="C1948" i="7"/>
  <c r="C374" i="7"/>
  <c r="C439" i="7" s="1"/>
  <c r="G687" i="7"/>
  <c r="G53" i="7"/>
  <c r="G1677" i="7"/>
  <c r="H52" i="7" a="1"/>
  <c r="G2219" i="7"/>
  <c r="G374" i="7"/>
  <c r="G597" i="7"/>
  <c r="H574" i="7" a="1"/>
  <c r="G1317" i="7"/>
  <c r="H506" i="7" a="1"/>
  <c r="H438" i="7" a="1"/>
  <c r="G507" i="7"/>
  <c r="F510" i="7"/>
  <c r="H180" i="7" a="1"/>
  <c r="G777" i="7"/>
  <c r="F52" i="7"/>
  <c r="G309" i="7"/>
  <c r="G1857" i="7"/>
  <c r="G1497" i="7"/>
  <c r="G1407" i="7"/>
  <c r="G439" i="7"/>
  <c r="F375" i="7"/>
  <c r="G867" i="7"/>
  <c r="H373" i="7" a="1"/>
  <c r="G117" i="7"/>
  <c r="G957" i="7"/>
  <c r="G1137" i="7"/>
  <c r="F440" i="7"/>
  <c r="G1047" i="7"/>
  <c r="G1587" i="7"/>
  <c r="G2037" i="7"/>
  <c r="H308" i="7" a="1"/>
  <c r="H116" i="7" a="1"/>
  <c r="G245" i="7"/>
  <c r="F574" i="7"/>
  <c r="G1767" i="7"/>
  <c r="F182" i="7"/>
  <c r="F118" i="7"/>
  <c r="G2128" i="7"/>
  <c r="F310" i="7"/>
  <c r="G181" i="7"/>
  <c r="G1947" i="7"/>
  <c r="H244" i="7" a="1"/>
  <c r="F246" i="7"/>
  <c r="G1227" i="7"/>
  <c r="H438" i="7" l="1"/>
  <c r="H506" i="7"/>
  <c r="H244" i="7"/>
  <c r="H52" i="7"/>
  <c r="H308" i="7"/>
  <c r="H373" i="7"/>
  <c r="H180" i="7"/>
  <c r="H574" i="7"/>
  <c r="H116" i="7"/>
  <c r="B248" i="7"/>
  <c r="C311" i="7"/>
  <c r="C779" i="7"/>
  <c r="C1139" i="7"/>
  <c r="C375" i="7"/>
  <c r="C440" i="7" s="1"/>
  <c r="C1229" i="7"/>
  <c r="C247" i="7"/>
  <c r="C119" i="7"/>
  <c r="C183" i="7"/>
  <c r="C1589" i="7"/>
  <c r="C1409" i="7"/>
  <c r="C1769" i="7"/>
  <c r="C869" i="7"/>
  <c r="B376" i="7"/>
  <c r="B441" i="7" s="1"/>
  <c r="C2129" i="7"/>
  <c r="C2220" i="7" s="1"/>
  <c r="C689" i="7"/>
  <c r="C2039" i="7"/>
  <c r="C1049" i="7"/>
  <c r="B54" i="7"/>
  <c r="B184" i="7"/>
  <c r="B120" i="7"/>
  <c r="C1949" i="7"/>
  <c r="C55" i="7"/>
  <c r="C1319" i="7"/>
  <c r="C1859" i="7"/>
  <c r="C1679" i="7"/>
  <c r="B576" i="7"/>
  <c r="B512" i="7"/>
  <c r="C959" i="7"/>
  <c r="B312" i="7"/>
  <c r="C1499" i="7"/>
  <c r="C599" i="7"/>
  <c r="C509" i="7"/>
  <c r="H117" i="7" a="1"/>
  <c r="G1858" i="7"/>
  <c r="G2129" i="7"/>
  <c r="G2038" i="7"/>
  <c r="F119" i="7"/>
  <c r="G2220" i="7"/>
  <c r="G118" i="7"/>
  <c r="G1768" i="7"/>
  <c r="G1408" i="7"/>
  <c r="G54" i="7"/>
  <c r="G868" i="7"/>
  <c r="G1228" i="7"/>
  <c r="F575" i="7"/>
  <c r="G958" i="7"/>
  <c r="G1318" i="7"/>
  <c r="H439" i="7" a="1"/>
  <c r="H245" i="7" a="1"/>
  <c r="G1138" i="7"/>
  <c r="H181" i="7" a="1"/>
  <c r="G688" i="7"/>
  <c r="G508" i="7"/>
  <c r="H507" i="7" a="1"/>
  <c r="G1678" i="7"/>
  <c r="G1498" i="7"/>
  <c r="F311" i="7"/>
  <c r="H575" i="7" a="1"/>
  <c r="G182" i="7"/>
  <c r="G1948" i="7"/>
  <c r="G1048" i="7"/>
  <c r="G440" i="7"/>
  <c r="F183" i="7"/>
  <c r="G1588" i="7"/>
  <c r="G310" i="7"/>
  <c r="F511" i="7"/>
  <c r="H309" i="7" a="1"/>
  <c r="F441" i="7"/>
  <c r="G375" i="7"/>
  <c r="G246" i="7"/>
  <c r="F53" i="7"/>
  <c r="G598" i="7"/>
  <c r="G778" i="7"/>
  <c r="H53" i="7" a="1"/>
  <c r="H374" i="7" a="1"/>
  <c r="F376" i="7"/>
  <c r="F247" i="7"/>
  <c r="H439" i="7" l="1"/>
  <c r="H575" i="7"/>
  <c r="H309" i="7"/>
  <c r="H374" i="7"/>
  <c r="H507" i="7"/>
  <c r="H181" i="7"/>
  <c r="H245" i="7"/>
  <c r="H117" i="7"/>
  <c r="H53" i="7"/>
  <c r="C1950" i="7"/>
  <c r="C2040" i="7"/>
  <c r="C510" i="7"/>
  <c r="C600" i="7"/>
  <c r="B577" i="7"/>
  <c r="B513" i="7"/>
  <c r="C1410" i="7"/>
  <c r="B185" i="7"/>
  <c r="B121" i="7"/>
  <c r="C780" i="7"/>
  <c r="C1860" i="7"/>
  <c r="C184" i="7"/>
  <c r="C120" i="7"/>
  <c r="C1230" i="7"/>
  <c r="C690" i="7"/>
  <c r="C56" i="7"/>
  <c r="B249" i="7"/>
  <c r="C312" i="7"/>
  <c r="C1590" i="7"/>
  <c r="B641" i="7"/>
  <c r="B55" i="7"/>
  <c r="C870" i="7"/>
  <c r="C1500" i="7"/>
  <c r="C376" i="7"/>
  <c r="C441" i="7" s="1"/>
  <c r="C1770" i="7"/>
  <c r="C1140" i="7"/>
  <c r="C1680" i="7"/>
  <c r="C1320" i="7"/>
  <c r="B377" i="7"/>
  <c r="B442" i="7" s="1"/>
  <c r="C1050" i="7"/>
  <c r="B313" i="7"/>
  <c r="C2130" i="7"/>
  <c r="C2221" i="7" s="1"/>
  <c r="C960" i="7"/>
  <c r="C248" i="7"/>
  <c r="G247" i="7"/>
  <c r="F248" i="7"/>
  <c r="H246" i="7" a="1"/>
  <c r="G779" i="7"/>
  <c r="G1049" i="7"/>
  <c r="F576" i="7"/>
  <c r="G1589" i="7"/>
  <c r="G689" i="7"/>
  <c r="G2039" i="7"/>
  <c r="H118" i="7" a="1"/>
  <c r="H576" i="7" a="1"/>
  <c r="H54" i="7" a="1"/>
  <c r="G959" i="7"/>
  <c r="G1949" i="7"/>
  <c r="G509" i="7"/>
  <c r="G1859" i="7"/>
  <c r="G1319" i="7"/>
  <c r="G599" i="7"/>
  <c r="F120" i="7"/>
  <c r="G376" i="7"/>
  <c r="H508" i="7" a="1"/>
  <c r="H182" i="7" a="1"/>
  <c r="G183" i="7"/>
  <c r="G2221" i="7"/>
  <c r="H310" i="7" a="1"/>
  <c r="G1769" i="7"/>
  <c r="G869" i="7"/>
  <c r="F377" i="7"/>
  <c r="H440" i="7" a="1"/>
  <c r="H375" i="7" a="1"/>
  <c r="G1409" i="7"/>
  <c r="G55" i="7"/>
  <c r="F54" i="7"/>
  <c r="G1499" i="7"/>
  <c r="G441" i="7"/>
  <c r="F512" i="7"/>
  <c r="G1229" i="7"/>
  <c r="G2130" i="7"/>
  <c r="G1679" i="7"/>
  <c r="F442" i="7"/>
  <c r="G311" i="7"/>
  <c r="F312" i="7"/>
  <c r="G1139" i="7"/>
  <c r="G119" i="7"/>
  <c r="F184" i="7"/>
  <c r="H440" i="7" l="1"/>
  <c r="H182" i="7"/>
  <c r="H54" i="7"/>
  <c r="H576" i="7"/>
  <c r="H118" i="7"/>
  <c r="H246" i="7"/>
  <c r="H508" i="7"/>
  <c r="H310" i="7"/>
  <c r="H375" i="7"/>
  <c r="C249" i="7"/>
  <c r="B378" i="7"/>
  <c r="B443" i="7" s="1"/>
  <c r="C1951" i="7"/>
  <c r="C1681" i="7"/>
  <c r="C781" i="7"/>
  <c r="B578" i="7"/>
  <c r="B514" i="7"/>
  <c r="C377" i="7"/>
  <c r="C442" i="7" s="1"/>
  <c r="C1321" i="7"/>
  <c r="B186" i="7"/>
  <c r="B122" i="7"/>
  <c r="C185" i="7"/>
  <c r="C121" i="7"/>
  <c r="C1051" i="7"/>
  <c r="C1861" i="7"/>
  <c r="B56" i="7"/>
  <c r="B250" i="7"/>
  <c r="C691" i="7"/>
  <c r="C1411" i="7"/>
  <c r="C1501" i="7"/>
  <c r="C57" i="7"/>
  <c r="B314" i="7"/>
  <c r="C511" i="7"/>
  <c r="C601" i="7"/>
  <c r="C1591" i="7"/>
  <c r="C2131" i="7"/>
  <c r="C2222" i="7" s="1"/>
  <c r="C1771" i="7"/>
  <c r="C1231" i="7"/>
  <c r="C2041" i="7"/>
  <c r="C313" i="7"/>
  <c r="C1141" i="7"/>
  <c r="C961" i="7"/>
  <c r="C871" i="7"/>
  <c r="B642" i="7"/>
  <c r="G120" i="7"/>
  <c r="H376" i="7" a="1"/>
  <c r="G690" i="7"/>
  <c r="H311" i="7" a="1"/>
  <c r="G870" i="7"/>
  <c r="G56" i="7"/>
  <c r="G1320" i="7"/>
  <c r="F378" i="7"/>
  <c r="G377" i="7"/>
  <c r="F513" i="7"/>
  <c r="H119" i="7" a="1"/>
  <c r="G312" i="7"/>
  <c r="G960" i="7"/>
  <c r="H641" i="7" a="1"/>
  <c r="H247" i="7" a="1"/>
  <c r="F577" i="7"/>
  <c r="G184" i="7"/>
  <c r="H183" i="7" a="1"/>
  <c r="G1590" i="7"/>
  <c r="G1230" i="7"/>
  <c r="F313" i="7"/>
  <c r="G1500" i="7"/>
  <c r="G1050" i="7"/>
  <c r="G2222" i="7"/>
  <c r="F185" i="7"/>
  <c r="F249" i="7"/>
  <c r="G1770" i="7"/>
  <c r="G1860" i="7"/>
  <c r="G1680" i="7"/>
  <c r="F641" i="7"/>
  <c r="H55" i="7" a="1"/>
  <c r="G600" i="7"/>
  <c r="H577" i="7" a="1"/>
  <c r="G510" i="7"/>
  <c r="H441" i="7" a="1"/>
  <c r="G2040" i="7"/>
  <c r="F121" i="7"/>
  <c r="G1140" i="7"/>
  <c r="F55" i="7"/>
  <c r="G2131" i="7"/>
  <c r="G442" i="7"/>
  <c r="H509" i="7" a="1"/>
  <c r="G1410" i="7"/>
  <c r="F443" i="7"/>
  <c r="G1950" i="7"/>
  <c r="G780" i="7"/>
  <c r="G248" i="7"/>
  <c r="H441" i="7" l="1"/>
  <c r="H577" i="7"/>
  <c r="H247" i="7"/>
  <c r="H55" i="7"/>
  <c r="H183" i="7"/>
  <c r="H641" i="7"/>
  <c r="H311" i="7"/>
  <c r="H119" i="7"/>
  <c r="H509" i="7"/>
  <c r="H376" i="7"/>
  <c r="C1952" i="7"/>
  <c r="B251" i="7"/>
  <c r="C872" i="7"/>
  <c r="C1232" i="7"/>
  <c r="C1862" i="7"/>
  <c r="B379" i="7"/>
  <c r="B444" i="7" s="1"/>
  <c r="C1142" i="7"/>
  <c r="C1412" i="7"/>
  <c r="C378" i="7"/>
  <c r="C443" i="7" s="1"/>
  <c r="C1682" i="7"/>
  <c r="C250" i="7"/>
  <c r="B579" i="7"/>
  <c r="B515" i="7"/>
  <c r="C1322" i="7"/>
  <c r="C1592" i="7"/>
  <c r="B57" i="7"/>
  <c r="B187" i="7"/>
  <c r="B123" i="7"/>
  <c r="B643" i="7"/>
  <c r="C1052" i="7"/>
  <c r="C692" i="7"/>
  <c r="C602" i="7"/>
  <c r="C512" i="7"/>
  <c r="C782" i="7"/>
  <c r="C1502" i="7"/>
  <c r="C1772" i="7"/>
  <c r="C314" i="7"/>
  <c r="C962" i="7"/>
  <c r="C2132" i="7"/>
  <c r="C2223" i="7" s="1"/>
  <c r="C58" i="7"/>
  <c r="B315" i="7"/>
  <c r="C122" i="7"/>
  <c r="C186" i="7"/>
  <c r="C2042" i="7"/>
  <c r="G378" i="7"/>
  <c r="G1411" i="7"/>
  <c r="G313" i="7"/>
  <c r="G691" i="7"/>
  <c r="F250" i="7"/>
  <c r="G121" i="7"/>
  <c r="G601" i="7"/>
  <c r="G1771" i="7"/>
  <c r="H56" i="7" a="1"/>
  <c r="F314" i="7"/>
  <c r="H184" i="7" a="1"/>
  <c r="G2132" i="7"/>
  <c r="G185" i="7"/>
  <c r="G1861" i="7"/>
  <c r="G2041" i="7"/>
  <c r="G1231" i="7"/>
  <c r="F122" i="7"/>
  <c r="G781" i="7"/>
  <c r="G1951" i="7"/>
  <c r="G57" i="7"/>
  <c r="G1591" i="7"/>
  <c r="G871" i="7"/>
  <c r="H578" i="7" a="1"/>
  <c r="H642" i="7" a="1"/>
  <c r="G2223" i="7"/>
  <c r="G1321" i="7"/>
  <c r="F642" i="7"/>
  <c r="H120" i="7" a="1"/>
  <c r="H510" i="7" a="1"/>
  <c r="G249" i="7"/>
  <c r="F56" i="7"/>
  <c r="G1051" i="7"/>
  <c r="G961" i="7"/>
  <c r="H248" i="7" a="1"/>
  <c r="H377" i="7" a="1"/>
  <c r="H442" i="7" a="1"/>
  <c r="F514" i="7"/>
  <c r="F186" i="7"/>
  <c r="F379" i="7"/>
  <c r="H312" i="7" a="1"/>
  <c r="G1501" i="7"/>
  <c r="F444" i="7"/>
  <c r="G1681" i="7"/>
  <c r="G443" i="7"/>
  <c r="F578" i="7"/>
  <c r="G1141" i="7"/>
  <c r="G511" i="7"/>
  <c r="H442" i="7" l="1"/>
  <c r="H248" i="7"/>
  <c r="H312" i="7"/>
  <c r="H510" i="7"/>
  <c r="H56" i="7"/>
  <c r="H377" i="7"/>
  <c r="H578" i="7"/>
  <c r="H120" i="7"/>
  <c r="H642" i="7"/>
  <c r="H184" i="7"/>
  <c r="C1053" i="7"/>
  <c r="C315" i="7"/>
  <c r="C379" i="7"/>
  <c r="C444" i="7" s="1"/>
  <c r="C1413" i="7"/>
  <c r="C1773" i="7"/>
  <c r="C963" i="7"/>
  <c r="C2133" i="7"/>
  <c r="C2224" i="7" s="1"/>
  <c r="C1143" i="7"/>
  <c r="B58" i="7"/>
  <c r="C187" i="7"/>
  <c r="C123" i="7"/>
  <c r="B380" i="7"/>
  <c r="B445" i="7" s="1"/>
  <c r="C603" i="7"/>
  <c r="C513" i="7"/>
  <c r="C1683" i="7"/>
  <c r="C1863" i="7"/>
  <c r="C693" i="7"/>
  <c r="B188" i="7"/>
  <c r="B124" i="7"/>
  <c r="B316" i="7"/>
  <c r="C783" i="7"/>
  <c r="B252" i="7"/>
  <c r="B644" i="7"/>
  <c r="C1503" i="7"/>
  <c r="C1953" i="7"/>
  <c r="C2043" i="7"/>
  <c r="C59" i="7"/>
  <c r="B580" i="7"/>
  <c r="B516" i="7"/>
  <c r="C251" i="7"/>
  <c r="C1593" i="7"/>
  <c r="C1233" i="7"/>
  <c r="C873" i="7"/>
  <c r="C1323" i="7"/>
  <c r="G379" i="7"/>
  <c r="F515" i="7"/>
  <c r="G962" i="7"/>
  <c r="F643" i="7"/>
  <c r="H579" i="7" a="1"/>
  <c r="G2042" i="7"/>
  <c r="G1322" i="7"/>
  <c r="F187" i="7"/>
  <c r="F579" i="7"/>
  <c r="G58" i="7"/>
  <c r="F57" i="7"/>
  <c r="G1412" i="7"/>
  <c r="G1232" i="7"/>
  <c r="F123" i="7"/>
  <c r="G250" i="7"/>
  <c r="G1142" i="7"/>
  <c r="H185" i="7" a="1"/>
  <c r="H313" i="7" a="1"/>
  <c r="H643" i="7" a="1"/>
  <c r="G1592" i="7"/>
  <c r="H378" i="7" a="1"/>
  <c r="F251" i="7"/>
  <c r="G512" i="7"/>
  <c r="G2224" i="7"/>
  <c r="H121" i="7" a="1"/>
  <c r="G314" i="7"/>
  <c r="G1862" i="7"/>
  <c r="H443" i="7" a="1"/>
  <c r="H511" i="7" a="1"/>
  <c r="H57" i="7" a="1"/>
  <c r="G1682" i="7"/>
  <c r="G872" i="7"/>
  <c r="F315" i="7"/>
  <c r="G444" i="7"/>
  <c r="G2133" i="7"/>
  <c r="G1052" i="7"/>
  <c r="G186" i="7"/>
  <c r="G122" i="7"/>
  <c r="G692" i="7"/>
  <c r="F445" i="7"/>
  <c r="G1772" i="7"/>
  <c r="F380" i="7"/>
  <c r="G1502" i="7"/>
  <c r="G782" i="7"/>
  <c r="G602" i="7"/>
  <c r="H249" i="7" a="1"/>
  <c r="G1952" i="7"/>
  <c r="H443" i="7" l="1"/>
  <c r="H579" i="7"/>
  <c r="H643" i="7"/>
  <c r="H249" i="7"/>
  <c r="H313" i="7"/>
  <c r="H57" i="7"/>
  <c r="H185" i="7"/>
  <c r="H511" i="7"/>
  <c r="H121" i="7"/>
  <c r="H378" i="7"/>
  <c r="C316" i="7"/>
  <c r="C1234" i="7"/>
  <c r="C874" i="7"/>
  <c r="C1684" i="7"/>
  <c r="C60" i="7"/>
  <c r="B189" i="7"/>
  <c r="B125" i="7"/>
  <c r="C1774" i="7"/>
  <c r="C252" i="7"/>
  <c r="C1054" i="7"/>
  <c r="B253" i="7"/>
  <c r="C694" i="7"/>
  <c r="B59" i="7"/>
  <c r="C380" i="7"/>
  <c r="C445" i="7" s="1"/>
  <c r="C514" i="7"/>
  <c r="C604" i="7"/>
  <c r="C1864" i="7"/>
  <c r="C1144" i="7"/>
  <c r="C2134" i="7"/>
  <c r="C2225" i="7" s="1"/>
  <c r="B317" i="7"/>
  <c r="C1414" i="7"/>
  <c r="C2044" i="7"/>
  <c r="C784" i="7"/>
  <c r="C1504" i="7"/>
  <c r="C964" i="7"/>
  <c r="B581" i="7"/>
  <c r="B517" i="7"/>
  <c r="C1594" i="7"/>
  <c r="C1324" i="7"/>
  <c r="B645" i="7"/>
  <c r="B381" i="7"/>
  <c r="B446" i="7" s="1"/>
  <c r="C1954" i="7"/>
  <c r="C188" i="7"/>
  <c r="C124" i="7"/>
  <c r="H379" i="7" a="1"/>
  <c r="G1863" i="7"/>
  <c r="G1773" i="7"/>
  <c r="H644" i="7" a="1"/>
  <c r="G693" i="7"/>
  <c r="G1953" i="7"/>
  <c r="G2043" i="7"/>
  <c r="F644" i="7"/>
  <c r="G1593" i="7"/>
  <c r="H580" i="7" a="1"/>
  <c r="G1683" i="7"/>
  <c r="G59" i="7"/>
  <c r="G873" i="7"/>
  <c r="F381" i="7"/>
  <c r="F188" i="7"/>
  <c r="G603" i="7"/>
  <c r="F580" i="7"/>
  <c r="G315" i="7"/>
  <c r="F316" i="7"/>
  <c r="G2134" i="7"/>
  <c r="F252" i="7"/>
  <c r="G963" i="7"/>
  <c r="G380" i="7"/>
  <c r="G123" i="7"/>
  <c r="G513" i="7"/>
  <c r="G2225" i="7"/>
  <c r="G1503" i="7"/>
  <c r="F516" i="7"/>
  <c r="H314" i="7" a="1"/>
  <c r="G1143" i="7"/>
  <c r="G1413" i="7"/>
  <c r="H122" i="7" a="1"/>
  <c r="H58" i="7" a="1"/>
  <c r="G187" i="7"/>
  <c r="H444" i="7" a="1"/>
  <c r="H512" i="7" a="1"/>
  <c r="G1053" i="7"/>
  <c r="H250" i="7" a="1"/>
  <c r="H186" i="7" a="1"/>
  <c r="G1233" i="7"/>
  <c r="G251" i="7"/>
  <c r="G783" i="7"/>
  <c r="F446" i="7"/>
  <c r="F124" i="7"/>
  <c r="G445" i="7"/>
  <c r="G1323" i="7"/>
  <c r="F58" i="7"/>
  <c r="H444" i="7" l="1"/>
  <c r="H580" i="7"/>
  <c r="H186" i="7"/>
  <c r="H644" i="7"/>
  <c r="H58" i="7"/>
  <c r="H250" i="7"/>
  <c r="H314" i="7"/>
  <c r="H122" i="7"/>
  <c r="H512" i="7"/>
  <c r="H379" i="7"/>
  <c r="B318" i="7"/>
  <c r="C1235" i="7"/>
  <c r="C1145" i="7"/>
  <c r="B60" i="7"/>
  <c r="C1685" i="7"/>
  <c r="C515" i="7"/>
  <c r="C605" i="7"/>
  <c r="C785" i="7"/>
  <c r="C1865" i="7"/>
  <c r="B646" i="7"/>
  <c r="C1055" i="7"/>
  <c r="C1955" i="7"/>
  <c r="B582" i="7"/>
  <c r="B518" i="7"/>
  <c r="C875" i="7"/>
  <c r="B126" i="7"/>
  <c r="B190" i="7"/>
  <c r="C965" i="7"/>
  <c r="C381" i="7"/>
  <c r="C446" i="7" s="1"/>
  <c r="C2135" i="7"/>
  <c r="C2226" i="7" s="1"/>
  <c r="C189" i="7"/>
  <c r="C125" i="7"/>
  <c r="C1505" i="7"/>
  <c r="C317" i="7"/>
  <c r="C61" i="7"/>
  <c r="B254" i="7"/>
  <c r="C1325" i="7"/>
  <c r="C253" i="7"/>
  <c r="C1415" i="7"/>
  <c r="B382" i="7"/>
  <c r="B447" i="7" s="1"/>
  <c r="C2045" i="7"/>
  <c r="C1595" i="7"/>
  <c r="C695" i="7"/>
  <c r="C1775" i="7"/>
  <c r="G694" i="7"/>
  <c r="G1774" i="7"/>
  <c r="G1414" i="7"/>
  <c r="H513" i="7" a="1"/>
  <c r="G252" i="7"/>
  <c r="F382" i="7"/>
  <c r="G964" i="7"/>
  <c r="G604" i="7"/>
  <c r="G1144" i="7"/>
  <c r="G784" i="7"/>
  <c r="H187" i="7" a="1"/>
  <c r="F253" i="7"/>
  <c r="H251" i="7" a="1"/>
  <c r="H59" i="7" a="1"/>
  <c r="G2226" i="7"/>
  <c r="G2135" i="7"/>
  <c r="G1864" i="7"/>
  <c r="G316" i="7"/>
  <c r="G1054" i="7"/>
  <c r="G60" i="7"/>
  <c r="H445" i="7" a="1"/>
  <c r="G1504" i="7"/>
  <c r="G124" i="7"/>
  <c r="H315" i="7" a="1"/>
  <c r="F645" i="7"/>
  <c r="G1594" i="7"/>
  <c r="F447" i="7"/>
  <c r="G2044" i="7"/>
  <c r="F317" i="7"/>
  <c r="G1234" i="7"/>
  <c r="G1954" i="7"/>
  <c r="F125" i="7"/>
  <c r="H380" i="7" a="1"/>
  <c r="F517" i="7"/>
  <c r="G514" i="7"/>
  <c r="G188" i="7"/>
  <c r="G446" i="7"/>
  <c r="G1324" i="7"/>
  <c r="F581" i="7"/>
  <c r="H123" i="7" a="1"/>
  <c r="H645" i="7" a="1"/>
  <c r="F189" i="7"/>
  <c r="F59" i="7"/>
  <c r="G1684" i="7"/>
  <c r="G381" i="7"/>
  <c r="G874" i="7"/>
  <c r="H581" i="7" a="1"/>
  <c r="H445" i="7" l="1"/>
  <c r="H581" i="7"/>
  <c r="H59" i="7"/>
  <c r="H645" i="7"/>
  <c r="H251" i="7"/>
  <c r="H513" i="7"/>
  <c r="H123" i="7"/>
  <c r="H315" i="7"/>
  <c r="H187" i="7"/>
  <c r="H380" i="7"/>
  <c r="C190" i="7"/>
  <c r="C126" i="7"/>
  <c r="B647" i="7"/>
  <c r="C1866" i="7"/>
  <c r="C1776" i="7"/>
  <c r="B383" i="7"/>
  <c r="B448" i="7" s="1"/>
  <c r="C62" i="7"/>
  <c r="B255" i="7"/>
  <c r="C786" i="7"/>
  <c r="C1686" i="7"/>
  <c r="C966" i="7"/>
  <c r="C876" i="7"/>
  <c r="C1236" i="7"/>
  <c r="C1416" i="7"/>
  <c r="C696" i="7"/>
  <c r="C1596" i="7"/>
  <c r="C1056" i="7"/>
  <c r="C516" i="7"/>
  <c r="C606" i="7"/>
  <c r="B319" i="7"/>
  <c r="C1326" i="7"/>
  <c r="C2136" i="7"/>
  <c r="C2227" i="7" s="1"/>
  <c r="B583" i="7"/>
  <c r="B519" i="7"/>
  <c r="C1506" i="7"/>
  <c r="C254" i="7"/>
  <c r="C2046" i="7"/>
  <c r="B191" i="7"/>
  <c r="B127" i="7"/>
  <c r="C1146" i="7"/>
  <c r="C1956" i="7"/>
  <c r="B61" i="7"/>
  <c r="C318" i="7"/>
  <c r="C382" i="7"/>
  <c r="C447" i="7" s="1"/>
  <c r="G61" i="7"/>
  <c r="F254" i="7"/>
  <c r="G695" i="7"/>
  <c r="G2136" i="7"/>
  <c r="G1325" i="7"/>
  <c r="G1415" i="7"/>
  <c r="H252" i="7" a="1"/>
  <c r="G605" i="7"/>
  <c r="G317" i="7"/>
  <c r="H60" i="7" a="1"/>
  <c r="G515" i="7"/>
  <c r="G1235" i="7"/>
  <c r="G382" i="7"/>
  <c r="F383" i="7"/>
  <c r="G1955" i="7"/>
  <c r="G1685" i="7"/>
  <c r="G1145" i="7"/>
  <c r="G1595" i="7"/>
  <c r="F60" i="7"/>
  <c r="G2045" i="7"/>
  <c r="F190" i="7"/>
  <c r="G1505" i="7"/>
  <c r="H514" i="7" a="1"/>
  <c r="G1055" i="7"/>
  <c r="G875" i="7"/>
  <c r="F518" i="7"/>
  <c r="G2227" i="7"/>
  <c r="H316" i="7" a="1"/>
  <c r="G1865" i="7"/>
  <c r="G189" i="7"/>
  <c r="H188" i="7" a="1"/>
  <c r="G125" i="7"/>
  <c r="H446" i="7" a="1"/>
  <c r="G1775" i="7"/>
  <c r="H381" i="7" a="1"/>
  <c r="F448" i="7"/>
  <c r="G253" i="7"/>
  <c r="G965" i="7"/>
  <c r="H124" i="7" a="1"/>
  <c r="H582" i="7" a="1"/>
  <c r="F126" i="7"/>
  <c r="G447" i="7"/>
  <c r="F646" i="7"/>
  <c r="G785" i="7"/>
  <c r="F582" i="7"/>
  <c r="F318" i="7"/>
  <c r="H646" i="7" a="1"/>
  <c r="H446" i="7" l="1"/>
  <c r="H646" i="7"/>
  <c r="H582" i="7"/>
  <c r="H381" i="7"/>
  <c r="H252" i="7"/>
  <c r="H124" i="7"/>
  <c r="H188" i="7"/>
  <c r="H60" i="7"/>
  <c r="H316" i="7"/>
  <c r="H514" i="7"/>
  <c r="C319" i="7"/>
  <c r="C1687" i="7"/>
  <c r="C1597" i="7"/>
  <c r="B320" i="7"/>
  <c r="C255" i="7"/>
  <c r="C63" i="7"/>
  <c r="C697" i="7"/>
  <c r="C1777" i="7"/>
  <c r="C607" i="7"/>
  <c r="C517" i="7"/>
  <c r="C1507" i="7"/>
  <c r="C1147" i="7"/>
  <c r="C877" i="7"/>
  <c r="C2137" i="7"/>
  <c r="C2228" i="7" s="1"/>
  <c r="C2047" i="7"/>
  <c r="C1327" i="7"/>
  <c r="C1867" i="7"/>
  <c r="C1237" i="7"/>
  <c r="C1417" i="7"/>
  <c r="C967" i="7"/>
  <c r="C127" i="7"/>
  <c r="C191" i="7"/>
  <c r="C383" i="7"/>
  <c r="C448" i="7" s="1"/>
  <c r="B192" i="7"/>
  <c r="B128" i="7"/>
  <c r="B584" i="7"/>
  <c r="B520" i="7"/>
  <c r="B384" i="7"/>
  <c r="B449" i="7" s="1"/>
  <c r="C787" i="7"/>
  <c r="B62" i="7"/>
  <c r="B256" i="7"/>
  <c r="B648" i="7"/>
  <c r="C1057" i="7"/>
  <c r="C1957" i="7"/>
  <c r="G1236" i="7"/>
  <c r="F519" i="7"/>
  <c r="H647" i="7" a="1"/>
  <c r="G254" i="7"/>
  <c r="G2137" i="7"/>
  <c r="F319" i="7"/>
  <c r="F127" i="7"/>
  <c r="F384" i="7"/>
  <c r="G1956" i="7"/>
  <c r="G1056" i="7"/>
  <c r="G1146" i="7"/>
  <c r="F583" i="7"/>
  <c r="H253" i="7" a="1"/>
  <c r="G2228" i="7"/>
  <c r="G1326" i="7"/>
  <c r="F61" i="7"/>
  <c r="G318" i="7"/>
  <c r="H125" i="7" a="1"/>
  <c r="H447" i="7" a="1"/>
  <c r="G696" i="7"/>
  <c r="G516" i="7"/>
  <c r="H515" i="7" a="1"/>
  <c r="H61" i="7" a="1"/>
  <c r="G1776" i="7"/>
  <c r="G786" i="7"/>
  <c r="G1506" i="7"/>
  <c r="G876" i="7"/>
  <c r="H317" i="7" a="1"/>
  <c r="G1596" i="7"/>
  <c r="G966" i="7"/>
  <c r="F647" i="7"/>
  <c r="G190" i="7"/>
  <c r="G383" i="7"/>
  <c r="G448" i="7"/>
  <c r="H583" i="7" a="1"/>
  <c r="G1866" i="7"/>
  <c r="G1416" i="7"/>
  <c r="G2046" i="7"/>
  <c r="G1686" i="7"/>
  <c r="F191" i="7"/>
  <c r="F449" i="7"/>
  <c r="F255" i="7"/>
  <c r="G126" i="7"/>
  <c r="G606" i="7"/>
  <c r="H189" i="7" a="1"/>
  <c r="H382" i="7" a="1"/>
  <c r="G62" i="7"/>
  <c r="H447" i="7" l="1"/>
  <c r="H253" i="7"/>
  <c r="H317" i="7"/>
  <c r="H61" i="7"/>
  <c r="H125" i="7"/>
  <c r="H515" i="7"/>
  <c r="H382" i="7"/>
  <c r="H583" i="7"/>
  <c r="H647" i="7"/>
  <c r="H189" i="7"/>
  <c r="C1598" i="7"/>
  <c r="C256" i="7"/>
  <c r="B321" i="7"/>
  <c r="B585" i="7"/>
  <c r="B521" i="7"/>
  <c r="C1778" i="7"/>
  <c r="C2048" i="7"/>
  <c r="B649" i="7"/>
  <c r="C192" i="7"/>
  <c r="C128" i="7"/>
  <c r="C1958" i="7"/>
  <c r="C968" i="7"/>
  <c r="C1148" i="7"/>
  <c r="C698" i="7"/>
  <c r="C1238" i="7"/>
  <c r="C1868" i="7"/>
  <c r="C1508" i="7"/>
  <c r="C2138" i="7"/>
  <c r="C2229" i="7" s="1"/>
  <c r="C64" i="7"/>
  <c r="C1688" i="7"/>
  <c r="C788" i="7"/>
  <c r="C1328" i="7"/>
  <c r="C518" i="7"/>
  <c r="C608" i="7"/>
  <c r="B63" i="7"/>
  <c r="C320" i="7"/>
  <c r="C384" i="7"/>
  <c r="C449" i="7" s="1"/>
  <c r="C1058" i="7"/>
  <c r="C878" i="7"/>
  <c r="B193" i="7"/>
  <c r="B129" i="7"/>
  <c r="C1418" i="7"/>
  <c r="B257" i="7"/>
  <c r="B385" i="7"/>
  <c r="B450" i="7" s="1"/>
  <c r="H318" i="7" a="1"/>
  <c r="G1417" i="7"/>
  <c r="G191" i="7"/>
  <c r="H648" i="7" a="1"/>
  <c r="F62" i="7"/>
  <c r="G1147" i="7"/>
  <c r="F128" i="7"/>
  <c r="G384" i="7"/>
  <c r="G63" i="7"/>
  <c r="G517" i="7"/>
  <c r="G319" i="7"/>
  <c r="H254" i="7" a="1"/>
  <c r="G1597" i="7"/>
  <c r="F648" i="7"/>
  <c r="H190" i="7" a="1"/>
  <c r="F192" i="7"/>
  <c r="G255" i="7"/>
  <c r="F584" i="7"/>
  <c r="F256" i="7"/>
  <c r="G877" i="7"/>
  <c r="G787" i="7"/>
  <c r="G1867" i="7"/>
  <c r="G2229" i="7"/>
  <c r="G1777" i="7"/>
  <c r="F385" i="7"/>
  <c r="H448" i="7" a="1"/>
  <c r="G967" i="7"/>
  <c r="H126" i="7" a="1"/>
  <c r="F450" i="7"/>
  <c r="G1327" i="7"/>
  <c r="G127" i="7"/>
  <c r="G1237" i="7"/>
  <c r="G1057" i="7"/>
  <c r="G697" i="7"/>
  <c r="F320" i="7"/>
  <c r="G1507" i="7"/>
  <c r="G1687" i="7"/>
  <c r="G1957" i="7"/>
  <c r="H62" i="7" a="1"/>
  <c r="G607" i="7"/>
  <c r="G449" i="7"/>
  <c r="H584" i="7" a="1"/>
  <c r="G2047" i="7"/>
  <c r="H516" i="7" a="1"/>
  <c r="F520" i="7"/>
  <c r="G2138" i="7"/>
  <c r="H383" i="7" a="1"/>
  <c r="H448" i="7" l="1"/>
  <c r="H383" i="7"/>
  <c r="H190" i="7"/>
  <c r="H648" i="7"/>
  <c r="H516" i="7"/>
  <c r="H62" i="7"/>
  <c r="H126" i="7"/>
  <c r="H584" i="7"/>
  <c r="H254" i="7"/>
  <c r="H318" i="7"/>
  <c r="C1329" i="7"/>
  <c r="C2049" i="7"/>
  <c r="B64" i="7"/>
  <c r="C879" i="7"/>
  <c r="C1599" i="7"/>
  <c r="C1689" i="7"/>
  <c r="B322" i="7"/>
  <c r="C1149" i="7"/>
  <c r="C699" i="7"/>
  <c r="C1779" i="7"/>
  <c r="C1509" i="7"/>
  <c r="C1959" i="7"/>
  <c r="C1059" i="7"/>
  <c r="B386" i="7"/>
  <c r="B451" i="7" s="1"/>
  <c r="C2139" i="7"/>
  <c r="C2230" i="7" s="1"/>
  <c r="C1419" i="7"/>
  <c r="B194" i="7"/>
  <c r="B130" i="7"/>
  <c r="B258" i="7"/>
  <c r="C385" i="7"/>
  <c r="C450" i="7" s="1"/>
  <c r="C1869" i="7"/>
  <c r="C321" i="7"/>
  <c r="C789" i="7"/>
  <c r="C193" i="7"/>
  <c r="C129" i="7"/>
  <c r="C969" i="7"/>
  <c r="C1239" i="7"/>
  <c r="C257" i="7"/>
  <c r="B586" i="7"/>
  <c r="B522" i="7"/>
  <c r="C519" i="7"/>
  <c r="C609" i="7"/>
  <c r="C65" i="7"/>
  <c r="B650" i="7"/>
  <c r="H384" i="7" a="1"/>
  <c r="G192" i="7"/>
  <c r="H585" i="7" a="1"/>
  <c r="G878" i="7"/>
  <c r="F585" i="7"/>
  <c r="G788" i="7"/>
  <c r="G320" i="7"/>
  <c r="F129" i="7"/>
  <c r="F63" i="7"/>
  <c r="H517" i="7" a="1"/>
  <c r="H649" i="7" a="1"/>
  <c r="G1058" i="7"/>
  <c r="G518" i="7"/>
  <c r="G2230" i="7"/>
  <c r="F193" i="7"/>
  <c r="G1238" i="7"/>
  <c r="G1688" i="7"/>
  <c r="F321" i="7"/>
  <c r="H191" i="7" a="1"/>
  <c r="G450" i="7"/>
  <c r="G698" i="7"/>
  <c r="G608" i="7"/>
  <c r="G1958" i="7"/>
  <c r="H255" i="7" a="1"/>
  <c r="G1508" i="7"/>
  <c r="G968" i="7"/>
  <c r="H127" i="7" a="1"/>
  <c r="G1868" i="7"/>
  <c r="G128" i="7"/>
  <c r="G64" i="7"/>
  <c r="F257" i="7"/>
  <c r="G2139" i="7"/>
  <c r="H63" i="7" a="1"/>
  <c r="H449" i="7" a="1"/>
  <c r="H319" i="7" a="1"/>
  <c r="F521" i="7"/>
  <c r="G1328" i="7"/>
  <c r="G1418" i="7"/>
  <c r="F451" i="7"/>
  <c r="G2048" i="7"/>
  <c r="F649" i="7"/>
  <c r="F386" i="7"/>
  <c r="G385" i="7"/>
  <c r="G1598" i="7"/>
  <c r="G1778" i="7"/>
  <c r="G1148" i="7"/>
  <c r="G256" i="7"/>
  <c r="H449" i="7" l="1"/>
  <c r="H649" i="7"/>
  <c r="H585" i="7"/>
  <c r="H191" i="7"/>
  <c r="H517" i="7"/>
  <c r="H255" i="7"/>
  <c r="H127" i="7"/>
  <c r="H63" i="7"/>
  <c r="H319" i="7"/>
  <c r="H384" i="7"/>
  <c r="B195" i="7"/>
  <c r="B131" i="7"/>
  <c r="B587" i="7"/>
  <c r="B523" i="7"/>
  <c r="C1060" i="7"/>
  <c r="B259" i="7"/>
  <c r="C1960" i="7"/>
  <c r="C1510" i="7"/>
  <c r="C790" i="7"/>
  <c r="C1240" i="7"/>
  <c r="C970" i="7"/>
  <c r="C700" i="7"/>
  <c r="C1330" i="7"/>
  <c r="C880" i="7"/>
  <c r="B323" i="7"/>
  <c r="C1600" i="7"/>
  <c r="B387" i="7"/>
  <c r="B452" i="7" s="1"/>
  <c r="B65" i="7"/>
  <c r="C610" i="7"/>
  <c r="C520" i="7"/>
  <c r="C386" i="7"/>
  <c r="C451" i="7" s="1"/>
  <c r="C1780" i="7"/>
  <c r="C1870" i="7"/>
  <c r="C2140" i="7"/>
  <c r="C2231" i="7" s="1"/>
  <c r="B651" i="7"/>
  <c r="C130" i="7"/>
  <c r="C194" i="7"/>
  <c r="C1150" i="7"/>
  <c r="C1690" i="7"/>
  <c r="C1420" i="7"/>
  <c r="C258" i="7"/>
  <c r="C66" i="7"/>
  <c r="C322" i="7"/>
  <c r="C2050" i="7"/>
  <c r="F322" i="7"/>
  <c r="H385" i="7" a="1"/>
  <c r="G879" i="7"/>
  <c r="G609" i="7"/>
  <c r="H518" i="7" a="1"/>
  <c r="G129" i="7"/>
  <c r="G2140" i="7"/>
  <c r="G193" i="7"/>
  <c r="F522" i="7"/>
  <c r="H256" i="7" a="1"/>
  <c r="G1059" i="7"/>
  <c r="G321" i="7"/>
  <c r="H192" i="7" a="1"/>
  <c r="G1959" i="7"/>
  <c r="G1509" i="7"/>
  <c r="F194" i="7"/>
  <c r="G519" i="7"/>
  <c r="G1689" i="7"/>
  <c r="G386" i="7"/>
  <c r="G257" i="7"/>
  <c r="F650" i="7"/>
  <c r="H128" i="7" a="1"/>
  <c r="H650" i="7" a="1"/>
  <c r="G1599" i="7"/>
  <c r="G65" i="7"/>
  <c r="G2231" i="7"/>
  <c r="H64" i="7" a="1"/>
  <c r="F130" i="7"/>
  <c r="H450" i="7" a="1"/>
  <c r="G969" i="7"/>
  <c r="F64" i="7"/>
  <c r="G1869" i="7"/>
  <c r="H320" i="7" a="1"/>
  <c r="G789" i="7"/>
  <c r="F586" i="7"/>
  <c r="G1419" i="7"/>
  <c r="G1329" i="7"/>
  <c r="F452" i="7"/>
  <c r="G1239" i="7"/>
  <c r="H586" i="7" a="1"/>
  <c r="G2049" i="7"/>
  <c r="G699" i="7"/>
  <c r="G1779" i="7"/>
  <c r="G451" i="7"/>
  <c r="F258" i="7"/>
  <c r="F387" i="7"/>
  <c r="G1149" i="7"/>
  <c r="H450" i="7" l="1"/>
  <c r="H256" i="7"/>
  <c r="H518" i="7"/>
  <c r="H320" i="7"/>
  <c r="H128" i="7"/>
  <c r="H586" i="7"/>
  <c r="H192" i="7"/>
  <c r="H385" i="7"/>
  <c r="H64" i="7"/>
  <c r="H650" i="7"/>
  <c r="C323" i="7"/>
  <c r="B388" i="7"/>
  <c r="B453" i="7" s="1"/>
  <c r="C1961" i="7"/>
  <c r="C701" i="7"/>
  <c r="C1061" i="7"/>
  <c r="B66" i="7"/>
  <c r="B260" i="7"/>
  <c r="C1781" i="7"/>
  <c r="C67" i="7"/>
  <c r="B588" i="7"/>
  <c r="B524" i="7"/>
  <c r="C611" i="7"/>
  <c r="C521" i="7"/>
  <c r="C1691" i="7"/>
  <c r="C791" i="7"/>
  <c r="C1601" i="7"/>
  <c r="B652" i="7"/>
  <c r="C2141" i="7"/>
  <c r="C2232" i="7" s="1"/>
  <c r="C259" i="7"/>
  <c r="C195" i="7"/>
  <c r="C131" i="7"/>
  <c r="C1511" i="7"/>
  <c r="C2051" i="7"/>
  <c r="B196" i="7"/>
  <c r="B132" i="7"/>
  <c r="B324" i="7"/>
  <c r="C971" i="7"/>
  <c r="C1331" i="7"/>
  <c r="C387" i="7"/>
  <c r="C452" i="7" s="1"/>
  <c r="C1871" i="7"/>
  <c r="C1241" i="7"/>
  <c r="C1421" i="7"/>
  <c r="C881" i="7"/>
  <c r="C1151" i="7"/>
  <c r="G880" i="7"/>
  <c r="G790" i="7"/>
  <c r="G970" i="7"/>
  <c r="H257" i="7" a="1"/>
  <c r="G1960" i="7"/>
  <c r="F523" i="7"/>
  <c r="G2141" i="7"/>
  <c r="G610" i="7"/>
  <c r="G1150" i="7"/>
  <c r="G194" i="7"/>
  <c r="H65" i="7" a="1"/>
  <c r="H451" i="7" a="1"/>
  <c r="G1240" i="7"/>
  <c r="G1060" i="7"/>
  <c r="H651" i="7" a="1"/>
  <c r="F65" i="7"/>
  <c r="F453" i="7"/>
  <c r="H321" i="7" a="1"/>
  <c r="H386" i="7" a="1"/>
  <c r="G1600" i="7"/>
  <c r="G1330" i="7"/>
  <c r="F259" i="7"/>
  <c r="G387" i="7"/>
  <c r="G520" i="7"/>
  <c r="G1690" i="7"/>
  <c r="F131" i="7"/>
  <c r="G130" i="7"/>
  <c r="G1870" i="7"/>
  <c r="F195" i="7"/>
  <c r="F587" i="7"/>
  <c r="G322" i="7"/>
  <c r="G452" i="7"/>
  <c r="G1510" i="7"/>
  <c r="F323" i="7"/>
  <c r="G66" i="7"/>
  <c r="H519" i="7" a="1"/>
  <c r="F651" i="7"/>
  <c r="H193" i="7" a="1"/>
  <c r="H587" i="7" a="1"/>
  <c r="G1420" i="7"/>
  <c r="G1780" i="7"/>
  <c r="G2050" i="7"/>
  <c r="F388" i="7"/>
  <c r="H129" i="7" a="1"/>
  <c r="G700" i="7"/>
  <c r="G2232" i="7"/>
  <c r="G258" i="7"/>
  <c r="H451" i="7" l="1"/>
  <c r="H129" i="7"/>
  <c r="H519" i="7"/>
  <c r="H65" i="7"/>
  <c r="H651" i="7"/>
  <c r="H587" i="7"/>
  <c r="H386" i="7"/>
  <c r="H321" i="7"/>
  <c r="H257" i="7"/>
  <c r="H193" i="7"/>
  <c r="C1242" i="7"/>
  <c r="B389" i="7"/>
  <c r="B454" i="7" s="1"/>
  <c r="C196" i="7"/>
  <c r="C132" i="7"/>
  <c r="C522" i="7"/>
  <c r="C612" i="7"/>
  <c r="C1872" i="7"/>
  <c r="C702" i="7"/>
  <c r="C972" i="7"/>
  <c r="C260" i="7"/>
  <c r="B325" i="7"/>
  <c r="C792" i="7"/>
  <c r="C1422" i="7"/>
  <c r="C2142" i="7"/>
  <c r="C2233" i="7" s="1"/>
  <c r="C324" i="7"/>
  <c r="C882" i="7"/>
  <c r="B653" i="7"/>
  <c r="C2052" i="7"/>
  <c r="C1602" i="7"/>
  <c r="C1332" i="7"/>
  <c r="B67" i="7"/>
  <c r="C1062" i="7"/>
  <c r="C1782" i="7"/>
  <c r="C68" i="7"/>
  <c r="C1962" i="7"/>
  <c r="B197" i="7"/>
  <c r="B133" i="7"/>
  <c r="C1152" i="7"/>
  <c r="C388" i="7"/>
  <c r="C453" i="7" s="1"/>
  <c r="C1512" i="7"/>
  <c r="B261" i="7"/>
  <c r="C1692" i="7"/>
  <c r="B589" i="7"/>
  <c r="B525" i="7"/>
  <c r="H130" i="7" a="1"/>
  <c r="G1241" i="7"/>
  <c r="H588" i="7" a="1"/>
  <c r="F389" i="7"/>
  <c r="G1061" i="7"/>
  <c r="G388" i="7"/>
  <c r="G971" i="7"/>
  <c r="G195" i="7"/>
  <c r="G1421" i="7"/>
  <c r="G1511" i="7"/>
  <c r="G323" i="7"/>
  <c r="H194" i="7" a="1"/>
  <c r="G1601" i="7"/>
  <c r="H387" i="7" a="1"/>
  <c r="G1691" i="7"/>
  <c r="H322" i="7" a="1"/>
  <c r="G2142" i="7"/>
  <c r="G1961" i="7"/>
  <c r="F652" i="7"/>
  <c r="G1331" i="7"/>
  <c r="G521" i="7"/>
  <c r="G131" i="7"/>
  <c r="G881" i="7"/>
  <c r="F132" i="7"/>
  <c r="G68" i="7"/>
  <c r="F196" i="7"/>
  <c r="G2233" i="7"/>
  <c r="G791" i="7"/>
  <c r="F324" i="7"/>
  <c r="G1871" i="7"/>
  <c r="G1781" i="7"/>
  <c r="F588" i="7"/>
  <c r="F454" i="7"/>
  <c r="F66" i="7"/>
  <c r="F260" i="7"/>
  <c r="G67" i="7"/>
  <c r="G1151" i="7"/>
  <c r="G453" i="7"/>
  <c r="H258" i="7" a="1"/>
  <c r="G2051" i="7"/>
  <c r="H520" i="7" a="1"/>
  <c r="G611" i="7"/>
  <c r="F524" i="7"/>
  <c r="H452" i="7" a="1"/>
  <c r="H652" i="7" a="1"/>
  <c r="G259" i="7"/>
  <c r="H66" i="7" a="1"/>
  <c r="G701" i="7"/>
  <c r="H452" i="7" l="1"/>
  <c r="H387" i="7"/>
  <c r="H194" i="7"/>
  <c r="H66" i="7"/>
  <c r="H520" i="7"/>
  <c r="H588" i="7"/>
  <c r="H322" i="7"/>
  <c r="H652" i="7"/>
  <c r="H258" i="7"/>
  <c r="H130" i="7"/>
  <c r="C1963" i="7"/>
  <c r="C1603" i="7"/>
  <c r="B262" i="7"/>
  <c r="C1153" i="7"/>
  <c r="C2143" i="7"/>
  <c r="C2234" i="7" s="1"/>
  <c r="C325" i="7"/>
  <c r="C703" i="7"/>
  <c r="C2053" i="7"/>
  <c r="B68" i="7"/>
  <c r="C1513" i="7"/>
  <c r="C1423" i="7"/>
  <c r="B198" i="7"/>
  <c r="C1873" i="7"/>
  <c r="C1693" i="7"/>
  <c r="C389" i="7"/>
  <c r="C454" i="7" s="1"/>
  <c r="B390" i="7"/>
  <c r="B455" i="7" s="1"/>
  <c r="C261" i="7"/>
  <c r="B326" i="7"/>
  <c r="B590" i="7"/>
  <c r="B526" i="7"/>
  <c r="B654" i="7"/>
  <c r="C1063" i="7"/>
  <c r="C613" i="7"/>
  <c r="C523" i="7"/>
  <c r="C1333" i="7"/>
  <c r="C1783" i="7"/>
  <c r="C1243" i="7"/>
  <c r="C973" i="7"/>
  <c r="C883" i="7"/>
  <c r="C793" i="7"/>
  <c r="C197" i="7"/>
  <c r="C133" i="7"/>
  <c r="H195" i="7" a="1"/>
  <c r="F133" i="7"/>
  <c r="G196" i="7"/>
  <c r="F261" i="7"/>
  <c r="G1962" i="7"/>
  <c r="G792" i="7"/>
  <c r="H388" i="7" a="1"/>
  <c r="F455" i="7"/>
  <c r="G522" i="7"/>
  <c r="H68" i="7" a="1"/>
  <c r="F67" i="7"/>
  <c r="G260" i="7"/>
  <c r="G1062" i="7"/>
  <c r="F525" i="7"/>
  <c r="G1782" i="7"/>
  <c r="G972" i="7"/>
  <c r="G2143" i="7"/>
  <c r="H653" i="7" a="1"/>
  <c r="H259" i="7" a="1"/>
  <c r="H323" i="7" a="1"/>
  <c r="G612" i="7"/>
  <c r="F325" i="7"/>
  <c r="G1602" i="7"/>
  <c r="G2234" i="7"/>
  <c r="G324" i="7"/>
  <c r="H131" i="7" a="1"/>
  <c r="H67" i="7" a="1"/>
  <c r="G1692" i="7"/>
  <c r="F390" i="7"/>
  <c r="G454" i="7"/>
  <c r="G1332" i="7"/>
  <c r="G1512" i="7"/>
  <c r="G389" i="7"/>
  <c r="G132" i="7"/>
  <c r="F589" i="7"/>
  <c r="H453" i="7" a="1"/>
  <c r="G1152" i="7"/>
  <c r="G2052" i="7"/>
  <c r="H589" i="7" a="1"/>
  <c r="G702" i="7"/>
  <c r="G882" i="7"/>
  <c r="G1242" i="7"/>
  <c r="G1872" i="7"/>
  <c r="F653" i="7"/>
  <c r="F68" i="7"/>
  <c r="F197" i="7"/>
  <c r="G1422" i="7"/>
  <c r="H521" i="7" a="1"/>
  <c r="H453" i="7" l="1"/>
  <c r="H653" i="7"/>
  <c r="H521" i="7"/>
  <c r="H259" i="7"/>
  <c r="H589" i="7"/>
  <c r="H67" i="7"/>
  <c r="H68" i="7"/>
  <c r="H131" i="7"/>
  <c r="H323" i="7"/>
  <c r="H388" i="7"/>
  <c r="H195" i="7"/>
  <c r="C884" i="7"/>
  <c r="C390" i="7"/>
  <c r="C455" i="7" s="1"/>
  <c r="C1424" i="7"/>
  <c r="C1694" i="7"/>
  <c r="C974" i="7"/>
  <c r="C614" i="7"/>
  <c r="C524" i="7"/>
  <c r="C198" i="7"/>
  <c r="C704" i="7"/>
  <c r="B591" i="7"/>
  <c r="B527" i="7"/>
  <c r="B655" i="7"/>
  <c r="C2144" i="7"/>
  <c r="C2235" i="7" s="1"/>
  <c r="C1604" i="7"/>
  <c r="C794" i="7"/>
  <c r="C326" i="7"/>
  <c r="C1964" i="7"/>
  <c r="C1874" i="7"/>
  <c r="B263" i="7"/>
  <c r="C2054" i="7"/>
  <c r="C1064" i="7"/>
  <c r="C1514" i="7"/>
  <c r="C1244" i="7"/>
  <c r="C262" i="7"/>
  <c r="C1334" i="7"/>
  <c r="C1154" i="7"/>
  <c r="B391" i="7"/>
  <c r="B456" i="7" s="1"/>
  <c r="C1784" i="7"/>
  <c r="B327" i="7"/>
  <c r="G2235" i="7"/>
  <c r="G1153" i="7"/>
  <c r="H260" i="7" a="1"/>
  <c r="G1783" i="7"/>
  <c r="F654" i="7"/>
  <c r="G133" i="7"/>
  <c r="F262" i="7"/>
  <c r="H454" i="7" a="1"/>
  <c r="F326" i="7"/>
  <c r="G793" i="7"/>
  <c r="H196" i="7" a="1"/>
  <c r="G1063" i="7"/>
  <c r="G261" i="7"/>
  <c r="G2053" i="7"/>
  <c r="G390" i="7"/>
  <c r="F391" i="7"/>
  <c r="G703" i="7"/>
  <c r="G2144" i="7"/>
  <c r="G455" i="7"/>
  <c r="H522" i="7" a="1"/>
  <c r="G523" i="7"/>
  <c r="G883" i="7"/>
  <c r="F456" i="7"/>
  <c r="H389" i="7" a="1"/>
  <c r="G197" i="7"/>
  <c r="G973" i="7"/>
  <c r="F590" i="7"/>
  <c r="G613" i="7"/>
  <c r="G1693" i="7"/>
  <c r="G1243" i="7"/>
  <c r="G1603" i="7"/>
  <c r="H654" i="7" a="1"/>
  <c r="H132" i="7" a="1"/>
  <c r="H590" i="7" a="1"/>
  <c r="G1873" i="7"/>
  <c r="F526" i="7"/>
  <c r="H324" i="7" a="1"/>
  <c r="G1423" i="7"/>
  <c r="F198" i="7"/>
  <c r="G1963" i="7"/>
  <c r="G1513" i="7"/>
  <c r="G325" i="7"/>
  <c r="G1333" i="7"/>
  <c r="H454" i="7" l="1"/>
  <c r="H654" i="7"/>
  <c r="H324" i="7"/>
  <c r="H196" i="7"/>
  <c r="H260" i="7"/>
  <c r="H389" i="7"/>
  <c r="H522" i="7"/>
  <c r="H590" i="7"/>
  <c r="H132" i="7"/>
  <c r="C1335" i="7"/>
  <c r="B328" i="7"/>
  <c r="C1245" i="7"/>
  <c r="C1515" i="7"/>
  <c r="C1605" i="7"/>
  <c r="C885" i="7"/>
  <c r="B592" i="7"/>
  <c r="B528" i="7"/>
  <c r="C615" i="7"/>
  <c r="C525" i="7"/>
  <c r="C1965" i="7"/>
  <c r="C1695" i="7"/>
  <c r="B656" i="7"/>
  <c r="C705" i="7"/>
  <c r="B392" i="7"/>
  <c r="B457" i="7" s="1"/>
  <c r="C1425" i="7"/>
  <c r="C1155" i="7"/>
  <c r="C975" i="7"/>
  <c r="C2145" i="7"/>
  <c r="C2236" i="7" s="1"/>
  <c r="C2055" i="7"/>
  <c r="C795" i="7"/>
  <c r="C1065" i="7"/>
  <c r="C1875" i="7"/>
  <c r="C327" i="7"/>
  <c r="C1785" i="7"/>
  <c r="C391" i="7"/>
  <c r="C456" i="7" s="1"/>
  <c r="C263" i="7"/>
  <c r="G1154" i="7"/>
  <c r="F527" i="7"/>
  <c r="G1424" i="7"/>
  <c r="G1514" i="7"/>
  <c r="G1604" i="7"/>
  <c r="H523" i="7" a="1"/>
  <c r="G1964" i="7"/>
  <c r="G884" i="7"/>
  <c r="G262" i="7"/>
  <c r="H133" i="7" a="1"/>
  <c r="G974" i="7"/>
  <c r="F457" i="7"/>
  <c r="G1694" i="7"/>
  <c r="G1874" i="7"/>
  <c r="F591" i="7"/>
  <c r="H390" i="7" a="1"/>
  <c r="G704" i="7"/>
  <c r="F327" i="7"/>
  <c r="G2145" i="7"/>
  <c r="F263" i="7"/>
  <c r="G1784" i="7"/>
  <c r="G1334" i="7"/>
  <c r="H197" i="7" a="1"/>
  <c r="G524" i="7"/>
  <c r="G326" i="7"/>
  <c r="G2054" i="7"/>
  <c r="G2236" i="7"/>
  <c r="H591" i="7" a="1"/>
  <c r="H655" i="7" a="1"/>
  <c r="H455" i="7" a="1"/>
  <c r="G1064" i="7"/>
  <c r="G794" i="7"/>
  <c r="G1244" i="7"/>
  <c r="G391" i="7"/>
  <c r="G456" i="7"/>
  <c r="F655" i="7"/>
  <c r="F392" i="7"/>
  <c r="H261" i="7" a="1"/>
  <c r="G614" i="7"/>
  <c r="H325" i="7" a="1"/>
  <c r="G198" i="7"/>
  <c r="H455" i="7" l="1"/>
  <c r="H523" i="7"/>
  <c r="H655" i="7"/>
  <c r="H390" i="7"/>
  <c r="H591" i="7"/>
  <c r="H197" i="7"/>
  <c r="H133" i="7"/>
  <c r="H325" i="7"/>
  <c r="H261" i="7"/>
  <c r="C1516" i="7"/>
  <c r="C1786" i="7"/>
  <c r="C1966" i="7"/>
  <c r="B657" i="7"/>
  <c r="C976" i="7"/>
  <c r="C796" i="7"/>
  <c r="C2146" i="7"/>
  <c r="C2237" i="7" s="1"/>
  <c r="B593" i="7"/>
  <c r="B529" i="7"/>
  <c r="C328" i="7"/>
  <c r="C1336" i="7"/>
  <c r="C1156" i="7"/>
  <c r="C1066" i="7"/>
  <c r="C2056" i="7"/>
  <c r="C886" i="7"/>
  <c r="C616" i="7"/>
  <c r="C526" i="7"/>
  <c r="C1696" i="7"/>
  <c r="B393" i="7"/>
  <c r="B458" i="7" s="1"/>
  <c r="C1876" i="7"/>
  <c r="C1246" i="7"/>
  <c r="C706" i="7"/>
  <c r="C392" i="7"/>
  <c r="C457" i="7" s="1"/>
  <c r="C1606" i="7"/>
  <c r="C1426" i="7"/>
  <c r="H524" i="7" a="1"/>
  <c r="F328" i="7"/>
  <c r="F656" i="7"/>
  <c r="H592" i="7" a="1"/>
  <c r="H391" i="7" a="1"/>
  <c r="G795" i="7"/>
  <c r="F528" i="7"/>
  <c r="G1245" i="7"/>
  <c r="G1155" i="7"/>
  <c r="G2237" i="7"/>
  <c r="G1965" i="7"/>
  <c r="G327" i="7"/>
  <c r="G2055" i="7"/>
  <c r="G1515" i="7"/>
  <c r="G705" i="7"/>
  <c r="G1065" i="7"/>
  <c r="G525" i="7"/>
  <c r="G975" i="7"/>
  <c r="G2146" i="7"/>
  <c r="H656" i="7" a="1"/>
  <c r="G615" i="7"/>
  <c r="G1425" i="7"/>
  <c r="H456" i="7" a="1"/>
  <c r="G457" i="7"/>
  <c r="F393" i="7"/>
  <c r="H198" i="7" a="1"/>
  <c r="G1785" i="7"/>
  <c r="G1335" i="7"/>
  <c r="F458" i="7"/>
  <c r="G885" i="7"/>
  <c r="G1875" i="7"/>
  <c r="F592" i="7"/>
  <c r="G1695" i="7"/>
  <c r="G263" i="7"/>
  <c r="H326" i="7" a="1"/>
  <c r="G392" i="7"/>
  <c r="H262" i="7" a="1"/>
  <c r="G1605" i="7"/>
  <c r="H456" i="7" l="1"/>
  <c r="H592" i="7"/>
  <c r="H656" i="7"/>
  <c r="H391" i="7"/>
  <c r="H198" i="7"/>
  <c r="H524" i="7"/>
  <c r="H326" i="7"/>
  <c r="H262" i="7"/>
  <c r="C1337" i="7"/>
  <c r="B658" i="7"/>
  <c r="C977" i="7"/>
  <c r="C1517" i="7"/>
  <c r="C797" i="7"/>
  <c r="C1607" i="7"/>
  <c r="C527" i="7"/>
  <c r="C617" i="7"/>
  <c r="C1157" i="7"/>
  <c r="B594" i="7"/>
  <c r="B530" i="7"/>
  <c r="C1247" i="7"/>
  <c r="C1967" i="7"/>
  <c r="C1427" i="7"/>
  <c r="C707" i="7"/>
  <c r="C2057" i="7"/>
  <c r="C887" i="7"/>
  <c r="C2147" i="7"/>
  <c r="C2238" i="7" s="1"/>
  <c r="C393" i="7"/>
  <c r="C458" i="7" s="1"/>
  <c r="C1877" i="7"/>
  <c r="C1697" i="7"/>
  <c r="C1787" i="7"/>
  <c r="C1067" i="7"/>
  <c r="H457" i="7" a="1"/>
  <c r="H327" i="7" a="1"/>
  <c r="F593" i="7"/>
  <c r="H525" i="7" a="1"/>
  <c r="G616" i="7"/>
  <c r="G796" i="7"/>
  <c r="G458" i="7"/>
  <c r="G393" i="7"/>
  <c r="F529" i="7"/>
  <c r="G886" i="7"/>
  <c r="G706" i="7"/>
  <c r="G328" i="7"/>
  <c r="H392" i="7" a="1"/>
  <c r="F657" i="7"/>
  <c r="G1606" i="7"/>
  <c r="G976" i="7"/>
  <c r="G1426" i="7"/>
  <c r="G526" i="7"/>
  <c r="G1156" i="7"/>
  <c r="G2147" i="7"/>
  <c r="G1516" i="7"/>
  <c r="H263" i="7" a="1"/>
  <c r="G1786" i="7"/>
  <c r="G1336" i="7"/>
  <c r="G1966" i="7"/>
  <c r="G2238" i="7"/>
  <c r="H593" i="7" a="1"/>
  <c r="G1246" i="7"/>
  <c r="G1696" i="7"/>
  <c r="H657" i="7" a="1"/>
  <c r="G2056" i="7"/>
  <c r="G1066" i="7"/>
  <c r="G1876" i="7"/>
  <c r="H457" i="7" l="1"/>
  <c r="H657" i="7"/>
  <c r="H525" i="7"/>
  <c r="H327" i="7"/>
  <c r="H593" i="7"/>
  <c r="H263" i="7"/>
  <c r="H392" i="7"/>
  <c r="C1248" i="7"/>
  <c r="C1968" i="7"/>
  <c r="C1608" i="7"/>
  <c r="C798" i="7"/>
  <c r="C618" i="7"/>
  <c r="C528" i="7"/>
  <c r="C1068" i="7"/>
  <c r="B595" i="7"/>
  <c r="B531" i="7"/>
  <c r="C978" i="7"/>
  <c r="C2058" i="7"/>
  <c r="C888" i="7"/>
  <c r="C1788" i="7"/>
  <c r="C2148" i="7"/>
  <c r="C2239" i="7" s="1"/>
  <c r="C1428" i="7"/>
  <c r="C1338" i="7"/>
  <c r="C708" i="7"/>
  <c r="C1158" i="7"/>
  <c r="C1878" i="7"/>
  <c r="C1518" i="7"/>
  <c r="B659" i="7"/>
  <c r="C1698" i="7"/>
  <c r="G1517" i="7"/>
  <c r="G797" i="7"/>
  <c r="G1157" i="7"/>
  <c r="G707" i="7"/>
  <c r="G1967" i="7"/>
  <c r="G887" i="7"/>
  <c r="G1607" i="7"/>
  <c r="H594" i="7" a="1"/>
  <c r="G527" i="7"/>
  <c r="G1247" i="7"/>
  <c r="G1427" i="7"/>
  <c r="F594" i="7"/>
  <c r="G977" i="7"/>
  <c r="G1337" i="7"/>
  <c r="G1877" i="7"/>
  <c r="G1697" i="7"/>
  <c r="G2148" i="7"/>
  <c r="F530" i="7"/>
  <c r="G1787" i="7"/>
  <c r="G617" i="7"/>
  <c r="H526" i="7" a="1"/>
  <c r="G2239" i="7"/>
  <c r="H458" i="7" a="1"/>
  <c r="H393" i="7" a="1"/>
  <c r="F658" i="7"/>
  <c r="G2057" i="7"/>
  <c r="H328" i="7" a="1"/>
  <c r="G1067" i="7"/>
  <c r="H658" i="7" a="1"/>
  <c r="H458" i="7" l="1"/>
  <c r="H594" i="7"/>
  <c r="H658" i="7"/>
  <c r="H526" i="7"/>
  <c r="H393" i="7"/>
  <c r="H328" i="7"/>
  <c r="C1969" i="7"/>
  <c r="C1519" i="7"/>
  <c r="C1789" i="7"/>
  <c r="C529" i="7"/>
  <c r="C619" i="7"/>
  <c r="C1069" i="7"/>
  <c r="C709" i="7"/>
  <c r="C1339" i="7"/>
  <c r="C1879" i="7"/>
  <c r="C799" i="7"/>
  <c r="B596" i="7"/>
  <c r="B532" i="7"/>
  <c r="C1609" i="7"/>
  <c r="C1429" i="7"/>
  <c r="C979" i="7"/>
  <c r="C1159" i="7"/>
  <c r="C1699" i="7"/>
  <c r="C2149" i="7"/>
  <c r="C2240" i="7" s="1"/>
  <c r="C2059" i="7"/>
  <c r="C1249" i="7"/>
  <c r="C889" i="7"/>
  <c r="B660" i="7"/>
  <c r="F659" i="7"/>
  <c r="G798" i="7"/>
  <c r="G888" i="7"/>
  <c r="G2149" i="7"/>
  <c r="F531" i="7"/>
  <c r="G1428" i="7"/>
  <c r="G1068" i="7"/>
  <c r="H527" i="7" a="1"/>
  <c r="G528" i="7"/>
  <c r="G1698" i="7"/>
  <c r="G1968" i="7"/>
  <c r="G1338" i="7"/>
  <c r="H659" i="7" a="1"/>
  <c r="G2058" i="7"/>
  <c r="G2240" i="7"/>
  <c r="G1878" i="7"/>
  <c r="G618" i="7"/>
  <c r="G1158" i="7"/>
  <c r="G1248" i="7"/>
  <c r="G1788" i="7"/>
  <c r="F595" i="7"/>
  <c r="G1608" i="7"/>
  <c r="G1518" i="7"/>
  <c r="G708" i="7"/>
  <c r="G978" i="7"/>
  <c r="H595" i="7" a="1"/>
  <c r="H527" i="7" l="1"/>
  <c r="H595" i="7"/>
  <c r="H659" i="7"/>
  <c r="C1340" i="7"/>
  <c r="B597" i="7"/>
  <c r="B533" i="7"/>
  <c r="C530" i="7"/>
  <c r="C620" i="7"/>
  <c r="C2150" i="7"/>
  <c r="C2241" i="7" s="1"/>
  <c r="C1880" i="7"/>
  <c r="C1070" i="7"/>
  <c r="C1520" i="7"/>
  <c r="C890" i="7"/>
  <c r="C1700" i="7"/>
  <c r="C980" i="7"/>
  <c r="C1250" i="7"/>
  <c r="C1970" i="7"/>
  <c r="C1430" i="7"/>
  <c r="B661" i="7"/>
  <c r="C800" i="7"/>
  <c r="C1610" i="7"/>
  <c r="C1160" i="7"/>
  <c r="C2060" i="7"/>
  <c r="C1790" i="7"/>
  <c r="C710" i="7"/>
  <c r="G2241" i="7"/>
  <c r="F532" i="7"/>
  <c r="F596" i="7"/>
  <c r="G1789" i="7"/>
  <c r="H596" i="7" a="1"/>
  <c r="F660" i="7"/>
  <c r="G1429" i="7"/>
  <c r="G1879" i="7"/>
  <c r="G1519" i="7"/>
  <c r="G1609" i="7"/>
  <c r="H528" i="7" a="1"/>
  <c r="G709" i="7"/>
  <c r="G2150" i="7"/>
  <c r="G1249" i="7"/>
  <c r="G1699" i="7"/>
  <c r="H660" i="7" a="1"/>
  <c r="G2059" i="7"/>
  <c r="G889" i="7"/>
  <c r="G619" i="7"/>
  <c r="G799" i="7"/>
  <c r="G1069" i="7"/>
  <c r="G979" i="7"/>
  <c r="G1159" i="7"/>
  <c r="G529" i="7"/>
  <c r="G1339" i="7"/>
  <c r="G1969" i="7"/>
  <c r="H596" i="7" l="1"/>
  <c r="H528" i="7"/>
  <c r="H660" i="7"/>
  <c r="C1341" i="7"/>
  <c r="C981" i="7"/>
  <c r="C1431" i="7"/>
  <c r="C1071" i="7"/>
  <c r="C1611" i="7"/>
  <c r="C711" i="7"/>
  <c r="C1251" i="7"/>
  <c r="C1521" i="7"/>
  <c r="C1791" i="7"/>
  <c r="C1161" i="7"/>
  <c r="B598" i="7"/>
  <c r="B534" i="7"/>
  <c r="C801" i="7"/>
  <c r="B662" i="7"/>
  <c r="C1881" i="7"/>
  <c r="C891" i="7"/>
  <c r="C2151" i="7"/>
  <c r="C2242" i="7" s="1"/>
  <c r="C531" i="7"/>
  <c r="C621" i="7"/>
  <c r="C1701" i="7"/>
  <c r="C2061" i="7"/>
  <c r="C1971" i="7"/>
  <c r="F597" i="7"/>
  <c r="G2242" i="7"/>
  <c r="G620" i="7"/>
  <c r="G1700" i="7"/>
  <c r="G1790" i="7"/>
  <c r="G1160" i="7"/>
  <c r="G980" i="7"/>
  <c r="F533" i="7"/>
  <c r="G1070" i="7"/>
  <c r="G710" i="7"/>
  <c r="G1880" i="7"/>
  <c r="G2060" i="7"/>
  <c r="G1610" i="7"/>
  <c r="G1340" i="7"/>
  <c r="H661" i="7" a="1"/>
  <c r="G1970" i="7"/>
  <c r="G890" i="7"/>
  <c r="G1250" i="7"/>
  <c r="G530" i="7"/>
  <c r="G1520" i="7"/>
  <c r="G2151" i="7"/>
  <c r="G1430" i="7"/>
  <c r="H597" i="7" a="1"/>
  <c r="H529" i="7" a="1"/>
  <c r="G800" i="7"/>
  <c r="F661" i="7"/>
  <c r="H661" i="7" l="1"/>
  <c r="H597" i="7"/>
  <c r="H529" i="7"/>
  <c r="C1792" i="7"/>
  <c r="C982" i="7"/>
  <c r="C1432" i="7"/>
  <c r="B535" i="7"/>
  <c r="B599" i="7"/>
  <c r="C1252" i="7"/>
  <c r="C2152" i="7"/>
  <c r="C2243" i="7" s="1"/>
  <c r="C892" i="7"/>
  <c r="C1162" i="7"/>
  <c r="C1612" i="7"/>
  <c r="C712" i="7"/>
  <c r="C1972" i="7"/>
  <c r="B663" i="7"/>
  <c r="C1342" i="7"/>
  <c r="C532" i="7"/>
  <c r="C622" i="7"/>
  <c r="C1522" i="7"/>
  <c r="C2062" i="7"/>
  <c r="C802" i="7"/>
  <c r="C1882" i="7"/>
  <c r="C1702" i="7"/>
  <c r="C1072" i="7"/>
  <c r="G2243" i="7"/>
  <c r="F662" i="7"/>
  <c r="H598" i="7" a="1"/>
  <c r="G1071" i="7"/>
  <c r="G1161" i="7"/>
  <c r="G1881" i="7"/>
  <c r="G1611" i="7"/>
  <c r="G1431" i="7"/>
  <c r="G2152" i="7"/>
  <c r="G1971" i="7"/>
  <c r="H662" i="7" a="1"/>
  <c r="G891" i="7"/>
  <c r="F534" i="7"/>
  <c r="G1341" i="7"/>
  <c r="G531" i="7"/>
  <c r="G621" i="7"/>
  <c r="F598" i="7"/>
  <c r="G711" i="7"/>
  <c r="G1791" i="7"/>
  <c r="G801" i="7"/>
  <c r="G2061" i="7"/>
  <c r="H530" i="7" a="1"/>
  <c r="G981" i="7"/>
  <c r="G1251" i="7"/>
  <c r="G1701" i="7"/>
  <c r="G1521" i="7"/>
  <c r="H530" i="7" l="1"/>
  <c r="H598" i="7"/>
  <c r="H662" i="7"/>
  <c r="C1883" i="7"/>
  <c r="C1613" i="7"/>
  <c r="C1253" i="7"/>
  <c r="C623" i="7"/>
  <c r="C533" i="7"/>
  <c r="C803" i="7"/>
  <c r="C1163" i="7"/>
  <c r="C893" i="7"/>
  <c r="C2153" i="7"/>
  <c r="C2244" i="7" s="1"/>
  <c r="C1343" i="7"/>
  <c r="B664" i="7"/>
  <c r="C1973" i="7"/>
  <c r="C983" i="7"/>
  <c r="B600" i="7"/>
  <c r="B536" i="7"/>
  <c r="C713" i="7"/>
  <c r="C2063" i="7"/>
  <c r="C1523" i="7"/>
  <c r="C1793" i="7"/>
  <c r="C1433" i="7"/>
  <c r="C1703" i="7"/>
  <c r="C1073" i="7"/>
  <c r="G2244" i="7"/>
  <c r="H599" i="7" a="1"/>
  <c r="G712" i="7"/>
  <c r="G802" i="7"/>
  <c r="G1252" i="7"/>
  <c r="F663" i="7"/>
  <c r="G892" i="7"/>
  <c r="F535" i="7"/>
  <c r="H663" i="7" a="1"/>
  <c r="G982" i="7"/>
  <c r="G1792" i="7"/>
  <c r="G1972" i="7"/>
  <c r="G532" i="7"/>
  <c r="G1522" i="7"/>
  <c r="G1612" i="7"/>
  <c r="G2153" i="7"/>
  <c r="G2062" i="7"/>
  <c r="F599" i="7"/>
  <c r="G622" i="7"/>
  <c r="G1072" i="7"/>
  <c r="H531" i="7" a="1"/>
  <c r="G1342" i="7"/>
  <c r="G1162" i="7"/>
  <c r="G1432" i="7"/>
  <c r="G1882" i="7"/>
  <c r="G1702" i="7"/>
  <c r="H663" i="7" l="1"/>
  <c r="H599" i="7"/>
  <c r="H531" i="7"/>
  <c r="C1524" i="7"/>
  <c r="C2064" i="7"/>
  <c r="C1884" i="7"/>
  <c r="B601" i="7"/>
  <c r="B537" i="7"/>
  <c r="C1164" i="7"/>
  <c r="C1344" i="7"/>
  <c r="C1074" i="7"/>
  <c r="C1794" i="7"/>
  <c r="C2154" i="7"/>
  <c r="C2245" i="7" s="1"/>
  <c r="C894" i="7"/>
  <c r="C534" i="7"/>
  <c r="C624" i="7"/>
  <c r="C1974" i="7"/>
  <c r="C804" i="7"/>
  <c r="C714" i="7"/>
  <c r="C984" i="7"/>
  <c r="B665" i="7"/>
  <c r="C1614" i="7"/>
  <c r="C1254" i="7"/>
  <c r="C1434" i="7"/>
  <c r="C1704" i="7"/>
  <c r="G1793" i="7"/>
  <c r="G2245" i="7"/>
  <c r="G533" i="7"/>
  <c r="G1883" i="7"/>
  <c r="G1433" i="7"/>
  <c r="G1523" i="7"/>
  <c r="F600" i="7"/>
  <c r="G1163" i="7"/>
  <c r="G983" i="7"/>
  <c r="G1343" i="7"/>
  <c r="G1973" i="7"/>
  <c r="G2063" i="7"/>
  <c r="G713" i="7"/>
  <c r="H600" i="7" a="1"/>
  <c r="H532" i="7" a="1"/>
  <c r="G1253" i="7"/>
  <c r="G893" i="7"/>
  <c r="G803" i="7"/>
  <c r="F536" i="7"/>
  <c r="H664" i="7" a="1"/>
  <c r="G1613" i="7"/>
  <c r="G1073" i="7"/>
  <c r="G623" i="7"/>
  <c r="G2154" i="7"/>
  <c r="G1703" i="7"/>
  <c r="F664" i="7"/>
  <c r="H664" i="7" l="1"/>
  <c r="H532" i="7"/>
  <c r="H600" i="7"/>
  <c r="C2065" i="7"/>
  <c r="C1885" i="7"/>
  <c r="C1345" i="7"/>
  <c r="C1705" i="7"/>
  <c r="C1075" i="7"/>
  <c r="C535" i="7"/>
  <c r="C625" i="7"/>
  <c r="C1165" i="7"/>
  <c r="C805" i="7"/>
  <c r="C1435" i="7"/>
  <c r="C1975" i="7"/>
  <c r="C985" i="7"/>
  <c r="C1615" i="7"/>
  <c r="C715" i="7"/>
  <c r="B602" i="7"/>
  <c r="B538" i="7"/>
  <c r="B666" i="7"/>
  <c r="C1795" i="7"/>
  <c r="C895" i="7"/>
  <c r="C1525" i="7"/>
  <c r="C1255" i="7"/>
  <c r="C2155" i="7"/>
  <c r="C2246" i="7" s="1"/>
  <c r="G1794" i="7"/>
  <c r="G1974" i="7"/>
  <c r="G1434" i="7"/>
  <c r="H533" i="7" a="1"/>
  <c r="G2246" i="7"/>
  <c r="G714" i="7"/>
  <c r="G1074" i="7"/>
  <c r="G2155" i="7"/>
  <c r="F601" i="7"/>
  <c r="G1704" i="7"/>
  <c r="F665" i="7"/>
  <c r="G534" i="7"/>
  <c r="H665" i="7" a="1"/>
  <c r="G1524" i="7"/>
  <c r="G894" i="7"/>
  <c r="G804" i="7"/>
  <c r="H601" i="7" a="1"/>
  <c r="G984" i="7"/>
  <c r="G1344" i="7"/>
  <c r="G624" i="7"/>
  <c r="G1614" i="7"/>
  <c r="G1884" i="7"/>
  <c r="G2064" i="7"/>
  <c r="G1164" i="7"/>
  <c r="G1254" i="7"/>
  <c r="F537" i="7"/>
  <c r="H533" i="7" l="1"/>
  <c r="H665" i="7"/>
  <c r="H601" i="7"/>
  <c r="B603" i="7"/>
  <c r="B539" i="7"/>
  <c r="C1076" i="7"/>
  <c r="C1526" i="7"/>
  <c r="C1976" i="7"/>
  <c r="C806" i="7"/>
  <c r="C1346" i="7"/>
  <c r="C1706" i="7"/>
  <c r="C896" i="7"/>
  <c r="C1616" i="7"/>
  <c r="C1256" i="7"/>
  <c r="C1796" i="7"/>
  <c r="C986" i="7"/>
  <c r="B667" i="7"/>
  <c r="C716" i="7"/>
  <c r="C1436" i="7"/>
  <c r="C2066" i="7"/>
  <c r="C626" i="7"/>
  <c r="C536" i="7"/>
  <c r="C1886" i="7"/>
  <c r="C1166" i="7"/>
  <c r="C2156" i="7"/>
  <c r="C2247" i="7" s="1"/>
  <c r="F666" i="7"/>
  <c r="G895" i="7"/>
  <c r="H534" i="7" a="1"/>
  <c r="G625" i="7"/>
  <c r="G2247" i="7"/>
  <c r="H602" i="7" a="1"/>
  <c r="G715" i="7"/>
  <c r="H666" i="7" a="1"/>
  <c r="F602" i="7"/>
  <c r="G1615" i="7"/>
  <c r="G805" i="7"/>
  <c r="G1795" i="7"/>
  <c r="G2156" i="7"/>
  <c r="G1255" i="7"/>
  <c r="F538" i="7"/>
  <c r="G985" i="7"/>
  <c r="G1975" i="7"/>
  <c r="G1885" i="7"/>
  <c r="G1525" i="7"/>
  <c r="G1345" i="7"/>
  <c r="G535" i="7"/>
  <c r="G1705" i="7"/>
  <c r="G1075" i="7"/>
  <c r="G1165" i="7"/>
  <c r="G2065" i="7"/>
  <c r="G1435" i="7"/>
  <c r="H534" i="7" l="1"/>
  <c r="H666" i="7"/>
  <c r="H602" i="7"/>
  <c r="C1797" i="7"/>
  <c r="C627" i="7"/>
  <c r="C537" i="7"/>
  <c r="C807" i="7"/>
  <c r="C1347" i="7"/>
  <c r="C1617" i="7"/>
  <c r="C717" i="7"/>
  <c r="B732" i="7"/>
  <c r="C1707" i="7"/>
  <c r="C1527" i="7"/>
  <c r="C987" i="7"/>
  <c r="C897" i="7"/>
  <c r="B668" i="7"/>
  <c r="C1977" i="7"/>
  <c r="C1887" i="7"/>
  <c r="C2067" i="7"/>
  <c r="C1437" i="7"/>
  <c r="C1167" i="7"/>
  <c r="C1257" i="7"/>
  <c r="C2157" i="7"/>
  <c r="C2248" i="7" s="1"/>
  <c r="C1077" i="7"/>
  <c r="B604" i="7"/>
  <c r="B540" i="7"/>
  <c r="G716" i="7"/>
  <c r="G1616" i="7"/>
  <c r="G806" i="7"/>
  <c r="G1346" i="7"/>
  <c r="G1796" i="7"/>
  <c r="G986" i="7"/>
  <c r="G1706" i="7"/>
  <c r="G626" i="7"/>
  <c r="F603" i="7"/>
  <c r="F667" i="7"/>
  <c r="G2066" i="7"/>
  <c r="H667" i="7" a="1"/>
  <c r="G2248" i="7"/>
  <c r="G536" i="7"/>
  <c r="G1436" i="7"/>
  <c r="G1976" i="7"/>
  <c r="G1076" i="7"/>
  <c r="G1526" i="7"/>
  <c r="H603" i="7" a="1"/>
  <c r="G1256" i="7"/>
  <c r="G896" i="7"/>
  <c r="G1886" i="7"/>
  <c r="G2157" i="7"/>
  <c r="H535" i="7" a="1"/>
  <c r="F539" i="7"/>
  <c r="G1166" i="7"/>
  <c r="H535" i="7" l="1"/>
  <c r="H667" i="7"/>
  <c r="H603" i="7"/>
  <c r="C1798" i="7"/>
  <c r="C898" i="7"/>
  <c r="C1348" i="7"/>
  <c r="B669" i="7"/>
  <c r="C1258" i="7"/>
  <c r="C2068" i="7"/>
  <c r="C1078" i="7"/>
  <c r="C808" i="7"/>
  <c r="C538" i="7"/>
  <c r="C628" i="7"/>
  <c r="C718" i="7"/>
  <c r="B733" i="7"/>
  <c r="C1888" i="7"/>
  <c r="C2158" i="7"/>
  <c r="C2249" i="7" s="1"/>
  <c r="C1438" i="7"/>
  <c r="C988" i="7"/>
  <c r="B605" i="7"/>
  <c r="B541" i="7"/>
  <c r="C1978" i="7"/>
  <c r="C1618" i="7"/>
  <c r="C1168" i="7"/>
  <c r="C1528" i="7"/>
  <c r="C1708" i="7"/>
  <c r="G1257" i="7"/>
  <c r="F604" i="7"/>
  <c r="H604" i="7" a="1"/>
  <c r="G717" i="7"/>
  <c r="G1347" i="7"/>
  <c r="F732" i="7"/>
  <c r="G2249" i="7"/>
  <c r="G1977" i="7"/>
  <c r="G987" i="7"/>
  <c r="H668" i="7" a="1"/>
  <c r="G627" i="7"/>
  <c r="G1077" i="7"/>
  <c r="G537" i="7"/>
  <c r="G1167" i="7"/>
  <c r="G2067" i="7"/>
  <c r="G1707" i="7"/>
  <c r="G2158" i="7"/>
  <c r="G1617" i="7"/>
  <c r="F668" i="7"/>
  <c r="G1797" i="7"/>
  <c r="G1887" i="7"/>
  <c r="G1437" i="7"/>
  <c r="H732" i="7" a="1"/>
  <c r="H536" i="7" a="1"/>
  <c r="G897" i="7"/>
  <c r="F540" i="7"/>
  <c r="G1527" i="7"/>
  <c r="G807" i="7"/>
  <c r="H668" i="7" l="1"/>
  <c r="H604" i="7"/>
  <c r="H536" i="7"/>
  <c r="H732" i="7"/>
  <c r="C1079" i="7"/>
  <c r="C1619" i="7"/>
  <c r="C719" i="7"/>
  <c r="C899" i="7"/>
  <c r="B734" i="7"/>
  <c r="C1709" i="7"/>
  <c r="C1889" i="7"/>
  <c r="B670" i="7"/>
  <c r="C1799" i="7"/>
  <c r="C1529" i="7"/>
  <c r="C809" i="7"/>
  <c r="C1169" i="7"/>
  <c r="C1439" i="7"/>
  <c r="B606" i="7"/>
  <c r="B542" i="7"/>
  <c r="C2069" i="7"/>
  <c r="C2159" i="7"/>
  <c r="C2250" i="7" s="1"/>
  <c r="C1979" i="7"/>
  <c r="C629" i="7"/>
  <c r="C539" i="7"/>
  <c r="C1349" i="7"/>
  <c r="C989" i="7"/>
  <c r="C1259" i="7"/>
  <c r="G1528" i="7"/>
  <c r="G1438" i="7"/>
  <c r="G2159" i="7"/>
  <c r="G1348" i="7"/>
  <c r="G1258" i="7"/>
  <c r="G1708" i="7"/>
  <c r="G1888" i="7"/>
  <c r="H605" i="7" a="1"/>
  <c r="G1168" i="7"/>
  <c r="G2250" i="7"/>
  <c r="G988" i="7"/>
  <c r="H733" i="7" a="1"/>
  <c r="F669" i="7"/>
  <c r="G2068" i="7"/>
  <c r="G1798" i="7"/>
  <c r="G718" i="7"/>
  <c r="G628" i="7"/>
  <c r="F541" i="7"/>
  <c r="G808" i="7"/>
  <c r="G538" i="7"/>
  <c r="G898" i="7"/>
  <c r="G1078" i="7"/>
  <c r="H537" i="7" a="1"/>
  <c r="F733" i="7"/>
  <c r="H669" i="7" a="1"/>
  <c r="F605" i="7"/>
  <c r="G1978" i="7"/>
  <c r="G1618" i="7"/>
  <c r="H733" i="7" l="1"/>
  <c r="H669" i="7"/>
  <c r="H605" i="7"/>
  <c r="H537" i="7"/>
  <c r="B607" i="7"/>
  <c r="B543" i="7"/>
  <c r="C1350" i="7"/>
  <c r="C2070" i="7"/>
  <c r="C1080" i="7"/>
  <c r="C1890" i="7"/>
  <c r="C1800" i="7"/>
  <c r="C810" i="7"/>
  <c r="C1260" i="7"/>
  <c r="C720" i="7"/>
  <c r="C900" i="7"/>
  <c r="C1980" i="7"/>
  <c r="B671" i="7"/>
  <c r="C1620" i="7"/>
  <c r="C990" i="7"/>
  <c r="C1530" i="7"/>
  <c r="C1440" i="7"/>
  <c r="C1710" i="7"/>
  <c r="C630" i="7"/>
  <c r="C540" i="7"/>
  <c r="C2160" i="7"/>
  <c r="C2251" i="7" s="1"/>
  <c r="B735" i="7"/>
  <c r="C1170" i="7"/>
  <c r="G2160" i="7"/>
  <c r="F734" i="7"/>
  <c r="G2069" i="7"/>
  <c r="H670" i="7" a="1"/>
  <c r="G1709" i="7"/>
  <c r="F670" i="7"/>
  <c r="G719" i="7"/>
  <c r="G1169" i="7"/>
  <c r="G1799" i="7"/>
  <c r="H606" i="7" a="1"/>
  <c r="G1349" i="7"/>
  <c r="H734" i="7" a="1"/>
  <c r="G1529" i="7"/>
  <c r="G2251" i="7"/>
  <c r="G809" i="7"/>
  <c r="F542" i="7"/>
  <c r="H538" i="7" a="1"/>
  <c r="G629" i="7"/>
  <c r="G1079" i="7"/>
  <c r="F606" i="7"/>
  <c r="G1619" i="7"/>
  <c r="G1889" i="7"/>
  <c r="G899" i="7"/>
  <c r="G1439" i="7"/>
  <c r="G1979" i="7"/>
  <c r="G539" i="7"/>
  <c r="G989" i="7"/>
  <c r="G1259" i="7"/>
  <c r="H606" i="7" l="1"/>
  <c r="H734" i="7"/>
  <c r="H670" i="7"/>
  <c r="H538" i="7"/>
  <c r="C2071" i="7"/>
  <c r="C1351" i="7"/>
  <c r="C1171" i="7"/>
  <c r="C721" i="7"/>
  <c r="C1081" i="7"/>
  <c r="C2161" i="7"/>
  <c r="C2252" i="7" s="1"/>
  <c r="C901" i="7"/>
  <c r="B736" i="7"/>
  <c r="C811" i="7"/>
  <c r="C1621" i="7"/>
  <c r="C1261" i="7"/>
  <c r="C631" i="7"/>
  <c r="C541" i="7"/>
  <c r="C1801" i="7"/>
  <c r="C1711" i="7"/>
  <c r="C991" i="7"/>
  <c r="C1531" i="7"/>
  <c r="C1891" i="7"/>
  <c r="C1441" i="7"/>
  <c r="B608" i="7"/>
  <c r="B544" i="7"/>
  <c r="C1981" i="7"/>
  <c r="B672" i="7"/>
  <c r="G720" i="7"/>
  <c r="G1350" i="7"/>
  <c r="G1710" i="7"/>
  <c r="G2252" i="7"/>
  <c r="G810" i="7"/>
  <c r="H539" i="7" a="1"/>
  <c r="G1080" i="7"/>
  <c r="G990" i="7"/>
  <c r="G1530" i="7"/>
  <c r="G540" i="7"/>
  <c r="G1620" i="7"/>
  <c r="H607" i="7" a="1"/>
  <c r="G1980" i="7"/>
  <c r="G1800" i="7"/>
  <c r="G1170" i="7"/>
  <c r="F671" i="7"/>
  <c r="F607" i="7"/>
  <c r="G900" i="7"/>
  <c r="F735" i="7"/>
  <c r="G630" i="7"/>
  <c r="G2161" i="7"/>
  <c r="F543" i="7"/>
  <c r="G1260" i="7"/>
  <c r="G2070" i="7"/>
  <c r="G1440" i="7"/>
  <c r="H671" i="7" a="1"/>
  <c r="H735" i="7" a="1"/>
  <c r="G1890" i="7"/>
  <c r="H735" i="7" l="1"/>
  <c r="H539" i="7"/>
  <c r="H607" i="7"/>
  <c r="H671" i="7"/>
  <c r="B737" i="7"/>
  <c r="C1982" i="7"/>
  <c r="C992" i="7"/>
  <c r="C1622" i="7"/>
  <c r="C1442" i="7"/>
  <c r="B673" i="7"/>
  <c r="C1352" i="7"/>
  <c r="C2162" i="7"/>
  <c r="C2253" i="7" s="1"/>
  <c r="C812" i="7"/>
  <c r="C1532" i="7"/>
  <c r="C1802" i="7"/>
  <c r="C1712" i="7"/>
  <c r="C1892" i="7"/>
  <c r="C2072" i="7"/>
  <c r="C1262" i="7"/>
  <c r="C542" i="7"/>
  <c r="C632" i="7"/>
  <c r="C902" i="7"/>
  <c r="B609" i="7"/>
  <c r="B545" i="7"/>
  <c r="C1082" i="7"/>
  <c r="C722" i="7"/>
  <c r="C1172" i="7"/>
  <c r="G1171" i="7"/>
  <c r="G631" i="7"/>
  <c r="G2162" i="7"/>
  <c r="G2071" i="7"/>
  <c r="G1981" i="7"/>
  <c r="F544" i="7"/>
  <c r="G901" i="7"/>
  <c r="G1621" i="7"/>
  <c r="G811" i="7"/>
  <c r="F608" i="7"/>
  <c r="G1441" i="7"/>
  <c r="G1711" i="7"/>
  <c r="H672" i="7" a="1"/>
  <c r="H608" i="7" a="1"/>
  <c r="G2253" i="7"/>
  <c r="G541" i="7"/>
  <c r="G1531" i="7"/>
  <c r="G721" i="7"/>
  <c r="G1261" i="7"/>
  <c r="F736" i="7"/>
  <c r="F672" i="7"/>
  <c r="H540" i="7" a="1"/>
  <c r="G1351" i="7"/>
  <c r="G991" i="7"/>
  <c r="G1801" i="7"/>
  <c r="G1081" i="7"/>
  <c r="H736" i="7" a="1"/>
  <c r="G1891" i="7"/>
  <c r="H540" i="7" l="1"/>
  <c r="H608" i="7"/>
  <c r="H672" i="7"/>
  <c r="H736" i="7"/>
  <c r="C1443" i="7"/>
  <c r="C993" i="7"/>
  <c r="C1083" i="7"/>
  <c r="B738" i="7"/>
  <c r="C1173" i="7"/>
  <c r="C1533" i="7"/>
  <c r="B610" i="7"/>
  <c r="B546" i="7"/>
  <c r="C1353" i="7"/>
  <c r="C1893" i="7"/>
  <c r="C1713" i="7"/>
  <c r="C1263" i="7"/>
  <c r="B674" i="7"/>
  <c r="C2163" i="7"/>
  <c r="C2254" i="7" s="1"/>
  <c r="C1623" i="7"/>
  <c r="C813" i="7"/>
  <c r="C723" i="7"/>
  <c r="C1983" i="7"/>
  <c r="C903" i="7"/>
  <c r="C543" i="7"/>
  <c r="C633" i="7"/>
  <c r="C2073" i="7"/>
  <c r="C1803" i="7"/>
  <c r="G1802" i="7"/>
  <c r="G812" i="7"/>
  <c r="G2254" i="7"/>
  <c r="G542" i="7"/>
  <c r="H737" i="7" a="1"/>
  <c r="G1622" i="7"/>
  <c r="G1442" i="7"/>
  <c r="G1892" i="7"/>
  <c r="F673" i="7"/>
  <c r="G1172" i="7"/>
  <c r="G902" i="7"/>
  <c r="G632" i="7"/>
  <c r="G1712" i="7"/>
  <c r="G992" i="7"/>
  <c r="G1352" i="7"/>
  <c r="H673" i="7" a="1"/>
  <c r="F737" i="7"/>
  <c r="G1082" i="7"/>
  <c r="H609" i="7" a="1"/>
  <c r="G1532" i="7"/>
  <c r="G2163" i="7"/>
  <c r="G1262" i="7"/>
  <c r="F545" i="7"/>
  <c r="H541" i="7" a="1"/>
  <c r="G2072" i="7"/>
  <c r="G722" i="7"/>
  <c r="F609" i="7"/>
  <c r="G1982" i="7"/>
  <c r="H541" i="7" l="1"/>
  <c r="H673" i="7"/>
  <c r="H737" i="7"/>
  <c r="H609" i="7"/>
  <c r="C1894" i="7"/>
  <c r="B675" i="7"/>
  <c r="C1804" i="7"/>
  <c r="C814" i="7"/>
  <c r="B739" i="7"/>
  <c r="C724" i="7"/>
  <c r="C904" i="7"/>
  <c r="C634" i="7"/>
  <c r="C544" i="7"/>
  <c r="C994" i="7"/>
  <c r="C1354" i="7"/>
  <c r="C1444" i="7"/>
  <c r="C1534" i="7"/>
  <c r="B611" i="7"/>
  <c r="B547" i="7"/>
  <c r="C1714" i="7"/>
  <c r="C2074" i="7"/>
  <c r="C2164" i="7"/>
  <c r="C2255" i="7" s="1"/>
  <c r="C1174" i="7"/>
  <c r="C1624" i="7"/>
  <c r="C1984" i="7"/>
  <c r="C1264" i="7"/>
  <c r="C1084" i="7"/>
  <c r="G1893" i="7"/>
  <c r="G1353" i="7"/>
  <c r="H738" i="7" a="1"/>
  <c r="H610" i="7" a="1"/>
  <c r="G2255" i="7"/>
  <c r="G723" i="7"/>
  <c r="G543" i="7"/>
  <c r="G1083" i="7"/>
  <c r="F610" i="7"/>
  <c r="G993" i="7"/>
  <c r="G633" i="7"/>
  <c r="G1803" i="7"/>
  <c r="G2073" i="7"/>
  <c r="F546" i="7"/>
  <c r="G1623" i="7"/>
  <c r="F738" i="7"/>
  <c r="H674" i="7" a="1"/>
  <c r="H542" i="7" a="1"/>
  <c r="G1713" i="7"/>
  <c r="G1983" i="7"/>
  <c r="G1173" i="7"/>
  <c r="G1533" i="7"/>
  <c r="G2164" i="7"/>
  <c r="F674" i="7"/>
  <c r="G1263" i="7"/>
  <c r="G1443" i="7"/>
  <c r="G813" i="7"/>
  <c r="G903" i="7"/>
  <c r="H610" i="7" l="1"/>
  <c r="H738" i="7"/>
  <c r="H674" i="7"/>
  <c r="H542" i="7"/>
  <c r="C1445" i="7"/>
  <c r="C815" i="7"/>
  <c r="C1355" i="7"/>
  <c r="B612" i="7"/>
  <c r="B548" i="7"/>
  <c r="C1085" i="7"/>
  <c r="C2075" i="7"/>
  <c r="C1715" i="7"/>
  <c r="C1535" i="7"/>
  <c r="C725" i="7"/>
  <c r="C1805" i="7"/>
  <c r="C1265" i="7"/>
  <c r="C905" i="7"/>
  <c r="C1175" i="7"/>
  <c r="C995" i="7"/>
  <c r="C1895" i="7"/>
  <c r="B676" i="7"/>
  <c r="B740" i="7"/>
  <c r="C2165" i="7"/>
  <c r="C2256" i="7" s="1"/>
  <c r="C1625" i="7"/>
  <c r="C635" i="7"/>
  <c r="C545" i="7"/>
  <c r="C1985" i="7"/>
  <c r="G994" i="7"/>
  <c r="G1624" i="7"/>
  <c r="F739" i="7"/>
  <c r="G1804" i="7"/>
  <c r="G1894" i="7"/>
  <c r="G2074" i="7"/>
  <c r="H611" i="7" a="1"/>
  <c r="G724" i="7"/>
  <c r="G1264" i="7"/>
  <c r="H543" i="7" a="1"/>
  <c r="G1714" i="7"/>
  <c r="F675" i="7"/>
  <c r="G2256" i="7"/>
  <c r="G544" i="7"/>
  <c r="F611" i="7"/>
  <c r="F547" i="7"/>
  <c r="H675" i="7" a="1"/>
  <c r="G1084" i="7"/>
  <c r="H739" i="7" a="1"/>
  <c r="G1354" i="7"/>
  <c r="G1984" i="7"/>
  <c r="G814" i="7"/>
  <c r="G1174" i="7"/>
  <c r="G634" i="7"/>
  <c r="G1534" i="7"/>
  <c r="G2165" i="7"/>
  <c r="G1444" i="7"/>
  <c r="G904" i="7"/>
  <c r="H739" i="7" l="1"/>
  <c r="H543" i="7"/>
  <c r="H675" i="7"/>
  <c r="H611" i="7"/>
  <c r="C1896" i="7"/>
  <c r="C1086" i="7"/>
  <c r="C2166" i="7"/>
  <c r="C2257" i="7" s="1"/>
  <c r="C546" i="7"/>
  <c r="C636" i="7"/>
  <c r="C1266" i="7"/>
  <c r="C816" i="7"/>
  <c r="C726" i="7"/>
  <c r="B741" i="7"/>
  <c r="C1626" i="7"/>
  <c r="B613" i="7"/>
  <c r="B549" i="7"/>
  <c r="C1536" i="7"/>
  <c r="C1716" i="7"/>
  <c r="C2076" i="7"/>
  <c r="C996" i="7"/>
  <c r="B677" i="7"/>
  <c r="C1986" i="7"/>
  <c r="C1356" i="7"/>
  <c r="C1806" i="7"/>
  <c r="C1446" i="7"/>
  <c r="C906" i="7"/>
  <c r="C1176" i="7"/>
  <c r="G1175" i="7"/>
  <c r="G1085" i="7"/>
  <c r="G1445" i="7"/>
  <c r="G2075" i="7"/>
  <c r="G995" i="7"/>
  <c r="F612" i="7"/>
  <c r="G1715" i="7"/>
  <c r="G1265" i="7"/>
  <c r="H544" i="7" a="1"/>
  <c r="G815" i="7"/>
  <c r="G635" i="7"/>
  <c r="H676" i="7" a="1"/>
  <c r="F548" i="7"/>
  <c r="F740" i="7"/>
  <c r="G545" i="7"/>
  <c r="G1625" i="7"/>
  <c r="G905" i="7"/>
  <c r="G1895" i="7"/>
  <c r="G2257" i="7"/>
  <c r="G725" i="7"/>
  <c r="G1805" i="7"/>
  <c r="G1355" i="7"/>
  <c r="H740" i="7" a="1"/>
  <c r="G1535" i="7"/>
  <c r="H612" i="7" a="1"/>
  <c r="G2166" i="7"/>
  <c r="G1985" i="7"/>
  <c r="F676" i="7"/>
  <c r="H676" i="7" l="1"/>
  <c r="H544" i="7"/>
  <c r="H612" i="7"/>
  <c r="H740" i="7"/>
  <c r="C997" i="7"/>
  <c r="C1537" i="7"/>
  <c r="B742" i="7"/>
  <c r="C1177" i="7"/>
  <c r="C1627" i="7"/>
  <c r="C1897" i="7"/>
  <c r="C1087" i="7"/>
  <c r="B614" i="7"/>
  <c r="C727" i="7"/>
  <c r="C1987" i="7"/>
  <c r="B678" i="7"/>
  <c r="C817" i="7"/>
  <c r="C547" i="7"/>
  <c r="C637" i="7"/>
  <c r="C2077" i="7"/>
  <c r="C2167" i="7"/>
  <c r="C2258" i="7" s="1"/>
  <c r="C1717" i="7"/>
  <c r="C907" i="7"/>
  <c r="C1267" i="7"/>
  <c r="C1447" i="7"/>
  <c r="C1807" i="7"/>
  <c r="C1357" i="7"/>
  <c r="F741" i="7"/>
  <c r="G1896" i="7"/>
  <c r="G906" i="7"/>
  <c r="G726" i="7"/>
  <c r="H677" i="7" a="1"/>
  <c r="G1086" i="7"/>
  <c r="F613" i="7"/>
  <c r="G2258" i="7"/>
  <c r="G1626" i="7"/>
  <c r="G1806" i="7"/>
  <c r="G1986" i="7"/>
  <c r="G1356" i="7"/>
  <c r="H741" i="7" a="1"/>
  <c r="G816" i="7"/>
  <c r="G1176" i="7"/>
  <c r="G636" i="7"/>
  <c r="F677" i="7"/>
  <c r="F549" i="7"/>
  <c r="G1536" i="7"/>
  <c r="G546" i="7"/>
  <c r="G1266" i="7"/>
  <c r="H613" i="7" a="1"/>
  <c r="G2076" i="7"/>
  <c r="G1716" i="7"/>
  <c r="H545" i="7" a="1"/>
  <c r="G2167" i="7"/>
  <c r="G1446" i="7"/>
  <c r="G996" i="7"/>
  <c r="H613" i="7" l="1"/>
  <c r="H545" i="7"/>
  <c r="H677" i="7"/>
  <c r="H741" i="7"/>
  <c r="B615" i="7"/>
  <c r="B679" i="7"/>
  <c r="C1718" i="7"/>
  <c r="C1088" i="7"/>
  <c r="C1178" i="7"/>
  <c r="C1268" i="7"/>
  <c r="C1358" i="7"/>
  <c r="C2168" i="7"/>
  <c r="C2259" i="7" s="1"/>
  <c r="B743" i="7"/>
  <c r="C728" i="7"/>
  <c r="C2078" i="7"/>
  <c r="C1988" i="7"/>
  <c r="C998" i="7"/>
  <c r="C548" i="7"/>
  <c r="C638" i="7"/>
  <c r="C1808" i="7"/>
  <c r="C1448" i="7"/>
  <c r="C1898" i="7"/>
  <c r="C818" i="7"/>
  <c r="C1628" i="7"/>
  <c r="C1538" i="7"/>
  <c r="C908" i="7"/>
  <c r="G1177" i="7"/>
  <c r="G727" i="7"/>
  <c r="H678" i="7" a="1"/>
  <c r="H546" i="7" a="1"/>
  <c r="G1537" i="7"/>
  <c r="G637" i="7"/>
  <c r="G1267" i="7"/>
  <c r="H614" i="7" a="1"/>
  <c r="G817" i="7"/>
  <c r="G907" i="7"/>
  <c r="G1717" i="7"/>
  <c r="G1987" i="7"/>
  <c r="G2259" i="7"/>
  <c r="G1447" i="7"/>
  <c r="G1627" i="7"/>
  <c r="G1357" i="7"/>
  <c r="G997" i="7"/>
  <c r="G2168" i="7"/>
  <c r="F742" i="7"/>
  <c r="F614" i="7"/>
  <c r="G1087" i="7"/>
  <c r="G1807" i="7"/>
  <c r="G1897" i="7"/>
  <c r="G547" i="7"/>
  <c r="F678" i="7"/>
  <c r="G2077" i="7"/>
  <c r="H742" i="7" a="1"/>
  <c r="H614" i="7" l="1"/>
  <c r="H678" i="7"/>
  <c r="H546" i="7"/>
  <c r="H742" i="7"/>
  <c r="C1899" i="7"/>
  <c r="C2169" i="7"/>
  <c r="C2260" i="7" s="1"/>
  <c r="C999" i="7"/>
  <c r="C1989" i="7"/>
  <c r="C729" i="7"/>
  <c r="C1809" i="7"/>
  <c r="C1449" i="7"/>
  <c r="C639" i="7"/>
  <c r="C549" i="7"/>
  <c r="C1719" i="7"/>
  <c r="C2079" i="7"/>
  <c r="C1269" i="7"/>
  <c r="B680" i="7"/>
  <c r="B616" i="7"/>
  <c r="C909" i="7"/>
  <c r="C1179" i="7"/>
  <c r="C819" i="7"/>
  <c r="C1359" i="7"/>
  <c r="C1629" i="7"/>
  <c r="C1539" i="7"/>
  <c r="C1089" i="7"/>
  <c r="B744" i="7"/>
  <c r="H615" i="7" a="1"/>
  <c r="G1088" i="7"/>
  <c r="F615" i="7"/>
  <c r="G1628" i="7"/>
  <c r="G1718" i="7"/>
  <c r="H743" i="7" a="1"/>
  <c r="G1808" i="7"/>
  <c r="G908" i="7"/>
  <c r="G2260" i="7"/>
  <c r="G1358" i="7"/>
  <c r="G638" i="7"/>
  <c r="F679" i="7"/>
  <c r="F743" i="7"/>
  <c r="G728" i="7"/>
  <c r="G1898" i="7"/>
  <c r="G998" i="7"/>
  <c r="G2169" i="7"/>
  <c r="H679" i="7" a="1"/>
  <c r="G818" i="7"/>
  <c r="G1988" i="7"/>
  <c r="G548" i="7"/>
  <c r="H547" i="7" a="1"/>
  <c r="G1538" i="7"/>
  <c r="G1448" i="7"/>
  <c r="G2078" i="7"/>
  <c r="G1268" i="7"/>
  <c r="G1178" i="7"/>
  <c r="H679" i="7" l="1"/>
  <c r="H547" i="7"/>
  <c r="H743" i="7"/>
  <c r="H615" i="7"/>
  <c r="C1450" i="7"/>
  <c r="C2170" i="7"/>
  <c r="C2261" i="7" s="1"/>
  <c r="C1180" i="7"/>
  <c r="C910" i="7"/>
  <c r="B681" i="7"/>
  <c r="B617" i="7"/>
  <c r="C1900" i="7"/>
  <c r="B745" i="7"/>
  <c r="C1810" i="7"/>
  <c r="C1630" i="7"/>
  <c r="C640" i="7"/>
  <c r="C820" i="7"/>
  <c r="C1990" i="7"/>
  <c r="C1270" i="7"/>
  <c r="C1360" i="7"/>
  <c r="C730" i="7"/>
  <c r="C1090" i="7"/>
  <c r="C2080" i="7"/>
  <c r="C1540" i="7"/>
  <c r="C1720" i="7"/>
  <c r="C1000" i="7"/>
  <c r="G639" i="7"/>
  <c r="G909" i="7"/>
  <c r="H744" i="7" a="1"/>
  <c r="G999" i="7"/>
  <c r="G2261" i="7"/>
  <c r="G1359" i="7"/>
  <c r="G1179" i="7"/>
  <c r="G819" i="7"/>
  <c r="G1899" i="7"/>
  <c r="G1809" i="7"/>
  <c r="G1539" i="7"/>
  <c r="F744" i="7"/>
  <c r="G1449" i="7"/>
  <c r="G1989" i="7"/>
  <c r="G2079" i="7"/>
  <c r="G2170" i="7"/>
  <c r="F680" i="7"/>
  <c r="H616" i="7" a="1"/>
  <c r="G549" i="7"/>
  <c r="G1269" i="7"/>
  <c r="G1089" i="7"/>
  <c r="H680" i="7" a="1"/>
  <c r="G1719" i="7"/>
  <c r="G729" i="7"/>
  <c r="H548" i="7" a="1"/>
  <c r="G1629" i="7"/>
  <c r="F616" i="7"/>
  <c r="H744" i="7" l="1"/>
  <c r="H548" i="7"/>
  <c r="H616" i="7"/>
  <c r="H680" i="7"/>
  <c r="C1181" i="7"/>
  <c r="C2081" i="7"/>
  <c r="C911" i="7"/>
  <c r="C1631" i="7"/>
  <c r="C1451" i="7"/>
  <c r="C731" i="7"/>
  <c r="C1001" i="7"/>
  <c r="C1541" i="7"/>
  <c r="C1271" i="7"/>
  <c r="C1901" i="7"/>
  <c r="C1361" i="7"/>
  <c r="C1721" i="7"/>
  <c r="C1991" i="7"/>
  <c r="C2171" i="7"/>
  <c r="C2262" i="7" s="1"/>
  <c r="C1091" i="7"/>
  <c r="B682" i="7"/>
  <c r="B618" i="7"/>
  <c r="B746" i="7"/>
  <c r="C1811" i="7"/>
  <c r="C821" i="7"/>
  <c r="G2262" i="7"/>
  <c r="H745" i="7" a="1"/>
  <c r="F617" i="7"/>
  <c r="G1540" i="7"/>
  <c r="G1450" i="7"/>
  <c r="G1360" i="7"/>
  <c r="G910" i="7"/>
  <c r="G730" i="7"/>
  <c r="G1000" i="7"/>
  <c r="G1900" i="7"/>
  <c r="H549" i="7" a="1"/>
  <c r="G1090" i="7"/>
  <c r="G1810" i="7"/>
  <c r="G1630" i="7"/>
  <c r="G1990" i="7"/>
  <c r="G1270" i="7"/>
  <c r="G640" i="7"/>
  <c r="G1180" i="7"/>
  <c r="G1720" i="7"/>
  <c r="H617" i="7" a="1"/>
  <c r="F745" i="7"/>
  <c r="G820" i="7"/>
  <c r="G2171" i="7"/>
  <c r="G2080" i="7"/>
  <c r="F681" i="7"/>
  <c r="H681" i="7" a="1"/>
  <c r="H681" i="7" l="1"/>
  <c r="H549" i="7"/>
  <c r="H745" i="7"/>
  <c r="H617" i="7"/>
  <c r="C1182" i="7"/>
  <c r="C1452" i="7"/>
  <c r="C1992" i="7"/>
  <c r="C2172" i="7"/>
  <c r="C2263" i="7" s="1"/>
  <c r="C2082" i="7"/>
  <c r="C1362" i="7"/>
  <c r="C822" i="7"/>
  <c r="C1902" i="7"/>
  <c r="C1542" i="7"/>
  <c r="C1092" i="7"/>
  <c r="C1722" i="7"/>
  <c r="C1002" i="7"/>
  <c r="B683" i="7"/>
  <c r="B619" i="7"/>
  <c r="C912" i="7"/>
  <c r="B747" i="7"/>
  <c r="C1812" i="7"/>
  <c r="C1632" i="7"/>
  <c r="C1272" i="7"/>
  <c r="G1361" i="7"/>
  <c r="G2081" i="7"/>
  <c r="G1901" i="7"/>
  <c r="F746" i="7"/>
  <c r="G1271" i="7"/>
  <c r="H746" i="7" a="1"/>
  <c r="G1631" i="7"/>
  <c r="G911" i="7"/>
  <c r="G2263" i="7"/>
  <c r="F618" i="7"/>
  <c r="G1091" i="7"/>
  <c r="H618" i="7" a="1"/>
  <c r="F682" i="7"/>
  <c r="G1001" i="7"/>
  <c r="H682" i="7" a="1"/>
  <c r="G1991" i="7"/>
  <c r="G2172" i="7"/>
  <c r="G731" i="7"/>
  <c r="G821" i="7"/>
  <c r="G1541" i="7"/>
  <c r="G1721" i="7"/>
  <c r="G1451" i="7"/>
  <c r="G1811" i="7"/>
  <c r="G1181" i="7"/>
  <c r="H618" i="7" l="1"/>
  <c r="H746" i="7"/>
  <c r="H682" i="7"/>
  <c r="C1093" i="7"/>
  <c r="C1633" i="7"/>
  <c r="C2173" i="7"/>
  <c r="C2264" i="7" s="1"/>
  <c r="C1363" i="7"/>
  <c r="C1003" i="7"/>
  <c r="C1273" i="7"/>
  <c r="C1993" i="7"/>
  <c r="C1723" i="7"/>
  <c r="B684" i="7"/>
  <c r="B620" i="7"/>
  <c r="C1813" i="7"/>
  <c r="C913" i="7"/>
  <c r="C2083" i="7"/>
  <c r="C1903" i="7"/>
  <c r="B748" i="7"/>
  <c r="C1453" i="7"/>
  <c r="C1543" i="7"/>
  <c r="C1183" i="7"/>
  <c r="H619" i="7" a="1"/>
  <c r="G1992" i="7"/>
  <c r="G1272" i="7"/>
  <c r="G1902" i="7"/>
  <c r="G1632" i="7"/>
  <c r="G1092" i="7"/>
  <c r="G1002" i="7"/>
  <c r="G822" i="7"/>
  <c r="G1812" i="7"/>
  <c r="G2264" i="7"/>
  <c r="G1722" i="7"/>
  <c r="H747" i="7" a="1"/>
  <c r="G2082" i="7"/>
  <c r="G912" i="7"/>
  <c r="F619" i="7"/>
  <c r="G2173" i="7"/>
  <c r="F747" i="7"/>
  <c r="G1182" i="7"/>
  <c r="G1452" i="7"/>
  <c r="H683" i="7" a="1"/>
  <c r="F683" i="7"/>
  <c r="G1542" i="7"/>
  <c r="G1362" i="7"/>
  <c r="H683" i="7" l="1"/>
  <c r="H747" i="7"/>
  <c r="H619" i="7"/>
  <c r="C1004" i="7"/>
  <c r="C1814" i="7"/>
  <c r="C1454" i="7"/>
  <c r="C1274" i="7"/>
  <c r="C2084" i="7"/>
  <c r="C1634" i="7"/>
  <c r="C2174" i="7"/>
  <c r="C2265" i="7" s="1"/>
  <c r="B749" i="7"/>
  <c r="C1184" i="7"/>
  <c r="C1094" i="7"/>
  <c r="C1544" i="7"/>
  <c r="C1904" i="7"/>
  <c r="C1364" i="7"/>
  <c r="C1994" i="7"/>
  <c r="B685" i="7"/>
  <c r="B621" i="7"/>
  <c r="C1724" i="7"/>
  <c r="G1183" i="7"/>
  <c r="G1273" i="7"/>
  <c r="G1543" i="7"/>
  <c r="H684" i="7" a="1"/>
  <c r="G1003" i="7"/>
  <c r="G1813" i="7"/>
  <c r="F748" i="7"/>
  <c r="G1903" i="7"/>
  <c r="G1633" i="7"/>
  <c r="F684" i="7"/>
  <c r="H620" i="7" a="1"/>
  <c r="G1723" i="7"/>
  <c r="H748" i="7" a="1"/>
  <c r="G1993" i="7"/>
  <c r="G2174" i="7"/>
  <c r="G913" i="7"/>
  <c r="F620" i="7"/>
  <c r="G2265" i="7"/>
  <c r="G1093" i="7"/>
  <c r="G1363" i="7"/>
  <c r="G2083" i="7"/>
  <c r="G1453" i="7"/>
  <c r="H684" i="7" l="1"/>
  <c r="H620" i="7"/>
  <c r="H748" i="7"/>
  <c r="C1455" i="7"/>
  <c r="B750" i="7"/>
  <c r="C1095" i="7"/>
  <c r="C1815" i="7"/>
  <c r="C1185" i="7"/>
  <c r="C1545" i="7"/>
  <c r="C1905" i="7"/>
  <c r="C1725" i="7"/>
  <c r="B686" i="7"/>
  <c r="B622" i="7"/>
  <c r="C1995" i="7"/>
  <c r="C1275" i="7"/>
  <c r="C2175" i="7"/>
  <c r="C2266" i="7" s="1"/>
  <c r="C1365" i="7"/>
  <c r="C2085" i="7"/>
  <c r="C1635" i="7"/>
  <c r="G1364" i="7"/>
  <c r="G1004" i="7"/>
  <c r="G2175" i="7"/>
  <c r="F621" i="7"/>
  <c r="G1634" i="7"/>
  <c r="G1184" i="7"/>
  <c r="G1724" i="7"/>
  <c r="G2084" i="7"/>
  <c r="G1454" i="7"/>
  <c r="H621" i="7" a="1"/>
  <c r="G1094" i="7"/>
  <c r="G1994" i="7"/>
  <c r="F749" i="7"/>
  <c r="H685" i="7" a="1"/>
  <c r="G2266" i="7"/>
  <c r="G1904" i="7"/>
  <c r="G1814" i="7"/>
  <c r="F685" i="7"/>
  <c r="G1544" i="7"/>
  <c r="G1274" i="7"/>
  <c r="H749" i="7" a="1"/>
  <c r="H621" i="7" l="1"/>
  <c r="H685" i="7"/>
  <c r="H749" i="7"/>
  <c r="C1636" i="7"/>
  <c r="B751" i="7"/>
  <c r="C2176" i="7"/>
  <c r="C2267" i="7" s="1"/>
  <c r="C1366" i="7"/>
  <c r="C1456" i="7"/>
  <c r="C2086" i="7"/>
  <c r="C1996" i="7"/>
  <c r="B687" i="7"/>
  <c r="B623" i="7"/>
  <c r="C1276" i="7"/>
  <c r="C1726" i="7"/>
  <c r="C1546" i="7"/>
  <c r="C1816" i="7"/>
  <c r="C1906" i="7"/>
  <c r="C1186" i="7"/>
  <c r="G1995" i="7"/>
  <c r="F686" i="7"/>
  <c r="G2267" i="7"/>
  <c r="G1185" i="7"/>
  <c r="H622" i="7" a="1"/>
  <c r="G2176" i="7"/>
  <c r="H686" i="7" a="1"/>
  <c r="H750" i="7" a="1"/>
  <c r="G1455" i="7"/>
  <c r="F622" i="7"/>
  <c r="G1815" i="7"/>
  <c r="G1635" i="7"/>
  <c r="G2085" i="7"/>
  <c r="G1725" i="7"/>
  <c r="G1095" i="7"/>
  <c r="G1905" i="7"/>
  <c r="F750" i="7"/>
  <c r="G1275" i="7"/>
  <c r="G1365" i="7"/>
  <c r="G1545" i="7"/>
  <c r="H686" i="7" l="1"/>
  <c r="H622" i="7"/>
  <c r="H750" i="7"/>
  <c r="C2087" i="7"/>
  <c r="C1907" i="7"/>
  <c r="C1367" i="7"/>
  <c r="C1817" i="7"/>
  <c r="B752" i="7"/>
  <c r="C1997" i="7"/>
  <c r="C2177" i="7"/>
  <c r="C2268" i="7" s="1"/>
  <c r="C1637" i="7"/>
  <c r="B688" i="7"/>
  <c r="B624" i="7"/>
  <c r="C1547" i="7"/>
  <c r="C1277" i="7"/>
  <c r="C1727" i="7"/>
  <c r="C1457" i="7"/>
  <c r="G2177" i="7"/>
  <c r="G1816" i="7"/>
  <c r="G2086" i="7"/>
  <c r="G1276" i="7"/>
  <c r="H623" i="7" a="1"/>
  <c r="G1906" i="7"/>
  <c r="G1636" i="7"/>
  <c r="G2268" i="7"/>
  <c r="H751" i="7" a="1"/>
  <c r="G1366" i="7"/>
  <c r="F623" i="7"/>
  <c r="G1726" i="7"/>
  <c r="F751" i="7"/>
  <c r="G1996" i="7"/>
  <c r="G1546" i="7"/>
  <c r="G1456" i="7"/>
  <c r="F687" i="7"/>
  <c r="G1186" i="7"/>
  <c r="H687" i="7" a="1"/>
  <c r="H623" i="7" l="1"/>
  <c r="H687" i="7"/>
  <c r="H751" i="7"/>
  <c r="C1908" i="7"/>
  <c r="B689" i="7"/>
  <c r="B625" i="7"/>
  <c r="C1998" i="7"/>
  <c r="C1638" i="7"/>
  <c r="C1548" i="7"/>
  <c r="C1458" i="7"/>
  <c r="C1818" i="7"/>
  <c r="B753" i="7"/>
  <c r="C2088" i="7"/>
  <c r="C1728" i="7"/>
  <c r="C1368" i="7"/>
  <c r="C2178" i="7"/>
  <c r="C2269" i="7" s="1"/>
  <c r="G1817" i="7"/>
  <c r="G1637" i="7"/>
  <c r="G1727" i="7"/>
  <c r="F688" i="7"/>
  <c r="F752" i="7"/>
  <c r="G1277" i="7"/>
  <c r="G1457" i="7"/>
  <c r="G1367" i="7"/>
  <c r="G2269" i="7"/>
  <c r="G2178" i="7"/>
  <c r="H688" i="7" a="1"/>
  <c r="G1547" i="7"/>
  <c r="G2087" i="7"/>
  <c r="G1997" i="7"/>
  <c r="H624" i="7" a="1"/>
  <c r="F624" i="7"/>
  <c r="H752" i="7" a="1"/>
  <c r="G1907" i="7"/>
  <c r="H752" i="7" l="1"/>
  <c r="H624" i="7"/>
  <c r="H688" i="7"/>
  <c r="C1819" i="7"/>
  <c r="C1549" i="7"/>
  <c r="B754" i="7"/>
  <c r="C1459" i="7"/>
  <c r="C1999" i="7"/>
  <c r="C1909" i="7"/>
  <c r="C2089" i="7"/>
  <c r="C2179" i="7"/>
  <c r="C2270" i="7" s="1"/>
  <c r="C1639" i="7"/>
  <c r="B626" i="7"/>
  <c r="B690" i="7"/>
  <c r="C1729" i="7"/>
  <c r="H753" i="7" a="1"/>
  <c r="G2179" i="7"/>
  <c r="G1638" i="7"/>
  <c r="G2088" i="7"/>
  <c r="G1458" i="7"/>
  <c r="G1548" i="7"/>
  <c r="F689" i="7"/>
  <c r="H625" i="7" a="1"/>
  <c r="G1908" i="7"/>
  <c r="G1728" i="7"/>
  <c r="G1818" i="7"/>
  <c r="F625" i="7"/>
  <c r="G1998" i="7"/>
  <c r="H689" i="7" a="1"/>
  <c r="G2270" i="7"/>
  <c r="G1368" i="7"/>
  <c r="F753" i="7"/>
  <c r="H689" i="7" l="1"/>
  <c r="H625" i="7"/>
  <c r="H753" i="7"/>
  <c r="C1910" i="7"/>
  <c r="B755" i="7"/>
  <c r="C1820" i="7"/>
  <c r="C2180" i="7"/>
  <c r="C2271" i="7" s="1"/>
  <c r="C1550" i="7"/>
  <c r="B691" i="7"/>
  <c r="B627" i="7"/>
  <c r="C2000" i="7"/>
  <c r="C1730" i="7"/>
  <c r="C2090" i="7"/>
  <c r="C1640" i="7"/>
  <c r="G1639" i="7"/>
  <c r="H690" i="7" a="1"/>
  <c r="F626" i="7"/>
  <c r="F754" i="7"/>
  <c r="F690" i="7"/>
  <c r="G1729" i="7"/>
  <c r="H626" i="7" a="1"/>
  <c r="G1999" i="7"/>
  <c r="G2089" i="7"/>
  <c r="G2180" i="7"/>
  <c r="G2271" i="7"/>
  <c r="H754" i="7" a="1"/>
  <c r="G1819" i="7"/>
  <c r="G1549" i="7"/>
  <c r="G1909" i="7"/>
  <c r="G1459" i="7"/>
  <c r="H690" i="7" l="1"/>
  <c r="H754" i="7"/>
  <c r="H626" i="7"/>
  <c r="C1641" i="7"/>
  <c r="C2001" i="7"/>
  <c r="C1731" i="7"/>
  <c r="C2091" i="7"/>
  <c r="C2181" i="7"/>
  <c r="C2272" i="7" s="1"/>
  <c r="C1911" i="7"/>
  <c r="C1821" i="7"/>
  <c r="B692" i="7"/>
  <c r="B628" i="7"/>
  <c r="B756" i="7"/>
  <c r="G1550" i="7"/>
  <c r="G1730" i="7"/>
  <c r="G2090" i="7"/>
  <c r="G2181" i="7"/>
  <c r="G1910" i="7"/>
  <c r="F691" i="7"/>
  <c r="G2000" i="7"/>
  <c r="F627" i="7"/>
  <c r="G1640" i="7"/>
  <c r="F755" i="7"/>
  <c r="H755" i="7" a="1"/>
  <c r="H627" i="7" a="1"/>
  <c r="G2272" i="7"/>
  <c r="G1820" i="7"/>
  <c r="H691" i="7" a="1"/>
  <c r="H691" i="7" l="1"/>
  <c r="H627" i="7"/>
  <c r="H755" i="7"/>
  <c r="B693" i="7"/>
  <c r="B629" i="7"/>
  <c r="C2182" i="7"/>
  <c r="C2273" i="7" s="1"/>
  <c r="C2092" i="7"/>
  <c r="C1732" i="7"/>
  <c r="B757" i="7"/>
  <c r="C1912" i="7"/>
  <c r="C2002" i="7"/>
  <c r="C1822" i="7"/>
  <c r="F628" i="7"/>
  <c r="G1641" i="7"/>
  <c r="F692" i="7"/>
  <c r="G1731" i="7"/>
  <c r="G2001" i="7"/>
  <c r="G1911" i="7"/>
  <c r="H628" i="7" a="1"/>
  <c r="H756" i="7" a="1"/>
  <c r="G2182" i="7"/>
  <c r="H692" i="7" a="1"/>
  <c r="G2273" i="7"/>
  <c r="G2091" i="7"/>
  <c r="G1821" i="7"/>
  <c r="F756" i="7"/>
  <c r="H756" i="7" l="1"/>
  <c r="H692" i="7"/>
  <c r="H628" i="7"/>
  <c r="C1913" i="7"/>
  <c r="C2093" i="7"/>
  <c r="B694" i="7"/>
  <c r="B630" i="7"/>
  <c r="C1823" i="7"/>
  <c r="B758" i="7"/>
  <c r="C2183" i="7"/>
  <c r="C2274" i="7" s="1"/>
  <c r="C2003" i="7"/>
  <c r="G1732" i="7"/>
  <c r="H757" i="7" a="1"/>
  <c r="G2183" i="7"/>
  <c r="G2002" i="7"/>
  <c r="F693" i="7"/>
  <c r="G2274" i="7"/>
  <c r="H693" i="7" a="1"/>
  <c r="F629" i="7"/>
  <c r="F757" i="7"/>
  <c r="G2092" i="7"/>
  <c r="H629" i="7" a="1"/>
  <c r="G1822" i="7"/>
  <c r="G1912" i="7"/>
  <c r="H757" i="7" l="1"/>
  <c r="H629" i="7"/>
  <c r="H693" i="7"/>
  <c r="C1914" i="7"/>
  <c r="C2184" i="7"/>
  <c r="C2275" i="7" s="1"/>
  <c r="C2094" i="7"/>
  <c r="B823" i="7"/>
  <c r="C2004" i="7"/>
  <c r="B695" i="7"/>
  <c r="B631" i="7"/>
  <c r="B759" i="7"/>
  <c r="F758" i="7"/>
  <c r="H630" i="7" a="1"/>
  <c r="G1823" i="7"/>
  <c r="H694" i="7" a="1"/>
  <c r="G2184" i="7"/>
  <c r="F630" i="7"/>
  <c r="F694" i="7"/>
  <c r="G2275" i="7"/>
  <c r="H758" i="7" a="1"/>
  <c r="G1913" i="7"/>
  <c r="G2093" i="7"/>
  <c r="G2003" i="7"/>
  <c r="H630" i="7" l="1"/>
  <c r="H694" i="7"/>
  <c r="H758" i="7"/>
  <c r="C2185" i="7"/>
  <c r="C2276" i="7" s="1"/>
  <c r="C2095" i="7"/>
  <c r="C2005" i="7"/>
  <c r="B696" i="7"/>
  <c r="B632" i="7"/>
  <c r="B760" i="7"/>
  <c r="B824" i="7"/>
  <c r="G1914" i="7"/>
  <c r="F759" i="7"/>
  <c r="G2276" i="7"/>
  <c r="G2094" i="7"/>
  <c r="F631" i="7"/>
  <c r="G2004" i="7"/>
  <c r="H759" i="7" a="1"/>
  <c r="H631" i="7" a="1"/>
  <c r="F823" i="7"/>
  <c r="F695" i="7"/>
  <c r="G2185" i="7"/>
  <c r="H695" i="7" a="1"/>
  <c r="H823" i="7" a="1"/>
  <c r="H695" i="7" l="1"/>
  <c r="H631" i="7"/>
  <c r="H759" i="7"/>
  <c r="H823" i="7"/>
  <c r="C2096" i="7"/>
  <c r="B761" i="7"/>
  <c r="B825" i="7"/>
  <c r="C2186" i="7"/>
  <c r="C2277" i="7" s="1"/>
  <c r="B697" i="7"/>
  <c r="B633" i="7"/>
  <c r="H760" i="7" a="1"/>
  <c r="G2005" i="7"/>
  <c r="G2277" i="7"/>
  <c r="G2186" i="7"/>
  <c r="H696" i="7" a="1"/>
  <c r="F632" i="7"/>
  <c r="F760" i="7"/>
  <c r="F696" i="7"/>
  <c r="H632" i="7" a="1"/>
  <c r="F824" i="7"/>
  <c r="H824" i="7" a="1"/>
  <c r="G2095" i="7"/>
  <c r="H760" i="7" l="1"/>
  <c r="H824" i="7"/>
  <c r="H632" i="7"/>
  <c r="H696" i="7"/>
  <c r="B698" i="7"/>
  <c r="B634" i="7"/>
  <c r="B762" i="7"/>
  <c r="B826" i="7"/>
  <c r="C2187" i="7"/>
  <c r="C2278" i="7" s="1"/>
  <c r="G2278" i="7"/>
  <c r="H633" i="7" a="1"/>
  <c r="F825" i="7"/>
  <c r="H761" i="7" a="1"/>
  <c r="F761" i="7"/>
  <c r="G2187" i="7"/>
  <c r="G2096" i="7"/>
  <c r="H697" i="7" a="1"/>
  <c r="F633" i="7"/>
  <c r="H825" i="7" a="1"/>
  <c r="F697" i="7"/>
  <c r="H825" i="7" l="1"/>
  <c r="H633" i="7"/>
  <c r="H697" i="7"/>
  <c r="H761" i="7"/>
  <c r="B635" i="7"/>
  <c r="B699" i="7"/>
  <c r="B827" i="7"/>
  <c r="B763" i="7"/>
  <c r="F762" i="7"/>
  <c r="H762" i="7" a="1"/>
  <c r="H698" i="7" a="1"/>
  <c r="H634" i="7" a="1"/>
  <c r="F826" i="7"/>
  <c r="F634" i="7"/>
  <c r="F698" i="7"/>
  <c r="H826" i="7" a="1"/>
  <c r="H634" i="7" l="1"/>
  <c r="H762" i="7"/>
  <c r="H826" i="7"/>
  <c r="H698" i="7"/>
  <c r="B828" i="7"/>
  <c r="B700" i="7"/>
  <c r="B636" i="7"/>
  <c r="B764" i="7"/>
  <c r="F763" i="7"/>
  <c r="F635" i="7"/>
  <c r="H827" i="7" a="1"/>
  <c r="H635" i="7" a="1"/>
  <c r="F699" i="7"/>
  <c r="H699" i="7" a="1"/>
  <c r="H763" i="7" a="1"/>
  <c r="F827" i="7"/>
  <c r="H763" i="7" l="1"/>
  <c r="H827" i="7"/>
  <c r="H699" i="7"/>
  <c r="H635" i="7"/>
  <c r="B829" i="7"/>
  <c r="B637" i="7"/>
  <c r="B701" i="7"/>
  <c r="B765" i="7"/>
  <c r="F700" i="7"/>
  <c r="F828" i="7"/>
  <c r="H764" i="7" a="1"/>
  <c r="F636" i="7"/>
  <c r="H700" i="7" a="1"/>
  <c r="H636" i="7" a="1"/>
  <c r="H828" i="7" a="1"/>
  <c r="F764" i="7"/>
  <c r="H764" i="7" l="1"/>
  <c r="H636" i="7"/>
  <c r="H700" i="7"/>
  <c r="H828" i="7"/>
  <c r="B830" i="7"/>
  <c r="B766" i="7"/>
  <c r="B702" i="7"/>
  <c r="B638" i="7"/>
  <c r="H829" i="7" a="1"/>
  <c r="H701" i="7" a="1"/>
  <c r="F701" i="7"/>
  <c r="H765" i="7" a="1"/>
  <c r="F637" i="7"/>
  <c r="H637" i="7" a="1"/>
  <c r="F829" i="7"/>
  <c r="F765" i="7"/>
  <c r="H637" i="7" l="1"/>
  <c r="H701" i="7"/>
  <c r="H829" i="7"/>
  <c r="H765" i="7"/>
  <c r="B831" i="7"/>
  <c r="B703" i="7"/>
  <c r="B639" i="7"/>
  <c r="B767" i="7"/>
  <c r="H702" i="7" a="1"/>
  <c r="H830" i="7" a="1"/>
  <c r="F702" i="7"/>
  <c r="F830" i="7"/>
  <c r="F638" i="7"/>
  <c r="H638" i="7" a="1"/>
  <c r="F766" i="7"/>
  <c r="H766" i="7" a="1"/>
  <c r="H638" i="7" l="1"/>
  <c r="H830" i="7"/>
  <c r="H702" i="7"/>
  <c r="H766" i="7"/>
  <c r="B832" i="7"/>
  <c r="B704" i="7"/>
  <c r="B640" i="7"/>
  <c r="B768" i="7"/>
  <c r="F703" i="7"/>
  <c r="F831" i="7"/>
  <c r="F639" i="7"/>
  <c r="F767" i="7"/>
  <c r="H703" i="7" a="1"/>
  <c r="H831" i="7" a="1"/>
  <c r="H639" i="7" a="1"/>
  <c r="H767" i="7" a="1"/>
  <c r="H831" i="7" l="1"/>
  <c r="H703" i="7"/>
  <c r="H767" i="7"/>
  <c r="H639" i="7"/>
  <c r="B705" i="7"/>
  <c r="B833" i="7"/>
  <c r="B769" i="7"/>
  <c r="F768" i="7"/>
  <c r="H768" i="7" a="1"/>
  <c r="F640" i="7"/>
  <c r="F832" i="7"/>
  <c r="F704" i="7"/>
  <c r="H640" i="7" a="1"/>
  <c r="H832" i="7" a="1"/>
  <c r="H704" i="7" a="1"/>
  <c r="H640" i="7" l="1"/>
  <c r="H768" i="7"/>
  <c r="H704" i="7"/>
  <c r="H832" i="7"/>
  <c r="B834" i="7"/>
  <c r="B770" i="7"/>
  <c r="B706" i="7"/>
  <c r="F833" i="7"/>
  <c r="H833" i="7" a="1"/>
  <c r="H769" i="7" a="1"/>
  <c r="F705" i="7"/>
  <c r="F769" i="7"/>
  <c r="H705" i="7" a="1"/>
  <c r="H769" i="7" l="1"/>
  <c r="H833" i="7"/>
  <c r="H705" i="7"/>
  <c r="B835" i="7"/>
  <c r="B771" i="7"/>
  <c r="B707" i="7"/>
  <c r="H834" i="7" a="1"/>
  <c r="H706" i="7" a="1"/>
  <c r="F770" i="7"/>
  <c r="F834" i="7"/>
  <c r="F706" i="7"/>
  <c r="H770" i="7" a="1"/>
  <c r="H834" i="7" l="1"/>
  <c r="H770" i="7"/>
  <c r="H706" i="7"/>
  <c r="B708" i="7"/>
  <c r="B772" i="7"/>
  <c r="B836" i="7"/>
  <c r="F771" i="7"/>
  <c r="F835" i="7"/>
  <c r="H771" i="7" a="1"/>
  <c r="H835" i="7" a="1"/>
  <c r="H707" i="7" a="1"/>
  <c r="F707" i="7"/>
  <c r="H835" i="7" l="1"/>
  <c r="H771" i="7"/>
  <c r="H707" i="7"/>
  <c r="B773" i="7"/>
  <c r="B709" i="7"/>
  <c r="B837" i="7"/>
  <c r="F708" i="7"/>
  <c r="H772" i="7" a="1"/>
  <c r="H708" i="7" a="1"/>
  <c r="F836" i="7"/>
  <c r="F772" i="7"/>
  <c r="H836" i="7" a="1"/>
  <c r="H836" i="7" l="1"/>
  <c r="H708" i="7"/>
  <c r="H772" i="7"/>
  <c r="B710" i="7"/>
  <c r="B774" i="7"/>
  <c r="B838" i="7"/>
  <c r="F709" i="7"/>
  <c r="F837" i="7"/>
  <c r="H837" i="7" a="1"/>
  <c r="H773" i="7" a="1"/>
  <c r="H709" i="7" a="1"/>
  <c r="F773" i="7"/>
  <c r="H709" i="7" l="1"/>
  <c r="H773" i="7"/>
  <c r="H837" i="7"/>
  <c r="B711" i="7"/>
  <c r="B775" i="7"/>
  <c r="B839" i="7"/>
  <c r="H774" i="7" a="1"/>
  <c r="F838" i="7"/>
  <c r="H710" i="7" a="1"/>
  <c r="F710" i="7"/>
  <c r="H838" i="7" a="1"/>
  <c r="F774" i="7"/>
  <c r="H710" i="7" l="1"/>
  <c r="H774" i="7"/>
  <c r="H838" i="7"/>
  <c r="B840" i="7"/>
  <c r="B776" i="7"/>
  <c r="B712" i="7"/>
  <c r="H711" i="7" a="1"/>
  <c r="H839" i="7" a="1"/>
  <c r="H775" i="7" a="1"/>
  <c r="F839" i="7"/>
  <c r="F711" i="7"/>
  <c r="F775" i="7"/>
  <c r="H775" i="7" l="1"/>
  <c r="H839" i="7"/>
  <c r="H711" i="7"/>
  <c r="B713" i="7"/>
  <c r="B777" i="7"/>
  <c r="B841" i="7"/>
  <c r="F840" i="7"/>
  <c r="H712" i="7" a="1"/>
  <c r="H776" i="7" a="1"/>
  <c r="H840" i="7" a="1"/>
  <c r="F712" i="7"/>
  <c r="F776" i="7"/>
  <c r="H712" i="7" l="1"/>
  <c r="H840" i="7"/>
  <c r="H776" i="7"/>
  <c r="B842" i="7"/>
  <c r="B714" i="7"/>
  <c r="B778" i="7"/>
  <c r="H713" i="7" a="1"/>
  <c r="H777" i="7" a="1"/>
  <c r="F841" i="7"/>
  <c r="F713" i="7"/>
  <c r="F777" i="7"/>
  <c r="H841" i="7" a="1"/>
  <c r="H777" i="7" l="1"/>
  <c r="H713" i="7"/>
  <c r="H841" i="7"/>
  <c r="B779" i="7"/>
  <c r="B715" i="7"/>
  <c r="B843" i="7"/>
  <c r="F714" i="7"/>
  <c r="F842" i="7"/>
  <c r="H842" i="7" a="1"/>
  <c r="H714" i="7" a="1"/>
  <c r="H778" i="7" a="1"/>
  <c r="F778" i="7"/>
  <c r="H842" i="7" l="1"/>
  <c r="H778" i="7"/>
  <c r="H714" i="7"/>
  <c r="B716" i="7"/>
  <c r="B780" i="7"/>
  <c r="B844" i="7"/>
  <c r="F715" i="7"/>
  <c r="F779" i="7"/>
  <c r="H779" i="7" a="1"/>
  <c r="F843" i="7"/>
  <c r="H843" i="7" a="1"/>
  <c r="H715" i="7" a="1"/>
  <c r="H843" i="7" l="1"/>
  <c r="H779" i="7"/>
  <c r="H715" i="7"/>
  <c r="B845" i="7"/>
  <c r="B781" i="7"/>
  <c r="B717" i="7"/>
  <c r="H780" i="7" a="1"/>
  <c r="F716" i="7"/>
  <c r="F844" i="7"/>
  <c r="H716" i="7" a="1"/>
  <c r="F780" i="7"/>
  <c r="H844" i="7" a="1"/>
  <c r="H780" i="7" l="1"/>
  <c r="H844" i="7"/>
  <c r="H716" i="7"/>
  <c r="B846" i="7"/>
  <c r="B782" i="7"/>
  <c r="B718" i="7"/>
  <c r="F845" i="7"/>
  <c r="H845" i="7" a="1"/>
  <c r="H781" i="7" a="1"/>
  <c r="H717" i="7" a="1"/>
  <c r="F717" i="7"/>
  <c r="F781" i="7"/>
  <c r="H781" i="7" l="1"/>
  <c r="H717" i="7"/>
  <c r="H845" i="7"/>
  <c r="B719" i="7"/>
  <c r="B783" i="7"/>
  <c r="B847" i="7"/>
  <c r="H846" i="7" a="1"/>
  <c r="F718" i="7"/>
  <c r="F782" i="7"/>
  <c r="H782" i="7" a="1"/>
  <c r="H718" i="7" a="1"/>
  <c r="F846" i="7"/>
  <c r="H782" i="7" l="1"/>
  <c r="H846" i="7"/>
  <c r="H718" i="7"/>
  <c r="B784" i="7"/>
  <c r="B720" i="7"/>
  <c r="B848" i="7"/>
  <c r="H847" i="7" a="1"/>
  <c r="F783" i="7"/>
  <c r="H783" i="7" a="1"/>
  <c r="F719" i="7"/>
  <c r="F847" i="7"/>
  <c r="H719" i="7" a="1"/>
  <c r="H783" i="7" l="1"/>
  <c r="H847" i="7"/>
  <c r="H719" i="7"/>
  <c r="B721" i="7"/>
  <c r="B785" i="7"/>
  <c r="B849" i="7"/>
  <c r="F784" i="7"/>
  <c r="H848" i="7" a="1"/>
  <c r="F848" i="7"/>
  <c r="H784" i="7" a="1"/>
  <c r="H720" i="7" a="1"/>
  <c r="F720" i="7"/>
  <c r="H720" i="7" l="1"/>
  <c r="H848" i="7"/>
  <c r="H784" i="7"/>
  <c r="B850" i="7"/>
  <c r="B786" i="7"/>
  <c r="B722" i="7"/>
  <c r="B914" i="7"/>
  <c r="F785" i="7"/>
  <c r="F849" i="7"/>
  <c r="H785" i="7" a="1"/>
  <c r="H849" i="7" a="1"/>
  <c r="F721" i="7"/>
  <c r="H721" i="7" a="1"/>
  <c r="H849" i="7" l="1"/>
  <c r="H785" i="7"/>
  <c r="H721" i="7"/>
  <c r="B851" i="7"/>
  <c r="B915" i="7"/>
  <c r="B787" i="7"/>
  <c r="B723" i="7"/>
  <c r="F914" i="7"/>
  <c r="F850" i="7"/>
  <c r="F786" i="7"/>
  <c r="H722" i="7" a="1"/>
  <c r="H786" i="7" a="1"/>
  <c r="F722" i="7"/>
  <c r="H850" i="7" a="1"/>
  <c r="H914" i="7" a="1"/>
  <c r="H722" i="7" l="1"/>
  <c r="H914" i="7"/>
  <c r="H786" i="7"/>
  <c r="H850" i="7"/>
  <c r="B788" i="7"/>
  <c r="B724" i="7"/>
  <c r="B852" i="7"/>
  <c r="B916" i="7"/>
  <c r="H851" i="7" a="1"/>
  <c r="F787" i="7"/>
  <c r="F915" i="7"/>
  <c r="F723" i="7"/>
  <c r="H787" i="7" a="1"/>
  <c r="H915" i="7" a="1"/>
  <c r="H723" i="7" a="1"/>
  <c r="F851" i="7"/>
  <c r="H915" i="7" l="1"/>
  <c r="H851" i="7"/>
  <c r="H787" i="7"/>
  <c r="H723" i="7"/>
  <c r="B853" i="7"/>
  <c r="B917" i="7"/>
  <c r="B789" i="7"/>
  <c r="B725" i="7"/>
  <c r="F724" i="7"/>
  <c r="H724" i="7" a="1"/>
  <c r="H916" i="7" a="1"/>
  <c r="F916" i="7"/>
  <c r="F852" i="7"/>
  <c r="H852" i="7" a="1"/>
  <c r="F788" i="7"/>
  <c r="H788" i="7" a="1"/>
  <c r="H788" i="7" l="1"/>
  <c r="H852" i="7"/>
  <c r="H724" i="7"/>
  <c r="H916" i="7"/>
  <c r="B854" i="7"/>
  <c r="B726" i="7"/>
  <c r="B790" i="7"/>
  <c r="B918" i="7"/>
  <c r="F789" i="7"/>
  <c r="F917" i="7"/>
  <c r="H789" i="7" a="1"/>
  <c r="F853" i="7"/>
  <c r="F725" i="7"/>
  <c r="H853" i="7" a="1"/>
  <c r="H725" i="7" a="1"/>
  <c r="H917" i="7" a="1"/>
  <c r="H789" i="7" l="1"/>
  <c r="H725" i="7"/>
  <c r="H853" i="7"/>
  <c r="H917" i="7"/>
  <c r="B919" i="7"/>
  <c r="B855" i="7"/>
  <c r="B791" i="7"/>
  <c r="B727" i="7"/>
  <c r="F918" i="7"/>
  <c r="F854" i="7"/>
  <c r="H726" i="7" a="1"/>
  <c r="F790" i="7"/>
  <c r="F726" i="7"/>
  <c r="H790" i="7" a="1"/>
  <c r="H918" i="7" a="1"/>
  <c r="H854" i="7" a="1"/>
  <c r="H918" i="7" l="1"/>
  <c r="H790" i="7"/>
  <c r="H726" i="7"/>
  <c r="H854" i="7"/>
  <c r="B856" i="7"/>
  <c r="B792" i="7"/>
  <c r="B728" i="7"/>
  <c r="B920" i="7"/>
  <c r="F791" i="7"/>
  <c r="F919" i="7"/>
  <c r="H791" i="7" a="1"/>
  <c r="F855" i="7"/>
  <c r="F727" i="7"/>
  <c r="H855" i="7" a="1"/>
  <c r="H727" i="7" a="1"/>
  <c r="H919" i="7" a="1"/>
  <c r="H791" i="7" l="1"/>
  <c r="H727" i="7"/>
  <c r="H855" i="7"/>
  <c r="H919" i="7"/>
  <c r="B921" i="7"/>
  <c r="B729" i="7"/>
  <c r="B793" i="7"/>
  <c r="B857" i="7"/>
  <c r="H856" i="7" a="1"/>
  <c r="F728" i="7"/>
  <c r="H728" i="7" a="1"/>
  <c r="F856" i="7"/>
  <c r="H920" i="7" a="1"/>
  <c r="F792" i="7"/>
  <c r="H792" i="7" a="1"/>
  <c r="F920" i="7"/>
  <c r="H920" i="7" l="1"/>
  <c r="H792" i="7"/>
  <c r="H728" i="7"/>
  <c r="H856" i="7"/>
  <c r="B922" i="7"/>
  <c r="B858" i="7"/>
  <c r="B794" i="7"/>
  <c r="B730" i="7"/>
  <c r="F729" i="7"/>
  <c r="H857" i="7" a="1"/>
  <c r="F921" i="7"/>
  <c r="F793" i="7"/>
  <c r="H921" i="7" a="1"/>
  <c r="H729" i="7" a="1"/>
  <c r="H793" i="7" a="1"/>
  <c r="F857" i="7"/>
  <c r="H793" i="7" l="1"/>
  <c r="H729" i="7"/>
  <c r="H857" i="7"/>
  <c r="H921" i="7"/>
  <c r="B795" i="7"/>
  <c r="B731" i="7"/>
  <c r="B923" i="7"/>
  <c r="B859" i="7"/>
  <c r="F858" i="7"/>
  <c r="H794" i="7" a="1"/>
  <c r="F922" i="7"/>
  <c r="H730" i="7" a="1"/>
  <c r="H858" i="7" a="1"/>
  <c r="H922" i="7" a="1"/>
  <c r="F794" i="7"/>
  <c r="F730" i="7"/>
  <c r="H922" i="7" l="1"/>
  <c r="H730" i="7"/>
  <c r="H794" i="7"/>
  <c r="H858" i="7"/>
  <c r="B860" i="7"/>
  <c r="B924" i="7"/>
  <c r="B796" i="7"/>
  <c r="F795" i="7"/>
  <c r="F923" i="7"/>
  <c r="H923" i="7" a="1"/>
  <c r="F859" i="7"/>
  <c r="F731" i="7"/>
  <c r="H731" i="7" a="1"/>
  <c r="H795" i="7" a="1"/>
  <c r="H859" i="7" a="1"/>
  <c r="H795" i="7" l="1"/>
  <c r="H731" i="7"/>
  <c r="H923" i="7"/>
  <c r="H859" i="7"/>
  <c r="B861" i="7"/>
  <c r="B797" i="7"/>
  <c r="B925" i="7"/>
  <c r="F924" i="7"/>
  <c r="H924" i="7" a="1"/>
  <c r="H796" i="7" a="1"/>
  <c r="H860" i="7" a="1"/>
  <c r="F860" i="7"/>
  <c r="F796" i="7"/>
  <c r="H860" i="7" l="1"/>
  <c r="H796" i="7"/>
  <c r="H924" i="7"/>
  <c r="B862" i="7"/>
  <c r="B798" i="7"/>
  <c r="B926" i="7"/>
  <c r="H925" i="7" a="1"/>
  <c r="H861" i="7" a="1"/>
  <c r="H797" i="7" a="1"/>
  <c r="F925" i="7"/>
  <c r="F797" i="7"/>
  <c r="F861" i="7"/>
  <c r="H797" i="7" l="1"/>
  <c r="H925" i="7"/>
  <c r="H861" i="7"/>
  <c r="B863" i="7"/>
  <c r="B799" i="7"/>
  <c r="B927" i="7"/>
  <c r="H926" i="7" a="1"/>
  <c r="H862" i="7" a="1"/>
  <c r="F926" i="7"/>
  <c r="H798" i="7" a="1"/>
  <c r="F862" i="7"/>
  <c r="F798" i="7"/>
  <c r="H926" i="7" l="1"/>
  <c r="H862" i="7"/>
  <c r="H798" i="7"/>
  <c r="B928" i="7"/>
  <c r="B864" i="7"/>
  <c r="B800" i="7"/>
  <c r="H799" i="7" a="1"/>
  <c r="H863" i="7" a="1"/>
  <c r="F863" i="7"/>
  <c r="F799" i="7"/>
  <c r="F927" i="7"/>
  <c r="H927" i="7" a="1"/>
  <c r="H863" i="7" l="1"/>
  <c r="H799" i="7"/>
  <c r="H927" i="7"/>
  <c r="B865" i="7"/>
  <c r="B801" i="7"/>
  <c r="B929" i="7"/>
  <c r="H864" i="7" a="1"/>
  <c r="F800" i="7"/>
  <c r="H928" i="7" a="1"/>
  <c r="H800" i="7" a="1"/>
  <c r="F928" i="7"/>
  <c r="F864" i="7"/>
  <c r="H864" i="7" l="1"/>
  <c r="H928" i="7"/>
  <c r="H800" i="7"/>
  <c r="B866" i="7"/>
  <c r="B802" i="7"/>
  <c r="B930" i="7"/>
  <c r="H865" i="7" a="1"/>
  <c r="F929" i="7"/>
  <c r="H929" i="7" a="1"/>
  <c r="F865" i="7"/>
  <c r="F801" i="7"/>
  <c r="H801" i="7" a="1"/>
  <c r="H929" i="7" l="1"/>
  <c r="H865" i="7"/>
  <c r="H801" i="7"/>
  <c r="B867" i="7"/>
  <c r="B803" i="7"/>
  <c r="B931" i="7"/>
  <c r="H802" i="7" a="1"/>
  <c r="F930" i="7"/>
  <c r="F866" i="7"/>
  <c r="F802" i="7"/>
  <c r="H866" i="7" a="1"/>
  <c r="H930" i="7" a="1"/>
  <c r="H802" i="7" l="1"/>
  <c r="H866" i="7"/>
  <c r="H930" i="7"/>
  <c r="B868" i="7"/>
  <c r="B804" i="7"/>
  <c r="B932" i="7"/>
  <c r="F931" i="7"/>
  <c r="H931" i="7" a="1"/>
  <c r="H803" i="7" a="1"/>
  <c r="H867" i="7" a="1"/>
  <c r="F803" i="7"/>
  <c r="F867" i="7"/>
  <c r="H931" i="7" l="1"/>
  <c r="H803" i="7"/>
  <c r="H867" i="7"/>
  <c r="B869" i="7"/>
  <c r="B805" i="7"/>
  <c r="B933" i="7"/>
  <c r="F932" i="7"/>
  <c r="H932" i="7" a="1"/>
  <c r="H804" i="7" a="1"/>
  <c r="H868" i="7" a="1"/>
  <c r="F868" i="7"/>
  <c r="F804" i="7"/>
  <c r="H804" i="7" l="1"/>
  <c r="H932" i="7"/>
  <c r="H868" i="7"/>
  <c r="B870" i="7"/>
  <c r="B806" i="7"/>
  <c r="B934" i="7"/>
  <c r="F933" i="7"/>
  <c r="F805" i="7"/>
  <c r="H933" i="7" a="1"/>
  <c r="F869" i="7"/>
  <c r="H805" i="7" a="1"/>
  <c r="H869" i="7" a="1"/>
  <c r="H933" i="7" l="1"/>
  <c r="H869" i="7"/>
  <c r="H805" i="7"/>
  <c r="B871" i="7"/>
  <c r="B807" i="7"/>
  <c r="B935" i="7"/>
  <c r="F870" i="7"/>
  <c r="H934" i="7" a="1"/>
  <c r="F934" i="7"/>
  <c r="H870" i="7" a="1"/>
  <c r="H806" i="7" a="1"/>
  <c r="F806" i="7"/>
  <c r="H934" i="7" l="1"/>
  <c r="H870" i="7"/>
  <c r="H806" i="7"/>
  <c r="B936" i="7"/>
  <c r="B872" i="7"/>
  <c r="B808" i="7"/>
  <c r="H871" i="7" a="1"/>
  <c r="F871" i="7"/>
  <c r="F935" i="7"/>
  <c r="H935" i="7" a="1"/>
  <c r="H807" i="7" a="1"/>
  <c r="F807" i="7"/>
  <c r="H935" i="7" l="1"/>
  <c r="H871" i="7"/>
  <c r="H807" i="7"/>
  <c r="B873" i="7"/>
  <c r="B809" i="7"/>
  <c r="B937" i="7"/>
  <c r="H872" i="7" a="1"/>
  <c r="F936" i="7"/>
  <c r="H936" i="7" a="1"/>
  <c r="F872" i="7"/>
  <c r="F808" i="7"/>
  <c r="H808" i="7" a="1"/>
  <c r="H936" i="7" l="1"/>
  <c r="H872" i="7"/>
  <c r="H808" i="7"/>
  <c r="B810" i="7"/>
  <c r="B874" i="7"/>
  <c r="B938" i="7"/>
  <c r="H809" i="7" a="1"/>
  <c r="F873" i="7"/>
  <c r="F809" i="7"/>
  <c r="F937" i="7"/>
  <c r="H937" i="7" a="1"/>
  <c r="H873" i="7" a="1"/>
  <c r="H809" i="7" l="1"/>
  <c r="H873" i="7"/>
  <c r="H937" i="7"/>
  <c r="B939" i="7"/>
  <c r="B875" i="7"/>
  <c r="B811" i="7"/>
  <c r="H810" i="7" a="1"/>
  <c r="H938" i="7" a="1"/>
  <c r="F874" i="7"/>
  <c r="F810" i="7"/>
  <c r="F938" i="7"/>
  <c r="H874" i="7" a="1"/>
  <c r="H938" i="7" l="1"/>
  <c r="H810" i="7"/>
  <c r="H874" i="7"/>
  <c r="B940" i="7"/>
  <c r="B876" i="7"/>
  <c r="B812" i="7"/>
  <c r="F811" i="7"/>
  <c r="F939" i="7"/>
  <c r="H939" i="7" a="1"/>
  <c r="F875" i="7"/>
  <c r="H875" i="7" a="1"/>
  <c r="H811" i="7" a="1"/>
  <c r="H875" i="7" l="1"/>
  <c r="H939" i="7"/>
  <c r="H811" i="7"/>
  <c r="B941" i="7"/>
  <c r="B1005" i="7"/>
  <c r="B877" i="7"/>
  <c r="B813" i="7"/>
  <c r="F812" i="7"/>
  <c r="H812" i="7" a="1"/>
  <c r="F940" i="7"/>
  <c r="H876" i="7" a="1"/>
  <c r="F876" i="7"/>
  <c r="H940" i="7" a="1"/>
  <c r="H876" i="7" l="1"/>
  <c r="H812" i="7"/>
  <c r="H940" i="7"/>
  <c r="B1006" i="7"/>
  <c r="B942" i="7"/>
  <c r="B878" i="7"/>
  <c r="B814" i="7"/>
  <c r="F877" i="7"/>
  <c r="F1005" i="7"/>
  <c r="H877" i="7" a="1"/>
  <c r="F941" i="7"/>
  <c r="F813" i="7"/>
  <c r="H941" i="7" a="1"/>
  <c r="H813" i="7" a="1"/>
  <c r="H1005" i="7" a="1"/>
  <c r="H813" i="7" l="1"/>
  <c r="H941" i="7"/>
  <c r="H1005" i="7"/>
  <c r="H877" i="7"/>
  <c r="B1007" i="7"/>
  <c r="B879" i="7"/>
  <c r="B815" i="7"/>
  <c r="B943" i="7"/>
  <c r="F942" i="7"/>
  <c r="F878" i="7"/>
  <c r="H878" i="7" a="1"/>
  <c r="F1006" i="7"/>
  <c r="F814" i="7"/>
  <c r="H814" i="7" a="1"/>
  <c r="H1006" i="7" a="1"/>
  <c r="H942" i="7" a="1"/>
  <c r="H942" i="7" l="1"/>
  <c r="H1006" i="7"/>
  <c r="H814" i="7"/>
  <c r="H878" i="7"/>
  <c r="B944" i="7"/>
  <c r="B1008" i="7"/>
  <c r="B880" i="7"/>
  <c r="B816" i="7"/>
  <c r="F1007" i="7"/>
  <c r="F815" i="7"/>
  <c r="F879" i="7"/>
  <c r="H879" i="7" a="1"/>
  <c r="F943" i="7"/>
  <c r="H815" i="7" a="1"/>
  <c r="H943" i="7" a="1"/>
  <c r="H1007" i="7" a="1"/>
  <c r="H1007" i="7" l="1"/>
  <c r="H943" i="7"/>
  <c r="H815" i="7"/>
  <c r="H879" i="7"/>
  <c r="B945" i="7"/>
  <c r="B1009" i="7"/>
  <c r="B881" i="7"/>
  <c r="B817" i="7"/>
  <c r="F880" i="7"/>
  <c r="F1008" i="7"/>
  <c r="H816" i="7" a="1"/>
  <c r="H1008" i="7" a="1"/>
  <c r="H944" i="7" a="1"/>
  <c r="F944" i="7"/>
  <c r="F816" i="7"/>
  <c r="H880" i="7" a="1"/>
  <c r="H880" i="7" l="1"/>
  <c r="H816" i="7"/>
  <c r="H944" i="7"/>
  <c r="H1008" i="7"/>
  <c r="B946" i="7"/>
  <c r="B1010" i="7"/>
  <c r="B882" i="7"/>
  <c r="B818" i="7"/>
  <c r="H817" i="7" a="1"/>
  <c r="F1009" i="7"/>
  <c r="H1009" i="7" a="1"/>
  <c r="F945" i="7"/>
  <c r="F817" i="7"/>
  <c r="H945" i="7" a="1"/>
  <c r="F881" i="7"/>
  <c r="H881" i="7" a="1"/>
  <c r="H881" i="7" l="1"/>
  <c r="H945" i="7"/>
  <c r="H1009" i="7"/>
  <c r="H817" i="7"/>
  <c r="B1011" i="7"/>
  <c r="B883" i="7"/>
  <c r="B819" i="7"/>
  <c r="B947" i="7"/>
  <c r="F946" i="7"/>
  <c r="F882" i="7"/>
  <c r="F1010" i="7"/>
  <c r="F818" i="7"/>
  <c r="H1010" i="7" a="1"/>
  <c r="H882" i="7" a="1"/>
  <c r="H818" i="7" a="1"/>
  <c r="H946" i="7" a="1"/>
  <c r="H946" i="7" l="1"/>
  <c r="H818" i="7"/>
  <c r="H882" i="7"/>
  <c r="H1010" i="7"/>
  <c r="B1012" i="7"/>
  <c r="B948" i="7"/>
  <c r="B884" i="7"/>
  <c r="B820" i="7"/>
  <c r="H1011" i="7" a="1"/>
  <c r="F883" i="7"/>
  <c r="F947" i="7"/>
  <c r="H947" i="7" a="1"/>
  <c r="F1011" i="7"/>
  <c r="F819" i="7"/>
  <c r="H819" i="7" a="1"/>
  <c r="H883" i="7" a="1"/>
  <c r="H883" i="7" l="1"/>
  <c r="H819" i="7"/>
  <c r="H947" i="7"/>
  <c r="H1011" i="7"/>
  <c r="B885" i="7"/>
  <c r="B821" i="7"/>
  <c r="B1013" i="7"/>
  <c r="B949" i="7"/>
  <c r="F948" i="7"/>
  <c r="F1012" i="7"/>
  <c r="H948" i="7" a="1"/>
  <c r="F820" i="7"/>
  <c r="H884" i="7" a="1"/>
  <c r="H820" i="7" a="1"/>
  <c r="H1012" i="7" a="1"/>
  <c r="F884" i="7"/>
  <c r="H1012" i="7" l="1"/>
  <c r="H820" i="7"/>
  <c r="H884" i="7"/>
  <c r="H948" i="7"/>
  <c r="B950" i="7"/>
  <c r="B1014" i="7"/>
  <c r="B886" i="7"/>
  <c r="B822" i="7"/>
  <c r="H949" i="7" a="1"/>
  <c r="F821" i="7"/>
  <c r="H821" i="7" a="1"/>
  <c r="F1013" i="7"/>
  <c r="H885" i="7" a="1"/>
  <c r="F949" i="7"/>
  <c r="H1013" i="7" a="1"/>
  <c r="F885" i="7"/>
  <c r="H885" i="7" l="1"/>
  <c r="H1013" i="7"/>
  <c r="H821" i="7"/>
  <c r="H949" i="7"/>
  <c r="B1015" i="7"/>
  <c r="B951" i="7"/>
  <c r="B887" i="7"/>
  <c r="F822" i="7"/>
  <c r="F950" i="7"/>
  <c r="F1014" i="7"/>
  <c r="H950" i="7" a="1"/>
  <c r="F886" i="7"/>
  <c r="H1014" i="7" a="1"/>
  <c r="H886" i="7" a="1"/>
  <c r="H822" i="7" a="1"/>
  <c r="H950" i="7" l="1"/>
  <c r="H822" i="7"/>
  <c r="H886" i="7"/>
  <c r="H1014" i="7"/>
  <c r="B1016" i="7"/>
  <c r="B952" i="7"/>
  <c r="B888" i="7"/>
  <c r="F1015" i="7"/>
  <c r="H1015" i="7" a="1"/>
  <c r="F951" i="7"/>
  <c r="H951" i="7" a="1"/>
  <c r="F887" i="7"/>
  <c r="H887" i="7" a="1"/>
  <c r="H887" i="7" l="1"/>
  <c r="H1015" i="7"/>
  <c r="H951" i="7"/>
  <c r="B1017" i="7"/>
  <c r="B953" i="7"/>
  <c r="B889" i="7"/>
  <c r="F952" i="7"/>
  <c r="H952" i="7" a="1"/>
  <c r="F1016" i="7"/>
  <c r="H1016" i="7" a="1"/>
  <c r="F888" i="7"/>
  <c r="H888" i="7" a="1"/>
  <c r="H1016" i="7" l="1"/>
  <c r="H952" i="7"/>
  <c r="H888" i="7"/>
  <c r="B954" i="7"/>
  <c r="B890" i="7"/>
  <c r="B1018" i="7"/>
  <c r="F1017" i="7"/>
  <c r="F889" i="7"/>
  <c r="H953" i="7" a="1"/>
  <c r="F953" i="7"/>
  <c r="H889" i="7" a="1"/>
  <c r="H1017" i="7" a="1"/>
  <c r="H889" i="7" l="1"/>
  <c r="H953" i="7"/>
  <c r="H1017" i="7"/>
  <c r="B955" i="7"/>
  <c r="B891" i="7"/>
  <c r="B1019" i="7"/>
  <c r="H890" i="7" a="1"/>
  <c r="H1018" i="7" a="1"/>
  <c r="F954" i="7"/>
  <c r="F890" i="7"/>
  <c r="F1018" i="7"/>
  <c r="H954" i="7" a="1"/>
  <c r="H890" i="7" l="1"/>
  <c r="H1018" i="7"/>
  <c r="H954" i="7"/>
  <c r="B892" i="7"/>
  <c r="B956" i="7"/>
  <c r="B1020" i="7"/>
  <c r="F955" i="7"/>
  <c r="F891" i="7"/>
  <c r="F1019" i="7"/>
  <c r="H891" i="7" a="1"/>
  <c r="H1019" i="7" a="1"/>
  <c r="H955" i="7" a="1"/>
  <c r="H1019" i="7" l="1"/>
  <c r="H891" i="7"/>
  <c r="H955" i="7"/>
  <c r="B1021" i="7"/>
  <c r="B893" i="7"/>
  <c r="B957" i="7"/>
  <c r="H892" i="7" a="1"/>
  <c r="F1020" i="7"/>
  <c r="F956" i="7"/>
  <c r="H1020" i="7" a="1"/>
  <c r="H956" i="7" a="1"/>
  <c r="F892" i="7"/>
  <c r="H956" i="7" l="1"/>
  <c r="H892" i="7"/>
  <c r="H1020" i="7"/>
  <c r="B1022" i="7"/>
  <c r="B958" i="7"/>
  <c r="B894" i="7"/>
  <c r="F957" i="7"/>
  <c r="H1021" i="7" a="1"/>
  <c r="H957" i="7" a="1"/>
  <c r="H893" i="7" a="1"/>
  <c r="F1021" i="7"/>
  <c r="F893" i="7"/>
  <c r="H1021" i="7" l="1"/>
  <c r="H957" i="7"/>
  <c r="H893" i="7"/>
  <c r="B959" i="7"/>
  <c r="B895" i="7"/>
  <c r="B1023" i="7"/>
  <c r="H958" i="7" a="1"/>
  <c r="F894" i="7"/>
  <c r="F1022" i="7"/>
  <c r="H1022" i="7" a="1"/>
  <c r="F958" i="7"/>
  <c r="H894" i="7" a="1"/>
  <c r="H1022" i="7" l="1"/>
  <c r="H958" i="7"/>
  <c r="H894" i="7"/>
  <c r="B960" i="7"/>
  <c r="B896" i="7"/>
  <c r="B1024" i="7"/>
  <c r="F895" i="7"/>
  <c r="F1023" i="7"/>
  <c r="H895" i="7" a="1"/>
  <c r="H959" i="7" a="1"/>
  <c r="H1023" i="7" a="1"/>
  <c r="F959" i="7"/>
  <c r="H895" i="7" l="1"/>
  <c r="H959" i="7"/>
  <c r="H1023" i="7"/>
  <c r="B1025" i="7"/>
  <c r="B961" i="7"/>
  <c r="B897" i="7"/>
  <c r="H960" i="7" a="1"/>
  <c r="F1024" i="7"/>
  <c r="H1024" i="7" a="1"/>
  <c r="H896" i="7" a="1"/>
  <c r="F960" i="7"/>
  <c r="F896" i="7"/>
  <c r="H1024" i="7" l="1"/>
  <c r="H960" i="7"/>
  <c r="H896" i="7"/>
  <c r="B1026" i="7"/>
  <c r="B962" i="7"/>
  <c r="B898" i="7"/>
  <c r="H961" i="7" a="1"/>
  <c r="F1025" i="7"/>
  <c r="H1025" i="7" a="1"/>
  <c r="F897" i="7"/>
  <c r="F961" i="7"/>
  <c r="H897" i="7" a="1"/>
  <c r="H1025" i="7" l="1"/>
  <c r="H961" i="7"/>
  <c r="H897" i="7"/>
  <c r="B963" i="7"/>
  <c r="B899" i="7"/>
  <c r="B1027" i="7"/>
  <c r="H1026" i="7" a="1"/>
  <c r="F898" i="7"/>
  <c r="H898" i="7" a="1"/>
  <c r="F1026" i="7"/>
  <c r="H962" i="7" a="1"/>
  <c r="F962" i="7"/>
  <c r="H898" i="7" l="1"/>
  <c r="H1026" i="7"/>
  <c r="H962" i="7"/>
  <c r="B900" i="7"/>
  <c r="B964" i="7"/>
  <c r="B1028" i="7"/>
  <c r="H1027" i="7" a="1"/>
  <c r="F963" i="7"/>
  <c r="H963" i="7" a="1"/>
  <c r="F1027" i="7"/>
  <c r="F899" i="7"/>
  <c r="H899" i="7" a="1"/>
  <c r="H963" i="7" l="1"/>
  <c r="H1027" i="7"/>
  <c r="H899" i="7"/>
  <c r="B1029" i="7"/>
  <c r="B965" i="7"/>
  <c r="B901" i="7"/>
  <c r="H1028" i="7" a="1"/>
  <c r="F964" i="7"/>
  <c r="H964" i="7" a="1"/>
  <c r="F1028" i="7"/>
  <c r="H900" i="7" a="1"/>
  <c r="F900" i="7"/>
  <c r="H900" i="7" l="1"/>
  <c r="H964" i="7"/>
  <c r="H1028" i="7"/>
  <c r="B1030" i="7"/>
  <c r="B966" i="7"/>
  <c r="B902" i="7"/>
  <c r="F1029" i="7"/>
  <c r="H965" i="7" a="1"/>
  <c r="H1029" i="7" a="1"/>
  <c r="H901" i="7" a="1"/>
  <c r="F965" i="7"/>
  <c r="F901" i="7"/>
  <c r="H965" i="7" l="1"/>
  <c r="H1029" i="7"/>
  <c r="H901" i="7"/>
  <c r="B967" i="7"/>
  <c r="B903" i="7"/>
  <c r="B1031" i="7"/>
  <c r="H966" i="7" a="1"/>
  <c r="H1030" i="7" a="1"/>
  <c r="F902" i="7"/>
  <c r="F966" i="7"/>
  <c r="F1030" i="7"/>
  <c r="H902" i="7" a="1"/>
  <c r="H1030" i="7" l="1"/>
  <c r="H966" i="7"/>
  <c r="H902" i="7"/>
  <c r="B1032" i="7"/>
  <c r="B1096" i="7"/>
  <c r="B968" i="7"/>
  <c r="B904" i="7"/>
  <c r="F967" i="7"/>
  <c r="H967" i="7" a="1"/>
  <c r="F1031" i="7"/>
  <c r="H1031" i="7" a="1"/>
  <c r="F903" i="7"/>
  <c r="H903" i="7" a="1"/>
  <c r="H903" i="7" l="1"/>
  <c r="H967" i="7"/>
  <c r="H1031" i="7"/>
  <c r="B969" i="7"/>
  <c r="B905" i="7"/>
  <c r="B1033" i="7"/>
  <c r="B1097" i="7"/>
  <c r="F968" i="7"/>
  <c r="H1032" i="7" a="1"/>
  <c r="H968" i="7" a="1"/>
  <c r="F1096" i="7"/>
  <c r="F1032" i="7"/>
  <c r="F904" i="7"/>
  <c r="H904" i="7" a="1"/>
  <c r="H1096" i="7" a="1"/>
  <c r="H1096" i="7" l="1"/>
  <c r="H1032" i="7"/>
  <c r="H968" i="7"/>
  <c r="H904" i="7"/>
  <c r="B970" i="7"/>
  <c r="B906" i="7"/>
  <c r="B1034" i="7"/>
  <c r="B1098" i="7"/>
  <c r="F969" i="7"/>
  <c r="H969" i="7" a="1"/>
  <c r="H1033" i="7" a="1"/>
  <c r="F905" i="7"/>
  <c r="F1033" i="7"/>
  <c r="H905" i="7" a="1"/>
  <c r="F1097" i="7"/>
  <c r="H1097" i="7" a="1"/>
  <c r="H1097" i="7" l="1"/>
  <c r="H905" i="7"/>
  <c r="H1033" i="7"/>
  <c r="H969" i="7"/>
  <c r="B971" i="7"/>
  <c r="B907" i="7"/>
  <c r="B1035" i="7"/>
  <c r="B1099" i="7"/>
  <c r="H1098" i="7" a="1"/>
  <c r="F906" i="7"/>
  <c r="F970" i="7"/>
  <c r="F1034" i="7"/>
  <c r="H906" i="7" a="1"/>
  <c r="H1034" i="7" a="1"/>
  <c r="F1098" i="7"/>
  <c r="H970" i="7" a="1"/>
  <c r="H970" i="7" l="1"/>
  <c r="H1034" i="7"/>
  <c r="H906" i="7"/>
  <c r="H1098" i="7"/>
  <c r="B1036" i="7"/>
  <c r="B1100" i="7"/>
  <c r="B972" i="7"/>
  <c r="B908" i="7"/>
  <c r="F1099" i="7"/>
  <c r="F971" i="7"/>
  <c r="H971" i="7" a="1"/>
  <c r="F1035" i="7"/>
  <c r="H1035" i="7" a="1"/>
  <c r="H907" i="7" a="1"/>
  <c r="H1099" i="7" a="1"/>
  <c r="F907" i="7"/>
  <c r="H1099" i="7" l="1"/>
  <c r="H907" i="7"/>
  <c r="H971" i="7"/>
  <c r="H1035" i="7"/>
  <c r="B973" i="7"/>
  <c r="B909" i="7"/>
  <c r="B1037" i="7"/>
  <c r="B1101" i="7"/>
  <c r="H972" i="7" a="1"/>
  <c r="F1100" i="7"/>
  <c r="H908" i="7" a="1"/>
  <c r="F908" i="7"/>
  <c r="H1100" i="7" a="1"/>
  <c r="F1036" i="7"/>
  <c r="F972" i="7"/>
  <c r="H1036" i="7" a="1"/>
  <c r="H1036" i="7" l="1"/>
  <c r="H1100" i="7"/>
  <c r="H908" i="7"/>
  <c r="H972" i="7"/>
  <c r="B974" i="7"/>
  <c r="B910" i="7"/>
  <c r="B1038" i="7"/>
  <c r="B1102" i="7"/>
  <c r="F1101" i="7"/>
  <c r="H1037" i="7" a="1"/>
  <c r="H1101" i="7" a="1"/>
  <c r="H909" i="7" a="1"/>
  <c r="F909" i="7"/>
  <c r="F1037" i="7"/>
  <c r="F973" i="7"/>
  <c r="H973" i="7" a="1"/>
  <c r="H973" i="7" l="1"/>
  <c r="H1037" i="7"/>
  <c r="H1101" i="7"/>
  <c r="H909" i="7"/>
  <c r="B1039" i="7"/>
  <c r="B1103" i="7"/>
  <c r="B975" i="7"/>
  <c r="B911" i="7"/>
  <c r="F1038" i="7"/>
  <c r="F910" i="7"/>
  <c r="H910" i="7" a="1"/>
  <c r="H1102" i="7" a="1"/>
  <c r="F1102" i="7"/>
  <c r="F974" i="7"/>
  <c r="H1038" i="7" a="1"/>
  <c r="H974" i="7" a="1"/>
  <c r="H1102" i="7" l="1"/>
  <c r="H1038" i="7"/>
  <c r="H910" i="7"/>
  <c r="H974" i="7"/>
  <c r="B1040" i="7"/>
  <c r="B1104" i="7"/>
  <c r="B976" i="7"/>
  <c r="B912" i="7"/>
  <c r="F1039" i="7"/>
  <c r="H975" i="7" a="1"/>
  <c r="H1039" i="7" a="1"/>
  <c r="H1103" i="7" a="1"/>
  <c r="F911" i="7"/>
  <c r="H911" i="7" a="1"/>
  <c r="F975" i="7"/>
  <c r="F1103" i="7"/>
  <c r="H975" i="7" l="1"/>
  <c r="H1103" i="7"/>
  <c r="H911" i="7"/>
  <c r="H1039" i="7"/>
  <c r="B1105" i="7"/>
  <c r="B1041" i="7"/>
  <c r="B977" i="7"/>
  <c r="B913" i="7"/>
  <c r="F976" i="7"/>
  <c r="H1040" i="7" a="1"/>
  <c r="H976" i="7" a="1"/>
  <c r="F1104" i="7"/>
  <c r="H1104" i="7" a="1"/>
  <c r="F1040" i="7"/>
  <c r="H912" i="7" a="1"/>
  <c r="F912" i="7"/>
  <c r="H912" i="7" l="1"/>
  <c r="H1040" i="7"/>
  <c r="H1104" i="7"/>
  <c r="H976" i="7"/>
  <c r="B1042" i="7"/>
  <c r="B1106" i="7"/>
  <c r="B978" i="7"/>
  <c r="H1041" i="7" a="1"/>
  <c r="F1105" i="7"/>
  <c r="F913" i="7"/>
  <c r="F977" i="7"/>
  <c r="H913" i="7" a="1"/>
  <c r="H1105" i="7" a="1"/>
  <c r="H977" i="7" a="1"/>
  <c r="F1041" i="7"/>
  <c r="H977" i="7" l="1"/>
  <c r="H913" i="7"/>
  <c r="H1041" i="7"/>
  <c r="H1105" i="7"/>
  <c r="B979" i="7"/>
  <c r="B1043" i="7"/>
  <c r="B1107" i="7"/>
  <c r="H1042" i="7" a="1"/>
  <c r="F1106" i="7"/>
  <c r="H1106" i="7" a="1"/>
  <c r="F1042" i="7"/>
  <c r="H978" i="7" a="1"/>
  <c r="F978" i="7"/>
  <c r="H978" i="7" l="1"/>
  <c r="H1106" i="7"/>
  <c r="H1042" i="7"/>
  <c r="B1108" i="7"/>
  <c r="B1044" i="7"/>
  <c r="B980" i="7"/>
  <c r="H1043" i="7" a="1"/>
  <c r="F1043" i="7"/>
  <c r="F1107" i="7"/>
  <c r="F979" i="7"/>
  <c r="H1107" i="7" a="1"/>
  <c r="H979" i="7" a="1"/>
  <c r="H1107" i="7" l="1"/>
  <c r="H1043" i="7"/>
  <c r="H979" i="7"/>
  <c r="B1109" i="7"/>
  <c r="B1045" i="7"/>
  <c r="B981" i="7"/>
  <c r="H1044" i="7" a="1"/>
  <c r="H980" i="7" a="1"/>
  <c r="F980" i="7"/>
  <c r="H1108" i="7" a="1"/>
  <c r="F1044" i="7"/>
  <c r="F1108" i="7"/>
  <c r="H980" i="7" l="1"/>
  <c r="H1044" i="7"/>
  <c r="H1108" i="7"/>
  <c r="B982" i="7"/>
  <c r="B1046" i="7"/>
  <c r="B1110" i="7"/>
  <c r="H1109" i="7" a="1"/>
  <c r="F981" i="7"/>
  <c r="F1045" i="7"/>
  <c r="F1109" i="7"/>
  <c r="H1045" i="7" a="1"/>
  <c r="H981" i="7" a="1"/>
  <c r="H1045" i="7" l="1"/>
  <c r="H1109" i="7"/>
  <c r="H981" i="7"/>
  <c r="B1111" i="7"/>
  <c r="B1047" i="7"/>
  <c r="B983" i="7"/>
  <c r="F1110" i="7"/>
  <c r="H1110" i="7" a="1"/>
  <c r="H982" i="7" a="1"/>
  <c r="F1046" i="7"/>
  <c r="H1046" i="7" a="1"/>
  <c r="F982" i="7"/>
  <c r="H1046" i="7" l="1"/>
  <c r="H1110" i="7"/>
  <c r="H982" i="7"/>
  <c r="B1048" i="7"/>
  <c r="B984" i="7"/>
  <c r="B1112" i="7"/>
  <c r="F1111" i="7"/>
  <c r="F1047" i="7"/>
  <c r="H1047" i="7" a="1"/>
  <c r="H1111" i="7" a="1"/>
  <c r="F983" i="7"/>
  <c r="H983" i="7" a="1"/>
  <c r="H1111" i="7" l="1"/>
  <c r="H1047" i="7"/>
  <c r="H983" i="7"/>
  <c r="B985" i="7"/>
  <c r="B1049" i="7"/>
  <c r="B1113" i="7"/>
  <c r="F1112" i="7"/>
  <c r="H1112" i="7" a="1"/>
  <c r="F984" i="7"/>
  <c r="H984" i="7" a="1"/>
  <c r="F1048" i="7"/>
  <c r="H1048" i="7" a="1"/>
  <c r="H1112" i="7" l="1"/>
  <c r="H1048" i="7"/>
  <c r="H984" i="7"/>
  <c r="B1114" i="7"/>
  <c r="B1050" i="7"/>
  <c r="B986" i="7"/>
  <c r="H1049" i="7" a="1"/>
  <c r="F1113" i="7"/>
  <c r="H1113" i="7" a="1"/>
  <c r="H985" i="7" a="1"/>
  <c r="F985" i="7"/>
  <c r="F1049" i="7"/>
  <c r="H985" i="7" l="1"/>
  <c r="H1113" i="7"/>
  <c r="H1049" i="7"/>
  <c r="B1051" i="7"/>
  <c r="B987" i="7"/>
  <c r="B1115" i="7"/>
  <c r="H986" i="7" a="1"/>
  <c r="F1114" i="7"/>
  <c r="F1050" i="7"/>
  <c r="H1114" i="7" a="1"/>
  <c r="F986" i="7"/>
  <c r="H1050" i="7" a="1"/>
  <c r="H1114" i="7" l="1"/>
  <c r="H986" i="7"/>
  <c r="H1050" i="7"/>
  <c r="B1052" i="7"/>
  <c r="B988" i="7"/>
  <c r="B1116" i="7"/>
  <c r="F1051" i="7"/>
  <c r="F1115" i="7"/>
  <c r="F987" i="7"/>
  <c r="H1115" i="7" a="1"/>
  <c r="H1051" i="7" a="1"/>
  <c r="H987" i="7" a="1"/>
  <c r="H987" i="7" l="1"/>
  <c r="H1115" i="7"/>
  <c r="H1051" i="7"/>
  <c r="B989" i="7"/>
  <c r="B1053" i="7"/>
  <c r="B1117" i="7"/>
  <c r="H988" i="7" a="1"/>
  <c r="F1052" i="7"/>
  <c r="F988" i="7"/>
  <c r="F1116" i="7"/>
  <c r="H1116" i="7" a="1"/>
  <c r="H1052" i="7" a="1"/>
  <c r="H1116" i="7" l="1"/>
  <c r="H988" i="7"/>
  <c r="H1052" i="7"/>
  <c r="B1118" i="7"/>
  <c r="B990" i="7"/>
  <c r="B1054" i="7"/>
  <c r="F989" i="7"/>
  <c r="H1117" i="7" a="1"/>
  <c r="F1117" i="7"/>
  <c r="F1053" i="7"/>
  <c r="H1053" i="7" a="1"/>
  <c r="H989" i="7" a="1"/>
  <c r="H1053" i="7" l="1"/>
  <c r="H1117" i="7"/>
  <c r="H989" i="7"/>
  <c r="B1055" i="7"/>
  <c r="B991" i="7"/>
  <c r="B1119" i="7"/>
  <c r="H1118" i="7" a="1"/>
  <c r="F990" i="7"/>
  <c r="H990" i="7" a="1"/>
  <c r="F1054" i="7"/>
  <c r="F1118" i="7"/>
  <c r="H1054" i="7" a="1"/>
  <c r="H1054" i="7" l="1"/>
  <c r="H1118" i="7"/>
  <c r="H990" i="7"/>
  <c r="B1120" i="7"/>
  <c r="B1056" i="7"/>
  <c r="B992" i="7"/>
  <c r="F1119" i="7"/>
  <c r="H1119" i="7" a="1"/>
  <c r="H991" i="7" a="1"/>
  <c r="F991" i="7"/>
  <c r="H1055" i="7" a="1"/>
  <c r="F1055" i="7"/>
  <c r="H1055" i="7" l="1"/>
  <c r="H991" i="7"/>
  <c r="H1119" i="7"/>
  <c r="B1057" i="7"/>
  <c r="B993" i="7"/>
  <c r="B1121" i="7"/>
  <c r="H1056" i="7" a="1"/>
  <c r="F992" i="7"/>
  <c r="F1120" i="7"/>
  <c r="F1056" i="7"/>
  <c r="H1120" i="7" a="1"/>
  <c r="H992" i="7" a="1"/>
  <c r="H1120" i="7" l="1"/>
  <c r="H1056" i="7"/>
  <c r="H992" i="7"/>
  <c r="B1058" i="7"/>
  <c r="B994" i="7"/>
  <c r="B1122" i="7"/>
  <c r="H993" i="7" a="1"/>
  <c r="F1121" i="7"/>
  <c r="F1057" i="7"/>
  <c r="F993" i="7"/>
  <c r="H1057" i="7" a="1"/>
  <c r="H1121" i="7" a="1"/>
  <c r="H993" i="7" l="1"/>
  <c r="H1057" i="7"/>
  <c r="H1121" i="7"/>
  <c r="B995" i="7"/>
  <c r="B1059" i="7"/>
  <c r="B1187" i="7"/>
  <c r="B1123" i="7"/>
  <c r="H994" i="7" a="1"/>
  <c r="F1122" i="7"/>
  <c r="F1058" i="7"/>
  <c r="H1122" i="7" a="1"/>
  <c r="F994" i="7"/>
  <c r="H1058" i="7" a="1"/>
  <c r="H994" i="7" l="1"/>
  <c r="H1058" i="7"/>
  <c r="H1122" i="7"/>
  <c r="B1124" i="7"/>
  <c r="B1188" i="7"/>
  <c r="B1060" i="7"/>
  <c r="B996" i="7"/>
  <c r="F995" i="7"/>
  <c r="H995" i="7" a="1"/>
  <c r="H1059" i="7" a="1"/>
  <c r="F1059" i="7"/>
  <c r="F1187" i="7"/>
  <c r="F1123" i="7"/>
  <c r="H1187" i="7" a="1"/>
  <c r="H1123" i="7" a="1"/>
  <c r="H1059" i="7" l="1"/>
  <c r="H1187" i="7"/>
  <c r="H995" i="7"/>
  <c r="H1123" i="7"/>
  <c r="B1125" i="7"/>
  <c r="B1189" i="7"/>
  <c r="B1061" i="7"/>
  <c r="B997" i="7"/>
  <c r="H1188" i="7" a="1"/>
  <c r="F1188" i="7"/>
  <c r="F1060" i="7"/>
  <c r="F1124" i="7"/>
  <c r="H1124" i="7" a="1"/>
  <c r="F996" i="7"/>
  <c r="H1060" i="7" a="1"/>
  <c r="H996" i="7" a="1"/>
  <c r="H1124" i="7" l="1"/>
  <c r="H996" i="7"/>
  <c r="H1060" i="7"/>
  <c r="H1188" i="7"/>
  <c r="B1062" i="7"/>
  <c r="B998" i="7"/>
  <c r="B1126" i="7"/>
  <c r="B1190" i="7"/>
  <c r="F1189" i="7"/>
  <c r="H1125" i="7" a="1"/>
  <c r="H997" i="7" a="1"/>
  <c r="F997" i="7"/>
  <c r="H1189" i="7" a="1"/>
  <c r="F1125" i="7"/>
  <c r="F1061" i="7"/>
  <c r="H1061" i="7" a="1"/>
  <c r="H1125" i="7" l="1"/>
  <c r="H1061" i="7"/>
  <c r="H1189" i="7"/>
  <c r="H997" i="7"/>
  <c r="B1127" i="7"/>
  <c r="B1191" i="7"/>
  <c r="B1063" i="7"/>
  <c r="B999" i="7"/>
  <c r="H1190" i="7" a="1"/>
  <c r="F1062" i="7"/>
  <c r="F1190" i="7"/>
  <c r="F998" i="7"/>
  <c r="F1126" i="7"/>
  <c r="H998" i="7" a="1"/>
  <c r="H1062" i="7" a="1"/>
  <c r="H1126" i="7" a="1"/>
  <c r="H1126" i="7" l="1"/>
  <c r="H998" i="7"/>
  <c r="H1062" i="7"/>
  <c r="H1190" i="7"/>
  <c r="B1064" i="7"/>
  <c r="B1000" i="7"/>
  <c r="B1128" i="7"/>
  <c r="B1192" i="7"/>
  <c r="F1063" i="7"/>
  <c r="H999" i="7" a="1"/>
  <c r="H1063" i="7" a="1"/>
  <c r="F1127" i="7"/>
  <c r="H1191" i="7" a="1"/>
  <c r="F999" i="7"/>
  <c r="F1191" i="7"/>
  <c r="H1127" i="7" a="1"/>
  <c r="H1127" i="7" l="1"/>
  <c r="H1191" i="7"/>
  <c r="H999" i="7"/>
  <c r="H1063" i="7"/>
  <c r="B1001" i="7"/>
  <c r="B1065" i="7"/>
  <c r="B1129" i="7"/>
  <c r="B1193" i="7"/>
  <c r="F1064" i="7"/>
  <c r="H1064" i="7" a="1"/>
  <c r="F1192" i="7"/>
  <c r="H1192" i="7" a="1"/>
  <c r="H1128" i="7" a="1"/>
  <c r="F1128" i="7"/>
  <c r="H1000" i="7" a="1"/>
  <c r="F1000" i="7"/>
  <c r="H1128" i="7" l="1"/>
  <c r="H1000" i="7"/>
  <c r="H1192" i="7"/>
  <c r="H1064" i="7"/>
  <c r="B1130" i="7"/>
  <c r="B1066" i="7"/>
  <c r="B1002" i="7"/>
  <c r="B1194" i="7"/>
  <c r="H1065" i="7" a="1"/>
  <c r="F1001" i="7"/>
  <c r="F1193" i="7"/>
  <c r="F1129" i="7"/>
  <c r="H1001" i="7" a="1"/>
  <c r="H1193" i="7" a="1"/>
  <c r="F1065" i="7"/>
  <c r="H1129" i="7" a="1"/>
  <c r="H1193" i="7" l="1"/>
  <c r="H1129" i="7"/>
  <c r="H1001" i="7"/>
  <c r="H1065" i="7"/>
  <c r="B1195" i="7"/>
  <c r="B1003" i="7"/>
  <c r="B1067" i="7"/>
  <c r="B1131" i="7"/>
  <c r="H1194" i="7" a="1"/>
  <c r="F1002" i="7"/>
  <c r="H1002" i="7" a="1"/>
  <c r="F1130" i="7"/>
  <c r="F1194" i="7"/>
  <c r="F1066" i="7"/>
  <c r="H1130" i="7" a="1"/>
  <c r="H1066" i="7" a="1"/>
  <c r="H1002" i="7" l="1"/>
  <c r="H1066" i="7"/>
  <c r="H1130" i="7"/>
  <c r="H1194" i="7"/>
  <c r="B1196" i="7"/>
  <c r="B1132" i="7"/>
  <c r="B1068" i="7"/>
  <c r="B1004" i="7"/>
  <c r="H1067" i="7" a="1"/>
  <c r="F1003" i="7"/>
  <c r="F1131" i="7"/>
  <c r="H1131" i="7" a="1"/>
  <c r="H1003" i="7" a="1"/>
  <c r="F1067" i="7"/>
  <c r="F1195" i="7"/>
  <c r="H1195" i="7" a="1"/>
  <c r="H1131" i="7" l="1"/>
  <c r="H1195" i="7"/>
  <c r="H1003" i="7"/>
  <c r="H1067" i="7"/>
  <c r="B1133" i="7"/>
  <c r="B1069" i="7"/>
  <c r="B1197" i="7"/>
  <c r="H1004" i="7" a="1"/>
  <c r="F1004" i="7"/>
  <c r="H1068" i="7" a="1"/>
  <c r="F1132" i="7"/>
  <c r="F1196" i="7"/>
  <c r="F1068" i="7"/>
  <c r="H1196" i="7" a="1"/>
  <c r="H1132" i="7" a="1"/>
  <c r="H1132" i="7" l="1"/>
  <c r="H1068" i="7"/>
  <c r="H1004" i="7"/>
  <c r="H1196" i="7"/>
  <c r="B1198" i="7"/>
  <c r="B1134" i="7"/>
  <c r="B1070" i="7"/>
  <c r="F1197" i="7"/>
  <c r="H1069" i="7" a="1"/>
  <c r="H1197" i="7" a="1"/>
  <c r="H1133" i="7" a="1"/>
  <c r="F1069" i="7"/>
  <c r="F1133" i="7"/>
  <c r="H1069" i="7" l="1"/>
  <c r="H1197" i="7"/>
  <c r="H1133" i="7"/>
  <c r="B1135" i="7"/>
  <c r="B1071" i="7"/>
  <c r="B1199" i="7"/>
  <c r="H1134" i="7" a="1"/>
  <c r="H1070" i="7" a="1"/>
  <c r="F1070" i="7"/>
  <c r="H1198" i="7" a="1"/>
  <c r="F1198" i="7"/>
  <c r="F1134" i="7"/>
  <c r="H1198" i="7" l="1"/>
  <c r="H1134" i="7"/>
  <c r="H1070" i="7"/>
  <c r="B1136" i="7"/>
  <c r="B1072" i="7"/>
  <c r="B1200" i="7"/>
  <c r="H1071" i="7" a="1"/>
  <c r="F1199" i="7"/>
  <c r="H1135" i="7" a="1"/>
  <c r="F1135" i="7"/>
  <c r="H1199" i="7" a="1"/>
  <c r="F1071" i="7"/>
  <c r="H1071" i="7" l="1"/>
  <c r="H1135" i="7"/>
  <c r="H1199" i="7"/>
  <c r="B1137" i="7"/>
  <c r="B1073" i="7"/>
  <c r="B1201" i="7"/>
  <c r="F1072" i="7"/>
  <c r="H1136" i="7" a="1"/>
  <c r="F1136" i="7"/>
  <c r="H1072" i="7" a="1"/>
  <c r="H1200" i="7" a="1"/>
  <c r="F1200" i="7"/>
  <c r="H1072" i="7" l="1"/>
  <c r="H1136" i="7"/>
  <c r="H1200" i="7"/>
  <c r="B1202" i="7"/>
  <c r="B1138" i="7"/>
  <c r="B1074" i="7"/>
  <c r="H1201" i="7" a="1"/>
  <c r="F1137" i="7"/>
  <c r="H1137" i="7" a="1"/>
  <c r="F1201" i="7"/>
  <c r="F1073" i="7"/>
  <c r="H1073" i="7" a="1"/>
  <c r="H1137" i="7" l="1"/>
  <c r="H1201" i="7"/>
  <c r="H1073" i="7"/>
  <c r="B1139" i="7"/>
  <c r="B1075" i="7"/>
  <c r="B1203" i="7"/>
  <c r="H1202" i="7" a="1"/>
  <c r="F1138" i="7"/>
  <c r="H1074" i="7" a="1"/>
  <c r="H1138" i="7" a="1"/>
  <c r="F1202" i="7"/>
  <c r="F1074" i="7"/>
  <c r="H1138" i="7" l="1"/>
  <c r="H1202" i="7"/>
  <c r="H1074" i="7"/>
  <c r="B1140" i="7"/>
  <c r="B1076" i="7"/>
  <c r="B1204" i="7"/>
  <c r="H1075" i="7" a="1"/>
  <c r="H1139" i="7" a="1"/>
  <c r="F1139" i="7"/>
  <c r="H1203" i="7" a="1"/>
  <c r="F1203" i="7"/>
  <c r="F1075" i="7"/>
  <c r="H1203" i="7" l="1"/>
  <c r="H1075" i="7"/>
  <c r="H1139" i="7"/>
  <c r="B1141" i="7"/>
  <c r="B1077" i="7"/>
  <c r="B1205" i="7"/>
  <c r="H1140" i="7" a="1"/>
  <c r="F1204" i="7"/>
  <c r="H1204" i="7" a="1"/>
  <c r="H1076" i="7" a="1"/>
  <c r="F1076" i="7"/>
  <c r="F1140" i="7"/>
  <c r="H1076" i="7" l="1"/>
  <c r="H1204" i="7"/>
  <c r="H1140" i="7"/>
  <c r="B1142" i="7"/>
  <c r="B1078" i="7"/>
  <c r="B1206" i="7"/>
  <c r="H1205" i="7" a="1"/>
  <c r="F1141" i="7"/>
  <c r="F1205" i="7"/>
  <c r="H1141" i="7" a="1"/>
  <c r="F1077" i="7"/>
  <c r="H1077" i="7" a="1"/>
  <c r="H1141" i="7" l="1"/>
  <c r="H1205" i="7"/>
  <c r="H1077" i="7"/>
  <c r="B1143" i="7"/>
  <c r="B1079" i="7"/>
  <c r="B1207" i="7"/>
  <c r="F1078" i="7"/>
  <c r="H1142" i="7" a="1"/>
  <c r="F1142" i="7"/>
  <c r="H1206" i="7" a="1"/>
  <c r="H1078" i="7" a="1"/>
  <c r="F1206" i="7"/>
  <c r="H1078" i="7" l="1"/>
  <c r="H1206" i="7"/>
  <c r="H1142" i="7"/>
  <c r="B1144" i="7"/>
  <c r="B1080" i="7"/>
  <c r="B1208" i="7"/>
  <c r="F1079" i="7"/>
  <c r="H1207" i="7" a="1"/>
  <c r="F1143" i="7"/>
  <c r="H1143" i="7" a="1"/>
  <c r="F1207" i="7"/>
  <c r="H1079" i="7" a="1"/>
  <c r="H1143" i="7" l="1"/>
  <c r="H1207" i="7"/>
  <c r="H1079" i="7"/>
  <c r="B1209" i="7"/>
  <c r="B1145" i="7"/>
  <c r="B1081" i="7"/>
  <c r="F1080" i="7"/>
  <c r="H1208" i="7" a="1"/>
  <c r="F1208" i="7"/>
  <c r="H1080" i="7" a="1"/>
  <c r="H1144" i="7" a="1"/>
  <c r="F1144" i="7"/>
  <c r="H1144" i="7" l="1"/>
  <c r="H1208" i="7"/>
  <c r="H1080" i="7"/>
  <c r="B1210" i="7"/>
  <c r="B1146" i="7"/>
  <c r="B1082" i="7"/>
  <c r="H1145" i="7" a="1"/>
  <c r="H1081" i="7" a="1"/>
  <c r="H1209" i="7" a="1"/>
  <c r="F1081" i="7"/>
  <c r="F1145" i="7"/>
  <c r="F1209" i="7"/>
  <c r="H1209" i="7" l="1"/>
  <c r="H1145" i="7"/>
  <c r="H1081" i="7"/>
  <c r="B1147" i="7"/>
  <c r="B1083" i="7"/>
  <c r="B1211" i="7"/>
  <c r="H1210" i="7" a="1"/>
  <c r="F1146" i="7"/>
  <c r="F1082" i="7"/>
  <c r="H1146" i="7" a="1"/>
  <c r="F1210" i="7"/>
  <c r="H1082" i="7" a="1"/>
  <c r="H1146" i="7" l="1"/>
  <c r="H1210" i="7"/>
  <c r="H1082" i="7"/>
  <c r="B1148" i="7"/>
  <c r="B1084" i="7"/>
  <c r="B1212" i="7"/>
  <c r="H1211" i="7" a="1"/>
  <c r="F1147" i="7"/>
  <c r="F1211" i="7"/>
  <c r="F1083" i="7"/>
  <c r="H1083" i="7" a="1"/>
  <c r="H1147" i="7" a="1"/>
  <c r="H1083" i="7" l="1"/>
  <c r="H1211" i="7"/>
  <c r="H1147" i="7"/>
  <c r="B1149" i="7"/>
  <c r="B1085" i="7"/>
  <c r="B1213" i="7"/>
  <c r="F1084" i="7"/>
  <c r="F1212" i="7"/>
  <c r="H1148" i="7" a="1"/>
  <c r="H1084" i="7" a="1"/>
  <c r="H1212" i="7" a="1"/>
  <c r="F1148" i="7"/>
  <c r="H1084" i="7" l="1"/>
  <c r="H1212" i="7"/>
  <c r="H1148" i="7"/>
  <c r="B1278" i="7"/>
  <c r="B1086" i="7"/>
  <c r="B1150" i="7"/>
  <c r="B1214" i="7"/>
  <c r="F1213" i="7"/>
  <c r="H1149" i="7" a="1"/>
  <c r="F1085" i="7"/>
  <c r="F1149" i="7"/>
  <c r="H1213" i="7" a="1"/>
  <c r="H1085" i="7" a="1"/>
  <c r="H1213" i="7" l="1"/>
  <c r="H1149" i="7"/>
  <c r="H1085" i="7"/>
  <c r="B1279" i="7"/>
  <c r="B1151" i="7"/>
  <c r="B1087" i="7"/>
  <c r="B1215" i="7"/>
  <c r="H1278" i="7" a="1"/>
  <c r="H1214" i="7" a="1"/>
  <c r="F1278" i="7"/>
  <c r="H1150" i="7" a="1"/>
  <c r="H1086" i="7" a="1"/>
  <c r="F1150" i="7"/>
  <c r="F1086" i="7"/>
  <c r="F1214" i="7"/>
  <c r="H1086" i="7" l="1"/>
  <c r="H1214" i="7"/>
  <c r="H1150" i="7"/>
  <c r="H1278" i="7"/>
  <c r="B1280" i="7"/>
  <c r="B1152" i="7"/>
  <c r="B1088" i="7"/>
  <c r="B1216" i="7"/>
  <c r="F1087" i="7"/>
  <c r="F1279" i="7"/>
  <c r="F1151" i="7"/>
  <c r="H1215" i="7" a="1"/>
  <c r="H1087" i="7" a="1"/>
  <c r="F1215" i="7"/>
  <c r="H1151" i="7" a="1"/>
  <c r="H1279" i="7" a="1"/>
  <c r="H1279" i="7" l="1"/>
  <c r="H1151" i="7"/>
  <c r="H1087" i="7"/>
  <c r="H1215" i="7"/>
  <c r="B1281" i="7"/>
  <c r="B1153" i="7"/>
  <c r="B1089" i="7"/>
  <c r="B1217" i="7"/>
  <c r="F1152" i="7"/>
  <c r="H1088" i="7" a="1"/>
  <c r="F1216" i="7"/>
  <c r="H1152" i="7" a="1"/>
  <c r="F1088" i="7"/>
  <c r="F1280" i="7"/>
  <c r="H1280" i="7" a="1"/>
  <c r="H1216" i="7" a="1"/>
  <c r="H1280" i="7" l="1"/>
  <c r="H1152" i="7"/>
  <c r="H1088" i="7"/>
  <c r="H1216" i="7"/>
  <c r="B1282" i="7"/>
  <c r="B1154" i="7"/>
  <c r="B1090" i="7"/>
  <c r="B1218" i="7"/>
  <c r="H1217" i="7" a="1"/>
  <c r="H1089" i="7" a="1"/>
  <c r="F1281" i="7"/>
  <c r="F1153" i="7"/>
  <c r="F1089" i="7"/>
  <c r="F1217" i="7"/>
  <c r="H1153" i="7" a="1"/>
  <c r="H1281" i="7" a="1"/>
  <c r="H1281" i="7" l="1"/>
  <c r="H1153" i="7"/>
  <c r="H1089" i="7"/>
  <c r="H1217" i="7"/>
  <c r="B1283" i="7"/>
  <c r="B1155" i="7"/>
  <c r="B1091" i="7"/>
  <c r="B1219" i="7"/>
  <c r="H1218" i="7" a="1"/>
  <c r="H1282" i="7" a="1"/>
  <c r="F1090" i="7"/>
  <c r="F1282" i="7"/>
  <c r="H1090" i="7" a="1"/>
  <c r="H1154" i="7" a="1"/>
  <c r="F1154" i="7"/>
  <c r="F1218" i="7"/>
  <c r="H1282" i="7" l="1"/>
  <c r="H1154" i="7"/>
  <c r="H1090" i="7"/>
  <c r="H1218" i="7"/>
  <c r="B1284" i="7"/>
  <c r="B1156" i="7"/>
  <c r="B1092" i="7"/>
  <c r="B1220" i="7"/>
  <c r="H1219" i="7" a="1"/>
  <c r="F1155" i="7"/>
  <c r="H1091" i="7" a="1"/>
  <c r="F1283" i="7"/>
  <c r="F1219" i="7"/>
  <c r="F1091" i="7"/>
  <c r="H1283" i="7" a="1"/>
  <c r="H1155" i="7" a="1"/>
  <c r="H1155" i="7" l="1"/>
  <c r="H1283" i="7"/>
  <c r="H1091" i="7"/>
  <c r="H1219" i="7"/>
  <c r="B1285" i="7"/>
  <c r="B1157" i="7"/>
  <c r="B1093" i="7"/>
  <c r="B1221" i="7"/>
  <c r="H1220" i="7" a="1"/>
  <c r="F1284" i="7"/>
  <c r="F1092" i="7"/>
  <c r="F1156" i="7"/>
  <c r="H1156" i="7" a="1"/>
  <c r="F1220" i="7"/>
  <c r="H1092" i="7" a="1"/>
  <c r="H1284" i="7" a="1"/>
  <c r="H1156" i="7" l="1"/>
  <c r="H1284" i="7"/>
  <c r="H1220" i="7"/>
  <c r="H1092" i="7"/>
  <c r="B1222" i="7"/>
  <c r="B1286" i="7"/>
  <c r="B1158" i="7"/>
  <c r="B1094" i="7"/>
  <c r="F1285" i="7"/>
  <c r="H1157" i="7" a="1"/>
  <c r="H1093" i="7" a="1"/>
  <c r="H1221" i="7" a="1"/>
  <c r="F1157" i="7"/>
  <c r="F1221" i="7"/>
  <c r="H1285" i="7" a="1"/>
  <c r="F1093" i="7"/>
  <c r="H1093" i="7" l="1"/>
  <c r="H1157" i="7"/>
  <c r="H1285" i="7"/>
  <c r="H1221" i="7"/>
  <c r="B1223" i="7"/>
  <c r="B1287" i="7"/>
  <c r="B1159" i="7"/>
  <c r="B1095" i="7"/>
  <c r="H1222" i="7" a="1"/>
  <c r="F1286" i="7"/>
  <c r="H1158" i="7" a="1"/>
  <c r="F1094" i="7"/>
  <c r="H1094" i="7" a="1"/>
  <c r="F1158" i="7"/>
  <c r="F1222" i="7"/>
  <c r="H1286" i="7" a="1"/>
  <c r="H1286" i="7" l="1"/>
  <c r="H1094" i="7"/>
  <c r="H1158" i="7"/>
  <c r="H1222" i="7"/>
  <c r="B1288" i="7"/>
  <c r="B1160" i="7"/>
  <c r="B1224" i="7"/>
  <c r="H1287" i="7" a="1"/>
  <c r="F1159" i="7"/>
  <c r="H1095" i="7" a="1"/>
  <c r="F1223" i="7"/>
  <c r="F1287" i="7"/>
  <c r="F1095" i="7"/>
  <c r="H1223" i="7" a="1"/>
  <c r="H1159" i="7" a="1"/>
  <c r="H1159" i="7" l="1"/>
  <c r="H1287" i="7"/>
  <c r="H1095" i="7"/>
  <c r="H1223" i="7"/>
  <c r="B1225" i="7"/>
  <c r="B1161" i="7"/>
  <c r="B1289" i="7"/>
  <c r="F1224" i="7"/>
  <c r="H1224" i="7" a="1"/>
  <c r="F1160" i="7"/>
  <c r="F1288" i="7"/>
  <c r="H1160" i="7" a="1"/>
  <c r="H1288" i="7" a="1"/>
  <c r="H1160" i="7" l="1"/>
  <c r="H1224" i="7"/>
  <c r="H1288" i="7"/>
  <c r="B1290" i="7"/>
  <c r="B1226" i="7"/>
  <c r="B1162" i="7"/>
  <c r="F1225" i="7"/>
  <c r="H1289" i="7" a="1"/>
  <c r="H1225" i="7" a="1"/>
  <c r="F1289" i="7"/>
  <c r="F1161" i="7"/>
  <c r="H1161" i="7" a="1"/>
  <c r="H1225" i="7" l="1"/>
  <c r="H1289" i="7"/>
  <c r="H1161" i="7"/>
  <c r="B1227" i="7"/>
  <c r="B1163" i="7"/>
  <c r="B1291" i="7"/>
  <c r="F1290" i="7"/>
  <c r="F1162" i="7"/>
  <c r="F1226" i="7"/>
  <c r="H1290" i="7" a="1"/>
  <c r="H1226" i="7" a="1"/>
  <c r="H1162" i="7" a="1"/>
  <c r="H1290" i="7" l="1"/>
  <c r="H1226" i="7"/>
  <c r="H1162" i="7"/>
  <c r="B1228" i="7"/>
  <c r="B1164" i="7"/>
  <c r="B1292" i="7"/>
  <c r="H1163" i="7" a="1"/>
  <c r="F1163" i="7"/>
  <c r="H1291" i="7" a="1"/>
  <c r="F1291" i="7"/>
  <c r="F1227" i="7"/>
  <c r="H1227" i="7" a="1"/>
  <c r="H1291" i="7" l="1"/>
  <c r="H1163" i="7"/>
  <c r="H1227" i="7"/>
  <c r="B1165" i="7"/>
  <c r="B1229" i="7"/>
  <c r="B1293" i="7"/>
  <c r="H1292" i="7" a="1"/>
  <c r="H1164" i="7" a="1"/>
  <c r="F1164" i="7"/>
  <c r="F1292" i="7"/>
  <c r="H1228" i="7" a="1"/>
  <c r="F1228" i="7"/>
  <c r="H1164" i="7" l="1"/>
  <c r="H1292" i="7"/>
  <c r="H1228" i="7"/>
  <c r="B1294" i="7"/>
  <c r="B1230" i="7"/>
  <c r="B1166" i="7"/>
  <c r="H1229" i="7" a="1"/>
  <c r="H1293" i="7" a="1"/>
  <c r="F1229" i="7"/>
  <c r="H1165" i="7" a="1"/>
  <c r="F1293" i="7"/>
  <c r="F1165" i="7"/>
  <c r="H1293" i="7" l="1"/>
  <c r="H1229" i="7"/>
  <c r="H1165" i="7"/>
  <c r="B1295" i="7"/>
  <c r="B1167" i="7"/>
  <c r="B1231" i="7"/>
  <c r="H1230" i="7" a="1"/>
  <c r="F1166" i="7"/>
  <c r="F1294" i="7"/>
  <c r="H1166" i="7" a="1"/>
  <c r="H1294" i="7" a="1"/>
  <c r="F1230" i="7"/>
  <c r="H1166" i="7" l="1"/>
  <c r="H1230" i="7"/>
  <c r="H1294" i="7"/>
  <c r="B1296" i="7"/>
  <c r="B1168" i="7"/>
  <c r="B1232" i="7"/>
  <c r="H1231" i="7" a="1"/>
  <c r="F1231" i="7"/>
  <c r="H1295" i="7" a="1"/>
  <c r="F1295" i="7"/>
  <c r="H1167" i="7" a="1"/>
  <c r="F1167" i="7"/>
  <c r="H1295" i="7" l="1"/>
  <c r="H1167" i="7"/>
  <c r="H1231" i="7"/>
  <c r="B1297" i="7"/>
  <c r="B1233" i="7"/>
  <c r="B1169" i="7"/>
  <c r="F1232" i="7"/>
  <c r="H1168" i="7" a="1"/>
  <c r="H1296" i="7" a="1"/>
  <c r="H1232" i="7" a="1"/>
  <c r="F1168" i="7"/>
  <c r="F1296" i="7"/>
  <c r="H1232" i="7" l="1"/>
  <c r="H1296" i="7"/>
  <c r="H1168" i="7"/>
  <c r="B1170" i="7"/>
  <c r="B1234" i="7"/>
  <c r="B1298" i="7"/>
  <c r="F1233" i="7"/>
  <c r="F1169" i="7"/>
  <c r="F1297" i="7"/>
  <c r="H1233" i="7" a="1"/>
  <c r="H1297" i="7" a="1"/>
  <c r="H1169" i="7" a="1"/>
  <c r="H1297" i="7" l="1"/>
  <c r="H1233" i="7"/>
  <c r="H1169" i="7"/>
  <c r="B1299" i="7"/>
  <c r="B1235" i="7"/>
  <c r="B1171" i="7"/>
  <c r="H1298" i="7" a="1"/>
  <c r="F1234" i="7"/>
  <c r="F1170" i="7"/>
  <c r="H1234" i="7" a="1"/>
  <c r="F1298" i="7"/>
  <c r="H1170" i="7" a="1"/>
  <c r="H1298" i="7" l="1"/>
  <c r="H1234" i="7"/>
  <c r="H1170" i="7"/>
  <c r="B1300" i="7"/>
  <c r="B1236" i="7"/>
  <c r="B1172" i="7"/>
  <c r="F1235" i="7"/>
  <c r="H1299" i="7" a="1"/>
  <c r="F1299" i="7"/>
  <c r="H1235" i="7" a="1"/>
  <c r="H1171" i="7" a="1"/>
  <c r="F1171" i="7"/>
  <c r="H1299" i="7" l="1"/>
  <c r="H1235" i="7"/>
  <c r="H1171" i="7"/>
  <c r="B1237" i="7"/>
  <c r="B1173" i="7"/>
  <c r="B1301" i="7"/>
  <c r="H1236" i="7" a="1"/>
  <c r="H1300" i="7" a="1"/>
  <c r="H1172" i="7" a="1"/>
  <c r="F1172" i="7"/>
  <c r="F1300" i="7"/>
  <c r="F1236" i="7"/>
  <c r="H1172" i="7" l="1"/>
  <c r="H1236" i="7"/>
  <c r="H1300" i="7"/>
  <c r="B1238" i="7"/>
  <c r="B1174" i="7"/>
  <c r="B1302" i="7"/>
  <c r="H1237" i="7" a="1"/>
  <c r="F1301" i="7"/>
  <c r="F1173" i="7"/>
  <c r="F1237" i="7"/>
  <c r="H1173" i="7" a="1"/>
  <c r="H1301" i="7" a="1"/>
  <c r="H1173" i="7" l="1"/>
  <c r="H1237" i="7"/>
  <c r="H1301" i="7"/>
  <c r="B1303" i="7"/>
  <c r="B1239" i="7"/>
  <c r="B1175" i="7"/>
  <c r="F1302" i="7"/>
  <c r="H1302" i="7" a="1"/>
  <c r="H1238" i="7" a="1"/>
  <c r="F1238" i="7"/>
  <c r="H1174" i="7" a="1"/>
  <c r="F1174" i="7"/>
  <c r="H1238" i="7" l="1"/>
  <c r="H1302" i="7"/>
  <c r="H1174" i="7"/>
  <c r="B1176" i="7"/>
  <c r="B1240" i="7"/>
  <c r="B1304" i="7"/>
  <c r="F1303" i="7"/>
  <c r="H1303" i="7" a="1"/>
  <c r="F1175" i="7"/>
  <c r="H1175" i="7" a="1"/>
  <c r="F1239" i="7"/>
  <c r="H1239" i="7" a="1"/>
  <c r="H1303" i="7" l="1"/>
  <c r="H1239" i="7"/>
  <c r="H1175" i="7"/>
  <c r="B1369" i="7"/>
  <c r="B1241" i="7"/>
  <c r="B1177" i="7"/>
  <c r="B1305" i="7"/>
  <c r="H1176" i="7" a="1"/>
  <c r="H1240" i="7" a="1"/>
  <c r="F1240" i="7"/>
  <c r="H1304" i="7" a="1"/>
  <c r="F1176" i="7"/>
  <c r="F1304" i="7"/>
  <c r="H1304" i="7" l="1"/>
  <c r="H1240" i="7"/>
  <c r="H1176" i="7"/>
  <c r="B1306" i="7"/>
  <c r="B1370" i="7"/>
  <c r="B1242" i="7"/>
  <c r="B1178" i="7"/>
  <c r="F1305" i="7"/>
  <c r="F1241" i="7"/>
  <c r="F1177" i="7"/>
  <c r="H1241" i="7" a="1"/>
  <c r="H1305" i="7" a="1"/>
  <c r="H1177" i="7" a="1"/>
  <c r="F1369" i="7"/>
  <c r="H1369" i="7" a="1"/>
  <c r="H1241" i="7" l="1"/>
  <c r="H1369" i="7"/>
  <c r="H1177" i="7"/>
  <c r="H1305" i="7"/>
  <c r="B1371" i="7"/>
  <c r="B1307" i="7"/>
  <c r="B1243" i="7"/>
  <c r="B1179" i="7"/>
  <c r="F1178" i="7"/>
  <c r="H1242" i="7" a="1"/>
  <c r="H1306" i="7" a="1"/>
  <c r="H1178" i="7" a="1"/>
  <c r="F1370" i="7"/>
  <c r="F1306" i="7"/>
  <c r="F1242" i="7"/>
  <c r="H1370" i="7" a="1"/>
  <c r="H1370" i="7" l="1"/>
  <c r="H1306" i="7"/>
  <c r="H1178" i="7"/>
  <c r="H1242" i="7"/>
  <c r="B1180" i="7"/>
  <c r="B1244" i="7"/>
  <c r="B1308" i="7"/>
  <c r="B1372" i="7"/>
  <c r="F1371" i="7"/>
  <c r="H1179" i="7" a="1"/>
  <c r="H1243" i="7" a="1"/>
  <c r="H1371" i="7" a="1"/>
  <c r="H1307" i="7" a="1"/>
  <c r="F1243" i="7"/>
  <c r="F1179" i="7"/>
  <c r="F1307" i="7"/>
  <c r="H1307" i="7" l="1"/>
  <c r="H1243" i="7"/>
  <c r="H1371" i="7"/>
  <c r="H1179" i="7"/>
  <c r="B1181" i="7"/>
  <c r="B1245" i="7"/>
  <c r="B1373" i="7"/>
  <c r="B1309" i="7"/>
  <c r="F1372" i="7"/>
  <c r="H1244" i="7" a="1"/>
  <c r="H1372" i="7" a="1"/>
  <c r="F1244" i="7"/>
  <c r="F1180" i="7"/>
  <c r="H1180" i="7" a="1"/>
  <c r="F1308" i="7"/>
  <c r="H1308" i="7" a="1"/>
  <c r="H1180" i="7" l="1"/>
  <c r="H1308" i="7"/>
  <c r="H1372" i="7"/>
  <c r="H1244" i="7"/>
  <c r="B1182" i="7"/>
  <c r="B1246" i="7"/>
  <c r="B1310" i="7"/>
  <c r="B1374" i="7"/>
  <c r="F1373" i="7"/>
  <c r="H1245" i="7" a="1"/>
  <c r="H1181" i="7" a="1"/>
  <c r="H1373" i="7" a="1"/>
  <c r="F1309" i="7"/>
  <c r="F1245" i="7"/>
  <c r="H1309" i="7" a="1"/>
  <c r="F1181" i="7"/>
  <c r="H1181" i="7" l="1"/>
  <c r="H1309" i="7"/>
  <c r="H1373" i="7"/>
  <c r="H1245" i="7"/>
  <c r="B1311" i="7"/>
  <c r="B1247" i="7"/>
  <c r="B1183" i="7"/>
  <c r="B1375" i="7"/>
  <c r="H1246" i="7" a="1"/>
  <c r="F1310" i="7"/>
  <c r="H1182" i="7" a="1"/>
  <c r="F1246" i="7"/>
  <c r="H1374" i="7" a="1"/>
  <c r="H1310" i="7" a="1"/>
  <c r="F1182" i="7"/>
  <c r="F1374" i="7"/>
  <c r="H1310" i="7" l="1"/>
  <c r="H1182" i="7"/>
  <c r="H1374" i="7"/>
  <c r="H1246" i="7"/>
  <c r="B1376" i="7"/>
  <c r="B1248" i="7"/>
  <c r="B1184" i="7"/>
  <c r="B1312" i="7"/>
  <c r="H1311" i="7" a="1"/>
  <c r="F1311" i="7"/>
  <c r="H1247" i="7" a="1"/>
  <c r="H1375" i="7" a="1"/>
  <c r="H1183" i="7" a="1"/>
  <c r="F1247" i="7"/>
  <c r="F1183" i="7"/>
  <c r="F1375" i="7"/>
  <c r="H1247" i="7" l="1"/>
  <c r="H1183" i="7"/>
  <c r="H1311" i="7"/>
  <c r="H1375" i="7"/>
  <c r="B1377" i="7"/>
  <c r="B1185" i="7"/>
  <c r="B1249" i="7"/>
  <c r="B1313" i="7"/>
  <c r="H1376" i="7" a="1"/>
  <c r="H1312" i="7" a="1"/>
  <c r="H1184" i="7" a="1"/>
  <c r="F1184" i="7"/>
  <c r="F1312" i="7"/>
  <c r="F1248" i="7"/>
  <c r="F1376" i="7"/>
  <c r="H1248" i="7" a="1"/>
  <c r="H1248" i="7" l="1"/>
  <c r="H1312" i="7"/>
  <c r="H1184" i="7"/>
  <c r="H1376" i="7"/>
  <c r="B1314" i="7"/>
  <c r="B1250" i="7"/>
  <c r="B1186" i="7"/>
  <c r="B1378" i="7"/>
  <c r="H1313" i="7" a="1"/>
  <c r="H1249" i="7" a="1"/>
  <c r="F1185" i="7"/>
  <c r="F1313" i="7"/>
  <c r="H1185" i="7" a="1"/>
  <c r="F1377" i="7"/>
  <c r="H1377" i="7" a="1"/>
  <c r="F1249" i="7"/>
  <c r="H1377" i="7" l="1"/>
  <c r="H1185" i="7"/>
  <c r="H1249" i="7"/>
  <c r="H1313" i="7"/>
  <c r="B1315" i="7"/>
  <c r="B1379" i="7"/>
  <c r="B1251" i="7"/>
  <c r="F1314" i="7"/>
  <c r="H1314" i="7" a="1"/>
  <c r="F1378" i="7"/>
  <c r="F1186" i="7"/>
  <c r="H1250" i="7" a="1"/>
  <c r="H1378" i="7" a="1"/>
  <c r="F1250" i="7"/>
  <c r="H1186" i="7" a="1"/>
  <c r="H1186" i="7" l="1"/>
  <c r="H1378" i="7"/>
  <c r="H1314" i="7"/>
  <c r="H1250" i="7"/>
  <c r="B1380" i="7"/>
  <c r="B1316" i="7"/>
  <c r="B1252" i="7"/>
  <c r="F1251" i="7"/>
  <c r="F1379" i="7"/>
  <c r="F1315" i="7"/>
  <c r="H1379" i="7" a="1"/>
  <c r="H1251" i="7" a="1"/>
  <c r="H1315" i="7" a="1"/>
  <c r="H1315" i="7" l="1"/>
  <c r="H1379" i="7"/>
  <c r="H1251" i="7"/>
  <c r="B1381" i="7"/>
  <c r="B1317" i="7"/>
  <c r="B1253" i="7"/>
  <c r="F1316" i="7"/>
  <c r="H1380" i="7" a="1"/>
  <c r="F1380" i="7"/>
  <c r="F1252" i="7"/>
  <c r="H1316" i="7" a="1"/>
  <c r="H1252" i="7" a="1"/>
  <c r="H1380" i="7" l="1"/>
  <c r="H1316" i="7"/>
  <c r="H1252" i="7"/>
  <c r="B1318" i="7"/>
  <c r="B1254" i="7"/>
  <c r="B1382" i="7"/>
  <c r="F1317" i="7"/>
  <c r="F1253" i="7"/>
  <c r="F1381" i="7"/>
  <c r="H1253" i="7" a="1"/>
  <c r="H1381" i="7" a="1"/>
  <c r="H1317" i="7" a="1"/>
  <c r="H1381" i="7" l="1"/>
  <c r="H1317" i="7"/>
  <c r="H1253" i="7"/>
  <c r="B1255" i="7"/>
  <c r="B1319" i="7"/>
  <c r="B1383" i="7"/>
  <c r="F1318" i="7"/>
  <c r="F1382" i="7"/>
  <c r="H1254" i="7" a="1"/>
  <c r="H1318" i="7" a="1"/>
  <c r="F1254" i="7"/>
  <c r="H1382" i="7" a="1"/>
  <c r="H1254" i="7" l="1"/>
  <c r="H1318" i="7"/>
  <c r="H1382" i="7"/>
  <c r="B1384" i="7"/>
  <c r="B1320" i="7"/>
  <c r="B1256" i="7"/>
  <c r="F1383" i="7"/>
  <c r="F1255" i="7"/>
  <c r="H1319" i="7" a="1"/>
  <c r="H1255" i="7" a="1"/>
  <c r="F1319" i="7"/>
  <c r="H1383" i="7" a="1"/>
  <c r="H1319" i="7" l="1"/>
  <c r="H1255" i="7"/>
  <c r="H1383" i="7"/>
  <c r="B1385" i="7"/>
  <c r="B1321" i="7"/>
  <c r="B1257" i="7"/>
  <c r="H1256" i="7" a="1"/>
  <c r="H1384" i="7" a="1"/>
  <c r="H1320" i="7" a="1"/>
  <c r="F1256" i="7"/>
  <c r="F1384" i="7"/>
  <c r="F1320" i="7"/>
  <c r="H1384" i="7" l="1"/>
  <c r="H1320" i="7"/>
  <c r="H1256" i="7"/>
  <c r="B1258" i="7"/>
  <c r="B1322" i="7"/>
  <c r="B1386" i="7"/>
  <c r="F1321" i="7"/>
  <c r="F1385" i="7"/>
  <c r="F1257" i="7"/>
  <c r="H1257" i="7" a="1"/>
  <c r="H1385" i="7" a="1"/>
  <c r="H1321" i="7" a="1"/>
  <c r="H1321" i="7" l="1"/>
  <c r="H1257" i="7"/>
  <c r="H1385" i="7"/>
  <c r="B1387" i="7"/>
  <c r="B1323" i="7"/>
  <c r="B1259" i="7"/>
  <c r="F1258" i="7"/>
  <c r="H1322" i="7" a="1"/>
  <c r="F1322" i="7"/>
  <c r="H1258" i="7" a="1"/>
  <c r="H1386" i="7" a="1"/>
  <c r="F1386" i="7"/>
  <c r="H1386" i="7" l="1"/>
  <c r="H1258" i="7"/>
  <c r="H1322" i="7"/>
  <c r="B1388" i="7"/>
  <c r="B1324" i="7"/>
  <c r="B1260" i="7"/>
  <c r="F1387" i="7"/>
  <c r="F1259" i="7"/>
  <c r="H1259" i="7" a="1"/>
  <c r="H1387" i="7" a="1"/>
  <c r="F1323" i="7"/>
  <c r="H1323" i="7" a="1"/>
  <c r="H1387" i="7" l="1"/>
  <c r="H1259" i="7"/>
  <c r="H1323" i="7"/>
  <c r="B1325" i="7"/>
  <c r="B1261" i="7"/>
  <c r="B1389" i="7"/>
  <c r="F1324" i="7"/>
  <c r="F1260" i="7"/>
  <c r="F1388" i="7"/>
  <c r="H1324" i="7" a="1"/>
  <c r="H1388" i="7" a="1"/>
  <c r="H1260" i="7" a="1"/>
  <c r="H1388" i="7" l="1"/>
  <c r="H1324" i="7"/>
  <c r="H1260" i="7"/>
  <c r="B1326" i="7"/>
  <c r="B1262" i="7"/>
  <c r="B1390" i="7"/>
  <c r="F1389" i="7"/>
  <c r="H1389" i="7" a="1"/>
  <c r="H1261" i="7" a="1"/>
  <c r="H1325" i="7" a="1"/>
  <c r="F1325" i="7"/>
  <c r="F1261" i="7"/>
  <c r="H1389" i="7" l="1"/>
  <c r="H1261" i="7"/>
  <c r="H1325" i="7"/>
  <c r="B1327" i="7"/>
  <c r="B1263" i="7"/>
  <c r="B1391" i="7"/>
  <c r="H1262" i="7" a="1"/>
  <c r="H1390" i="7" a="1"/>
  <c r="F1262" i="7"/>
  <c r="F1326" i="7"/>
  <c r="F1390" i="7"/>
  <c r="H1326" i="7" a="1"/>
  <c r="H1390" i="7" l="1"/>
  <c r="H1262" i="7"/>
  <c r="H1326" i="7"/>
  <c r="B1392" i="7"/>
  <c r="B1328" i="7"/>
  <c r="B1264" i="7"/>
  <c r="H1263" i="7" a="1"/>
  <c r="F1327" i="7"/>
  <c r="H1327" i="7" a="1"/>
  <c r="F1391" i="7"/>
  <c r="H1391" i="7" a="1"/>
  <c r="F1263" i="7"/>
  <c r="H1327" i="7" l="1"/>
  <c r="H1263" i="7"/>
  <c r="H1391" i="7"/>
  <c r="B1265" i="7"/>
  <c r="B1329" i="7"/>
  <c r="B1393" i="7"/>
  <c r="H1328" i="7" a="1"/>
  <c r="F1328" i="7"/>
  <c r="F1392" i="7"/>
  <c r="H1392" i="7" a="1"/>
  <c r="F1264" i="7"/>
  <c r="H1264" i="7" a="1"/>
  <c r="H1392" i="7" l="1"/>
  <c r="H1328" i="7"/>
  <c r="H1264" i="7"/>
  <c r="B1394" i="7"/>
  <c r="B1266" i="7"/>
  <c r="B1330" i="7"/>
  <c r="F1329" i="7"/>
  <c r="F1265" i="7"/>
  <c r="H1265" i="7" a="1"/>
  <c r="F1393" i="7"/>
  <c r="H1393" i="7" a="1"/>
  <c r="H1329" i="7" a="1"/>
  <c r="H1393" i="7" l="1"/>
  <c r="H1265" i="7"/>
  <c r="H1329" i="7"/>
  <c r="B1395" i="7"/>
  <c r="B1267" i="7"/>
  <c r="B1331" i="7"/>
  <c r="H1394" i="7" a="1"/>
  <c r="F1330" i="7"/>
  <c r="H1330" i="7" a="1"/>
  <c r="H1266" i="7" a="1"/>
  <c r="F1266" i="7"/>
  <c r="F1394" i="7"/>
  <c r="H1330" i="7" l="1"/>
  <c r="H1394" i="7"/>
  <c r="H1266" i="7"/>
  <c r="B1460" i="7"/>
  <c r="B1396" i="7"/>
  <c r="B1332" i="7"/>
  <c r="B1268" i="7"/>
  <c r="F1267" i="7"/>
  <c r="H1395" i="7" a="1"/>
  <c r="F1331" i="7"/>
  <c r="F1395" i="7"/>
  <c r="H1267" i="7" a="1"/>
  <c r="H1331" i="7" a="1"/>
  <c r="H1395" i="7" l="1"/>
  <c r="H1267" i="7"/>
  <c r="H1331" i="7"/>
  <c r="B1461" i="7"/>
  <c r="B1333" i="7"/>
  <c r="B1269" i="7"/>
  <c r="B1397" i="7"/>
  <c r="H1332" i="7" a="1"/>
  <c r="F1268" i="7"/>
  <c r="H1396" i="7" a="1"/>
  <c r="F1396" i="7"/>
  <c r="H1268" i="7" a="1"/>
  <c r="F1460" i="7"/>
  <c r="H1460" i="7" a="1"/>
  <c r="F1332" i="7"/>
  <c r="H1460" i="7" l="1"/>
  <c r="H1268" i="7"/>
  <c r="H1396" i="7"/>
  <c r="H1332" i="7"/>
  <c r="B1334" i="7"/>
  <c r="B1270" i="7"/>
  <c r="B1462" i="7"/>
  <c r="B1398" i="7"/>
  <c r="H1333" i="7" a="1"/>
  <c r="F1397" i="7"/>
  <c r="F1333" i="7"/>
  <c r="H1397" i="7" a="1"/>
  <c r="F1461" i="7"/>
  <c r="H1461" i="7" a="1"/>
  <c r="H1269" i="7" a="1"/>
  <c r="F1269" i="7"/>
  <c r="H1269" i="7" l="1"/>
  <c r="H1461" i="7"/>
  <c r="H1397" i="7"/>
  <c r="H1333" i="7"/>
  <c r="B1463" i="7"/>
  <c r="B1335" i="7"/>
  <c r="B1271" i="7"/>
  <c r="B1399" i="7"/>
  <c r="F1270" i="7"/>
  <c r="F1334" i="7"/>
  <c r="H1270" i="7" a="1"/>
  <c r="H1398" i="7" a="1"/>
  <c r="H1334" i="7" a="1"/>
  <c r="F1398" i="7"/>
  <c r="F1462" i="7"/>
  <c r="H1462" i="7" a="1"/>
  <c r="H1462" i="7" l="1"/>
  <c r="H1334" i="7"/>
  <c r="H1398" i="7"/>
  <c r="H1270" i="7"/>
  <c r="B1400" i="7"/>
  <c r="B1464" i="7"/>
  <c r="B1336" i="7"/>
  <c r="B1272" i="7"/>
  <c r="H1463" i="7" a="1"/>
  <c r="H1335" i="7" a="1"/>
  <c r="F1271" i="7"/>
  <c r="F1399" i="7"/>
  <c r="H1271" i="7" a="1"/>
  <c r="H1399" i="7" a="1"/>
  <c r="F1335" i="7"/>
  <c r="F1463" i="7"/>
  <c r="H1271" i="7" l="1"/>
  <c r="H1399" i="7"/>
  <c r="H1335" i="7"/>
  <c r="H1463" i="7"/>
  <c r="B1465" i="7"/>
  <c r="B1401" i="7"/>
  <c r="B1337" i="7"/>
  <c r="B1273" i="7"/>
  <c r="F1400" i="7"/>
  <c r="H1336" i="7" a="1"/>
  <c r="F1272" i="7"/>
  <c r="H1272" i="7" a="1"/>
  <c r="F1464" i="7"/>
  <c r="F1336" i="7"/>
  <c r="H1464" i="7" a="1"/>
  <c r="H1400" i="7" a="1"/>
  <c r="H1400" i="7" l="1"/>
  <c r="H1464" i="7"/>
  <c r="H1272" i="7"/>
  <c r="H1336" i="7"/>
  <c r="B1274" i="7"/>
  <c r="B1338" i="7"/>
  <c r="B1402" i="7"/>
  <c r="B1466" i="7"/>
  <c r="F1273" i="7"/>
  <c r="F1337" i="7"/>
  <c r="F1465" i="7"/>
  <c r="H1337" i="7" a="1"/>
  <c r="F1401" i="7"/>
  <c r="H1273" i="7" a="1"/>
  <c r="H1465" i="7" a="1"/>
  <c r="H1401" i="7" a="1"/>
  <c r="H1273" i="7" l="1"/>
  <c r="H1401" i="7"/>
  <c r="H1465" i="7"/>
  <c r="H1337" i="7"/>
  <c r="B1403" i="7"/>
  <c r="B1275" i="7"/>
  <c r="B1339" i="7"/>
  <c r="B1467" i="7"/>
  <c r="H1466" i="7" a="1"/>
  <c r="F1338" i="7"/>
  <c r="F1402" i="7"/>
  <c r="H1338" i="7" a="1"/>
  <c r="H1274" i="7" a="1"/>
  <c r="F1274" i="7"/>
  <c r="F1466" i="7"/>
  <c r="H1402" i="7" a="1"/>
  <c r="H1402" i="7" l="1"/>
  <c r="H1274" i="7"/>
  <c r="H1338" i="7"/>
  <c r="H1466" i="7"/>
  <c r="B1404" i="7"/>
  <c r="B1468" i="7"/>
  <c r="B1340" i="7"/>
  <c r="B1276" i="7"/>
  <c r="H1339" i="7" a="1"/>
  <c r="H1403" i="7" a="1"/>
  <c r="H1467" i="7" a="1"/>
  <c r="H1275" i="7" a="1"/>
  <c r="F1403" i="7"/>
  <c r="F1339" i="7"/>
  <c r="F1275" i="7"/>
  <c r="F1467" i="7"/>
  <c r="H1275" i="7" l="1"/>
  <c r="H1403" i="7"/>
  <c r="H1467" i="7"/>
  <c r="H1339" i="7"/>
  <c r="B1469" i="7"/>
  <c r="B1341" i="7"/>
  <c r="B1277" i="7"/>
  <c r="B1405" i="7"/>
  <c r="H1404" i="7" a="1"/>
  <c r="F1340" i="7"/>
  <c r="F1276" i="7"/>
  <c r="H1276" i="7" a="1"/>
  <c r="F1404" i="7"/>
  <c r="H1340" i="7" a="1"/>
  <c r="F1468" i="7"/>
  <c r="H1468" i="7" a="1"/>
  <c r="H1340" i="7" l="1"/>
  <c r="H1468" i="7"/>
  <c r="H1276" i="7"/>
  <c r="H1404" i="7"/>
  <c r="B1406" i="7"/>
  <c r="B1470" i="7"/>
  <c r="B1342" i="7"/>
  <c r="F1277" i="7"/>
  <c r="H1277" i="7" a="1"/>
  <c r="H1405" i="7" a="1"/>
  <c r="H1469" i="7" a="1"/>
  <c r="F1469" i="7"/>
  <c r="F1405" i="7"/>
  <c r="H1341" i="7" a="1"/>
  <c r="F1341" i="7"/>
  <c r="H1341" i="7" l="1"/>
  <c r="H1469" i="7"/>
  <c r="H1277" i="7"/>
  <c r="H1405" i="7"/>
  <c r="B1407" i="7"/>
  <c r="B1343" i="7"/>
  <c r="B1471" i="7"/>
  <c r="H1406" i="7" a="1"/>
  <c r="F1470" i="7"/>
  <c r="H1342" i="7" a="1"/>
  <c r="F1406" i="7"/>
  <c r="H1470" i="7" a="1"/>
  <c r="F1342" i="7"/>
  <c r="H1470" i="7" l="1"/>
  <c r="H1342" i="7"/>
  <c r="H1406" i="7"/>
  <c r="B1408" i="7"/>
  <c r="B1344" i="7"/>
  <c r="B1472" i="7"/>
  <c r="H1407" i="7" a="1"/>
  <c r="F1343" i="7"/>
  <c r="F1471" i="7"/>
  <c r="H1471" i="7" a="1"/>
  <c r="H1343" i="7" a="1"/>
  <c r="F1407" i="7"/>
  <c r="H1471" i="7" l="1"/>
  <c r="H1343" i="7"/>
  <c r="H1407" i="7"/>
  <c r="B1409" i="7"/>
  <c r="B1345" i="7"/>
  <c r="B1473" i="7"/>
  <c r="F1408" i="7"/>
  <c r="H1472" i="7" a="1"/>
  <c r="H1408" i="7" a="1"/>
  <c r="F1344" i="7"/>
  <c r="F1472" i="7"/>
  <c r="H1344" i="7" a="1"/>
  <c r="H1472" i="7" l="1"/>
  <c r="H1408" i="7"/>
  <c r="H1344" i="7"/>
  <c r="B1410" i="7"/>
  <c r="B1346" i="7"/>
  <c r="B1474" i="7"/>
  <c r="F1345" i="7"/>
  <c r="F1473" i="7"/>
  <c r="F1409" i="7"/>
  <c r="H1473" i="7" a="1"/>
  <c r="H1409" i="7" a="1"/>
  <c r="H1345" i="7" a="1"/>
  <c r="H1409" i="7" l="1"/>
  <c r="H1345" i="7"/>
  <c r="H1473" i="7"/>
  <c r="B1411" i="7"/>
  <c r="B1347" i="7"/>
  <c r="B1475" i="7"/>
  <c r="F1346" i="7"/>
  <c r="F1410" i="7"/>
  <c r="F1474" i="7"/>
  <c r="H1410" i="7" a="1"/>
  <c r="H1474" i="7" a="1"/>
  <c r="H1346" i="7" a="1"/>
  <c r="H1474" i="7" l="1"/>
  <c r="H1346" i="7"/>
  <c r="H1410" i="7"/>
  <c r="B1348" i="7"/>
  <c r="B1412" i="7"/>
  <c r="B1476" i="7"/>
  <c r="F1475" i="7"/>
  <c r="H1347" i="7" a="1"/>
  <c r="F1347" i="7"/>
  <c r="H1475" i="7" a="1"/>
  <c r="F1411" i="7"/>
  <c r="H1411" i="7" a="1"/>
  <c r="H1347" i="7" l="1"/>
  <c r="H1475" i="7"/>
  <c r="H1411" i="7"/>
  <c r="B1413" i="7"/>
  <c r="B1349" i="7"/>
  <c r="B1477" i="7"/>
  <c r="H1348" i="7" a="1"/>
  <c r="F1412" i="7"/>
  <c r="F1476" i="7"/>
  <c r="F1348" i="7"/>
  <c r="H1476" i="7" a="1"/>
  <c r="H1412" i="7" a="1"/>
  <c r="H1476" i="7" l="1"/>
  <c r="H1348" i="7"/>
  <c r="H1412" i="7"/>
  <c r="B1414" i="7"/>
  <c r="B1350" i="7"/>
  <c r="B1478" i="7"/>
  <c r="H1413" i="7" a="1"/>
  <c r="F1413" i="7"/>
  <c r="F1477" i="7"/>
  <c r="F1349" i="7"/>
  <c r="H1477" i="7" a="1"/>
  <c r="H1349" i="7" a="1"/>
  <c r="H1477" i="7" l="1"/>
  <c r="H1413" i="7"/>
  <c r="H1349" i="7"/>
  <c r="B1415" i="7"/>
  <c r="B1351" i="7"/>
  <c r="B1479" i="7"/>
  <c r="F1350" i="7"/>
  <c r="H1414" i="7" a="1"/>
  <c r="F1478" i="7"/>
  <c r="H1478" i="7" a="1"/>
  <c r="H1350" i="7" a="1"/>
  <c r="F1414" i="7"/>
  <c r="H1478" i="7" l="1"/>
  <c r="H1414" i="7"/>
  <c r="H1350" i="7"/>
  <c r="B1416" i="7"/>
  <c r="B1352" i="7"/>
  <c r="B1480" i="7"/>
  <c r="F1351" i="7"/>
  <c r="F1415" i="7"/>
  <c r="H1415" i="7" a="1"/>
  <c r="F1479" i="7"/>
  <c r="H1479" i="7" a="1"/>
  <c r="H1351" i="7" a="1"/>
  <c r="H1415" i="7" l="1"/>
  <c r="H1351" i="7"/>
  <c r="H1479" i="7"/>
  <c r="B1417" i="7"/>
  <c r="B1353" i="7"/>
  <c r="B1481" i="7"/>
  <c r="F1480" i="7"/>
  <c r="H1480" i="7" a="1"/>
  <c r="H1352" i="7" a="1"/>
  <c r="F1416" i="7"/>
  <c r="F1352" i="7"/>
  <c r="H1416" i="7" a="1"/>
  <c r="H1352" i="7" l="1"/>
  <c r="H1480" i="7"/>
  <c r="H1416" i="7"/>
  <c r="B1418" i="7"/>
  <c r="B1354" i="7"/>
  <c r="B1482" i="7"/>
  <c r="H1417" i="7" a="1"/>
  <c r="F1353" i="7"/>
  <c r="H1353" i="7" a="1"/>
  <c r="F1417" i="7"/>
  <c r="F1481" i="7"/>
  <c r="H1481" i="7" a="1"/>
  <c r="H1481" i="7" l="1"/>
  <c r="H1353" i="7"/>
  <c r="H1417" i="7"/>
  <c r="B1355" i="7"/>
  <c r="B1419" i="7"/>
  <c r="B1483" i="7"/>
  <c r="H1418" i="7" a="1"/>
  <c r="F1482" i="7"/>
  <c r="F1418" i="7"/>
  <c r="H1482" i="7" a="1"/>
  <c r="H1354" i="7" a="1"/>
  <c r="F1354" i="7"/>
  <c r="H1482" i="7" l="1"/>
  <c r="H1418" i="7"/>
  <c r="H1354" i="7"/>
  <c r="B1484" i="7"/>
  <c r="B1420" i="7"/>
  <c r="B1356" i="7"/>
  <c r="H1355" i="7" a="1"/>
  <c r="F1419" i="7"/>
  <c r="H1419" i="7" a="1"/>
  <c r="F1355" i="7"/>
  <c r="H1483" i="7" a="1"/>
  <c r="F1483" i="7"/>
  <c r="H1483" i="7" l="1"/>
  <c r="H1419" i="7"/>
  <c r="H1355" i="7"/>
  <c r="B1485" i="7"/>
  <c r="B1421" i="7"/>
  <c r="B1357" i="7"/>
  <c r="F1420" i="7"/>
  <c r="F1356" i="7"/>
  <c r="H1356" i="7" a="1"/>
  <c r="H1420" i="7" a="1"/>
  <c r="H1484" i="7" a="1"/>
  <c r="F1484" i="7"/>
  <c r="H1484" i="7" l="1"/>
  <c r="H1420" i="7"/>
  <c r="H1356" i="7"/>
  <c r="B1422" i="7"/>
  <c r="B1358" i="7"/>
  <c r="B1486" i="7"/>
  <c r="H1421" i="7" a="1"/>
  <c r="F1421" i="7"/>
  <c r="F1357" i="7"/>
  <c r="F1485" i="7"/>
  <c r="H1357" i="7" a="1"/>
  <c r="H1485" i="7" a="1"/>
  <c r="H1421" i="7" l="1"/>
  <c r="H1485" i="7"/>
  <c r="H1357" i="7"/>
  <c r="B1423" i="7"/>
  <c r="B1359" i="7"/>
  <c r="B1487" i="7"/>
  <c r="B1551" i="7"/>
  <c r="H1422" i="7" a="1"/>
  <c r="H1358" i="7" a="1"/>
  <c r="F1358" i="7"/>
  <c r="H1486" i="7" a="1"/>
  <c r="F1486" i="7"/>
  <c r="F1422" i="7"/>
  <c r="H1486" i="7" l="1"/>
  <c r="H1358" i="7"/>
  <c r="H1422" i="7"/>
  <c r="B1552" i="7"/>
  <c r="B1424" i="7"/>
  <c r="B1360" i="7"/>
  <c r="B1488" i="7"/>
  <c r="H1423" i="7" a="1"/>
  <c r="F1359" i="7"/>
  <c r="H1359" i="7" a="1"/>
  <c r="F1487" i="7"/>
  <c r="H1487" i="7" a="1"/>
  <c r="F1423" i="7"/>
  <c r="H1551" i="7" a="1"/>
  <c r="F1551" i="7"/>
  <c r="H1551" i="7" l="1"/>
  <c r="H1487" i="7"/>
  <c r="H1359" i="7"/>
  <c r="H1423" i="7"/>
  <c r="B1425" i="7"/>
  <c r="B1361" i="7"/>
  <c r="B1489" i="7"/>
  <c r="B1553" i="7"/>
  <c r="F1424" i="7"/>
  <c r="F1360" i="7"/>
  <c r="F1488" i="7"/>
  <c r="H1360" i="7" a="1"/>
  <c r="H1424" i="7" a="1"/>
  <c r="F1552" i="7"/>
  <c r="H1552" i="7" a="1"/>
  <c r="H1488" i="7" a="1"/>
  <c r="H1360" i="7" l="1"/>
  <c r="H1488" i="7"/>
  <c r="H1552" i="7"/>
  <c r="H1424" i="7"/>
  <c r="B1426" i="7"/>
  <c r="B1362" i="7"/>
  <c r="B1554" i="7"/>
  <c r="B1490" i="7"/>
  <c r="F1489" i="7"/>
  <c r="F1553" i="7"/>
  <c r="H1489" i="7" a="1"/>
  <c r="H1425" i="7" a="1"/>
  <c r="H1553" i="7" a="1"/>
  <c r="H1361" i="7" a="1"/>
  <c r="F1425" i="7"/>
  <c r="F1361" i="7"/>
  <c r="H1489" i="7" l="1"/>
  <c r="H1553" i="7"/>
  <c r="H1361" i="7"/>
  <c r="H1425" i="7"/>
  <c r="B1491" i="7"/>
  <c r="B1555" i="7"/>
  <c r="B1363" i="7"/>
  <c r="B1427" i="7"/>
  <c r="F1490" i="7"/>
  <c r="F1554" i="7"/>
  <c r="H1426" i="7" a="1"/>
  <c r="H1490" i="7" a="1"/>
  <c r="H1554" i="7" a="1"/>
  <c r="F1362" i="7"/>
  <c r="H1362" i="7" a="1"/>
  <c r="F1426" i="7"/>
  <c r="H1362" i="7" l="1"/>
  <c r="H1554" i="7"/>
  <c r="H1490" i="7"/>
  <c r="H1426" i="7"/>
  <c r="B1556" i="7"/>
  <c r="B1428" i="7"/>
  <c r="B1364" i="7"/>
  <c r="B1492" i="7"/>
  <c r="H1491" i="7" a="1"/>
  <c r="F1491" i="7"/>
  <c r="H1363" i="7" a="1"/>
  <c r="F1363" i="7"/>
  <c r="H1427" i="7" a="1"/>
  <c r="F1427" i="7"/>
  <c r="H1555" i="7" a="1"/>
  <c r="F1555" i="7"/>
  <c r="H1427" i="7" l="1"/>
  <c r="H1555" i="7"/>
  <c r="H1363" i="7"/>
  <c r="H1491" i="7"/>
  <c r="B1557" i="7"/>
  <c r="B1429" i="7"/>
  <c r="B1365" i="7"/>
  <c r="B1493" i="7"/>
  <c r="H1492" i="7" a="1"/>
  <c r="H1556" i="7" a="1"/>
  <c r="F1428" i="7"/>
  <c r="H1428" i="7" a="1"/>
  <c r="F1364" i="7"/>
  <c r="H1364" i="7" a="1"/>
  <c r="F1492" i="7"/>
  <c r="F1556" i="7"/>
  <c r="H1364" i="7" l="1"/>
  <c r="H1556" i="7"/>
  <c r="H1428" i="7"/>
  <c r="H1492" i="7"/>
  <c r="B1430" i="7"/>
  <c r="B1366" i="7"/>
  <c r="B1494" i="7"/>
  <c r="B1558" i="7"/>
  <c r="F1557" i="7"/>
  <c r="F1365" i="7"/>
  <c r="H1365" i="7" a="1"/>
  <c r="F1429" i="7"/>
  <c r="H1557" i="7" a="1"/>
  <c r="H1429" i="7" a="1"/>
  <c r="F1493" i="7"/>
  <c r="H1493" i="7" a="1"/>
  <c r="H1365" i="7" l="1"/>
  <c r="H1493" i="7"/>
  <c r="H1429" i="7"/>
  <c r="H1557" i="7"/>
  <c r="B1495" i="7"/>
  <c r="B1431" i="7"/>
  <c r="B1367" i="7"/>
  <c r="B1559" i="7"/>
  <c r="H1430" i="7" a="1"/>
  <c r="F1430" i="7"/>
  <c r="H1366" i="7" a="1"/>
  <c r="F1366" i="7"/>
  <c r="H1494" i="7" a="1"/>
  <c r="H1558" i="7" a="1"/>
  <c r="F1494" i="7"/>
  <c r="F1558" i="7"/>
  <c r="H1494" i="7" l="1"/>
  <c r="H1366" i="7"/>
  <c r="H1558" i="7"/>
  <c r="H1430" i="7"/>
  <c r="B1560" i="7"/>
  <c r="B1432" i="7"/>
  <c r="B1368" i="7"/>
  <c r="B1496" i="7"/>
  <c r="H1559" i="7" a="1"/>
  <c r="F1367" i="7"/>
  <c r="H1495" i="7" a="1"/>
  <c r="F1431" i="7"/>
  <c r="F1559" i="7"/>
  <c r="H1367" i="7" a="1"/>
  <c r="F1495" i="7"/>
  <c r="H1431" i="7" a="1"/>
  <c r="H1431" i="7" l="1"/>
  <c r="H1367" i="7"/>
  <c r="H1495" i="7"/>
  <c r="H1559" i="7"/>
  <c r="B1561" i="7"/>
  <c r="B1433" i="7"/>
  <c r="B1497" i="7"/>
  <c r="H1368" i="7" a="1"/>
  <c r="H1560" i="7" a="1"/>
  <c r="H1496" i="7" a="1"/>
  <c r="F1432" i="7"/>
  <c r="F1368" i="7"/>
  <c r="F1560" i="7"/>
  <c r="H1432" i="7" a="1"/>
  <c r="F1496" i="7"/>
  <c r="H1432" i="7" l="1"/>
  <c r="H1560" i="7"/>
  <c r="H1496" i="7"/>
  <c r="H1368" i="7"/>
  <c r="B1562" i="7"/>
  <c r="B1434" i="7"/>
  <c r="B1498" i="7"/>
  <c r="F1497" i="7"/>
  <c r="H1433" i="7" a="1"/>
  <c r="F1433" i="7"/>
  <c r="F1561" i="7"/>
  <c r="H1497" i="7" a="1"/>
  <c r="H1561" i="7" a="1"/>
  <c r="H1433" i="7" l="1"/>
  <c r="H1497" i="7"/>
  <c r="H1561" i="7"/>
  <c r="B1563" i="7"/>
  <c r="B1499" i="7"/>
  <c r="B1435" i="7"/>
  <c r="H1434" i="7" a="1"/>
  <c r="H1562" i="7" a="1"/>
  <c r="F1562" i="7"/>
  <c r="F1434" i="7"/>
  <c r="F1498" i="7"/>
  <c r="H1498" i="7" a="1"/>
  <c r="H1562" i="7" l="1"/>
  <c r="H1434" i="7"/>
  <c r="H1498" i="7"/>
  <c r="B1500" i="7"/>
  <c r="B1436" i="7"/>
  <c r="B1564" i="7"/>
  <c r="H1499" i="7" a="1"/>
  <c r="H1435" i="7" a="1"/>
  <c r="F1499" i="7"/>
  <c r="H1563" i="7" a="1"/>
  <c r="F1563" i="7"/>
  <c r="F1435" i="7"/>
  <c r="H1563" i="7" l="1"/>
  <c r="H1499" i="7"/>
  <c r="H1435" i="7"/>
  <c r="B1501" i="7"/>
  <c r="B1437" i="7"/>
  <c r="B1565" i="7"/>
  <c r="H1500" i="7" a="1"/>
  <c r="F1500" i="7"/>
  <c r="F1564" i="7"/>
  <c r="H1564" i="7" a="1"/>
  <c r="F1436" i="7"/>
  <c r="H1436" i="7" a="1"/>
  <c r="H1564" i="7" l="1"/>
  <c r="H1500" i="7"/>
  <c r="H1436" i="7"/>
  <c r="B1438" i="7"/>
  <c r="B1502" i="7"/>
  <c r="B1566" i="7"/>
  <c r="F1501" i="7"/>
  <c r="H1565" i="7" a="1"/>
  <c r="F1437" i="7"/>
  <c r="H1437" i="7" a="1"/>
  <c r="F1565" i="7"/>
  <c r="H1501" i="7" a="1"/>
  <c r="H1565" i="7" l="1"/>
  <c r="H1501" i="7"/>
  <c r="H1437" i="7"/>
  <c r="B1567" i="7"/>
  <c r="B1439" i="7"/>
  <c r="B1503" i="7"/>
  <c r="F1438" i="7"/>
  <c r="H1566" i="7" a="1"/>
  <c r="F1566" i="7"/>
  <c r="F1502" i="7"/>
  <c r="H1502" i="7" a="1"/>
  <c r="H1438" i="7" a="1"/>
  <c r="H1566" i="7" l="1"/>
  <c r="H1502" i="7"/>
  <c r="H1438" i="7"/>
  <c r="B1568" i="7"/>
  <c r="B1504" i="7"/>
  <c r="B1440" i="7"/>
  <c r="F1439" i="7"/>
  <c r="H1439" i="7" a="1"/>
  <c r="F1503" i="7"/>
  <c r="H1503" i="7" a="1"/>
  <c r="H1567" i="7" a="1"/>
  <c r="F1567" i="7"/>
  <c r="H1503" i="7" l="1"/>
  <c r="H1567" i="7"/>
  <c r="H1439" i="7"/>
  <c r="B1441" i="7"/>
  <c r="B1505" i="7"/>
  <c r="B1569" i="7"/>
  <c r="F1504" i="7"/>
  <c r="F1440" i="7"/>
  <c r="F1568" i="7"/>
  <c r="H1440" i="7" a="1"/>
  <c r="H1568" i="7" a="1"/>
  <c r="H1504" i="7" a="1"/>
  <c r="H1568" i="7" l="1"/>
  <c r="H1504" i="7"/>
  <c r="H1440" i="7"/>
  <c r="B1570" i="7"/>
  <c r="B1442" i="7"/>
  <c r="B1506" i="7"/>
  <c r="H1441" i="7" a="1"/>
  <c r="F1441" i="7"/>
  <c r="F1569" i="7"/>
  <c r="F1505" i="7"/>
  <c r="H1505" i="7" a="1"/>
  <c r="H1569" i="7" a="1"/>
  <c r="H1505" i="7" l="1"/>
  <c r="H1441" i="7"/>
  <c r="H1569" i="7"/>
  <c r="B1571" i="7"/>
  <c r="B1507" i="7"/>
  <c r="B1443" i="7"/>
  <c r="H1570" i="7" a="1"/>
  <c r="F1442" i="7"/>
  <c r="F1570" i="7"/>
  <c r="H1506" i="7" a="1"/>
  <c r="F1506" i="7"/>
  <c r="H1442" i="7" a="1"/>
  <c r="H1506" i="7" l="1"/>
  <c r="H1570" i="7"/>
  <c r="H1442" i="7"/>
  <c r="B1508" i="7"/>
  <c r="B1444" i="7"/>
  <c r="B1572" i="7"/>
  <c r="F1571" i="7"/>
  <c r="F1507" i="7"/>
  <c r="F1443" i="7"/>
  <c r="H1571" i="7" a="1"/>
  <c r="H1443" i="7" a="1"/>
  <c r="H1507" i="7" a="1"/>
  <c r="H1443" i="7" l="1"/>
  <c r="H1507" i="7"/>
  <c r="H1571" i="7"/>
  <c r="B1573" i="7"/>
  <c r="B1509" i="7"/>
  <c r="B1445" i="7"/>
  <c r="H1508" i="7" a="1"/>
  <c r="F1508" i="7"/>
  <c r="F1572" i="7"/>
  <c r="F1444" i="7"/>
  <c r="H1572" i="7" a="1"/>
  <c r="H1444" i="7" a="1"/>
  <c r="H1572" i="7" l="1"/>
  <c r="H1508" i="7"/>
  <c r="H1444" i="7"/>
  <c r="B1510" i="7"/>
  <c r="B1446" i="7"/>
  <c r="B1574" i="7"/>
  <c r="F1509" i="7"/>
  <c r="F1445" i="7"/>
  <c r="F1573" i="7"/>
  <c r="H1445" i="7" a="1"/>
  <c r="H1573" i="7" a="1"/>
  <c r="H1509" i="7" a="1"/>
  <c r="H1573" i="7" l="1"/>
  <c r="H1509" i="7"/>
  <c r="H1445" i="7"/>
  <c r="B1511" i="7"/>
  <c r="B1447" i="7"/>
  <c r="B1575" i="7"/>
  <c r="H1510" i="7" a="1"/>
  <c r="F1574" i="7"/>
  <c r="F1446" i="7"/>
  <c r="H1446" i="7" a="1"/>
  <c r="F1510" i="7"/>
  <c r="H1574" i="7" a="1"/>
  <c r="H1446" i="7" l="1"/>
  <c r="H1510" i="7"/>
  <c r="H1574" i="7"/>
  <c r="B1512" i="7"/>
  <c r="B1448" i="7"/>
  <c r="B1576" i="7"/>
  <c r="H1511" i="7" a="1"/>
  <c r="F1575" i="7"/>
  <c r="H1575" i="7" a="1"/>
  <c r="F1447" i="7"/>
  <c r="F1511" i="7"/>
  <c r="H1447" i="7" a="1"/>
  <c r="H1575" i="7" l="1"/>
  <c r="H1511" i="7"/>
  <c r="H1447" i="7"/>
  <c r="B1513" i="7"/>
  <c r="B1449" i="7"/>
  <c r="B1577" i="7"/>
  <c r="F1512" i="7"/>
  <c r="H1448" i="7" a="1"/>
  <c r="F1448" i="7"/>
  <c r="F1576" i="7"/>
  <c r="H1576" i="7" a="1"/>
  <c r="H1512" i="7" a="1"/>
  <c r="H1448" i="7" l="1"/>
  <c r="H1512" i="7"/>
  <c r="H1576" i="7"/>
  <c r="B1514" i="7"/>
  <c r="B1450" i="7"/>
  <c r="B1578" i="7"/>
  <c r="B1642" i="7"/>
  <c r="H1513" i="7" a="1"/>
  <c r="H1449" i="7" a="1"/>
  <c r="F1577" i="7"/>
  <c r="H1577" i="7" a="1"/>
  <c r="F1449" i="7"/>
  <c r="F1513" i="7"/>
  <c r="H1577" i="7" l="1"/>
  <c r="H1449" i="7"/>
  <c r="H1513" i="7"/>
  <c r="B1643" i="7"/>
  <c r="B1515" i="7"/>
  <c r="B1451" i="7"/>
  <c r="B1579" i="7"/>
  <c r="H1450" i="7" a="1"/>
  <c r="H1514" i="7" a="1"/>
  <c r="F1578" i="7"/>
  <c r="F1642" i="7"/>
  <c r="H1642" i="7" a="1"/>
  <c r="H1578" i="7" a="1"/>
  <c r="F1514" i="7"/>
  <c r="F1450" i="7"/>
  <c r="H1642" i="7" l="1"/>
  <c r="H1514" i="7"/>
  <c r="H1578" i="7"/>
  <c r="H1450" i="7"/>
  <c r="B1580" i="7"/>
  <c r="B1644" i="7"/>
  <c r="B1516" i="7"/>
  <c r="B1452" i="7"/>
  <c r="H1643" i="7" a="1"/>
  <c r="H1515" i="7" a="1"/>
  <c r="F1515" i="7"/>
  <c r="F1451" i="7"/>
  <c r="H1451" i="7" a="1"/>
  <c r="F1579" i="7"/>
  <c r="F1643" i="7"/>
  <c r="H1579" i="7" a="1"/>
  <c r="H1579" i="7" l="1"/>
  <c r="H1451" i="7"/>
  <c r="H1515" i="7"/>
  <c r="H1643" i="7"/>
  <c r="B1517" i="7"/>
  <c r="B1453" i="7"/>
  <c r="B1645" i="7"/>
  <c r="B1581" i="7"/>
  <c r="F1516" i="7"/>
  <c r="H1516" i="7" a="1"/>
  <c r="F1580" i="7"/>
  <c r="F1644" i="7"/>
  <c r="H1452" i="7" a="1"/>
  <c r="H1580" i="7" a="1"/>
  <c r="H1644" i="7" a="1"/>
  <c r="F1452" i="7"/>
  <c r="H1452" i="7" l="1"/>
  <c r="H1516" i="7"/>
  <c r="H1644" i="7"/>
  <c r="H1580" i="7"/>
  <c r="B1582" i="7"/>
  <c r="B1646" i="7"/>
  <c r="B1518" i="7"/>
  <c r="B1454" i="7"/>
  <c r="F1581" i="7"/>
  <c r="F1517" i="7"/>
  <c r="H1453" i="7" a="1"/>
  <c r="H1645" i="7" a="1"/>
  <c r="H1581" i="7" a="1"/>
  <c r="H1517" i="7" a="1"/>
  <c r="F1453" i="7"/>
  <c r="F1645" i="7"/>
  <c r="H1645" i="7" l="1"/>
  <c r="H1517" i="7"/>
  <c r="H1581" i="7"/>
  <c r="H1453" i="7"/>
  <c r="B1519" i="7"/>
  <c r="B1455" i="7"/>
  <c r="B1647" i="7"/>
  <c r="B1583" i="7"/>
  <c r="F1454" i="7"/>
  <c r="H1646" i="7" a="1"/>
  <c r="H1582" i="7" a="1"/>
  <c r="F1646" i="7"/>
  <c r="H1454" i="7" a="1"/>
  <c r="F1518" i="7"/>
  <c r="F1582" i="7"/>
  <c r="H1518" i="7" a="1"/>
  <c r="H1518" i="7" l="1"/>
  <c r="H1646" i="7"/>
  <c r="H1454" i="7"/>
  <c r="H1582" i="7"/>
  <c r="B1456" i="7"/>
  <c r="B1520" i="7"/>
  <c r="B1584" i="7"/>
  <c r="B1648" i="7"/>
  <c r="F1519" i="7"/>
  <c r="F1583" i="7"/>
  <c r="H1583" i="7" a="1"/>
  <c r="F1647" i="7"/>
  <c r="F1455" i="7"/>
  <c r="H1519" i="7" a="1"/>
  <c r="H1647" i="7" a="1"/>
  <c r="H1455" i="7" a="1"/>
  <c r="H1455" i="7" l="1"/>
  <c r="H1647" i="7"/>
  <c r="H1519" i="7"/>
  <c r="H1583" i="7"/>
  <c r="B1585" i="7"/>
  <c r="B1521" i="7"/>
  <c r="B1457" i="7"/>
  <c r="B1649" i="7"/>
  <c r="F1584" i="7"/>
  <c r="H1584" i="7" a="1"/>
  <c r="F1456" i="7"/>
  <c r="H1648" i="7" a="1"/>
  <c r="H1456" i="7" a="1"/>
  <c r="F1520" i="7"/>
  <c r="H1520" i="7" a="1"/>
  <c r="F1648" i="7"/>
  <c r="H1648" i="7" l="1"/>
  <c r="H1520" i="7"/>
  <c r="H1456" i="7"/>
  <c r="H1584" i="7"/>
  <c r="B1650" i="7"/>
  <c r="B1522" i="7"/>
  <c r="B1458" i="7"/>
  <c r="B1586" i="7"/>
  <c r="H1585" i="7" a="1"/>
  <c r="F1457" i="7"/>
  <c r="F1521" i="7"/>
  <c r="F1649" i="7"/>
  <c r="H1521" i="7" a="1"/>
  <c r="H1649" i="7" a="1"/>
  <c r="H1457" i="7" a="1"/>
  <c r="F1585" i="7"/>
  <c r="H1521" i="7" l="1"/>
  <c r="H1457" i="7"/>
  <c r="H1649" i="7"/>
  <c r="H1585" i="7"/>
  <c r="B1651" i="7"/>
  <c r="B1523" i="7"/>
  <c r="B1459" i="7"/>
  <c r="B1587" i="7"/>
  <c r="H1586" i="7" a="1"/>
  <c r="F1586" i="7"/>
  <c r="F1522" i="7"/>
  <c r="H1458" i="7" a="1"/>
  <c r="H1650" i="7" a="1"/>
  <c r="F1458" i="7"/>
  <c r="H1522" i="7" a="1"/>
  <c r="F1650" i="7"/>
  <c r="H1522" i="7" l="1"/>
  <c r="H1650" i="7"/>
  <c r="H1458" i="7"/>
  <c r="H1586" i="7"/>
  <c r="B1652" i="7"/>
  <c r="B1524" i="7"/>
  <c r="B1588" i="7"/>
  <c r="F1523" i="7"/>
  <c r="H1459" i="7" a="1"/>
  <c r="F1459" i="7"/>
  <c r="H1523" i="7" a="1"/>
  <c r="H1587" i="7" a="1"/>
  <c r="F1651" i="7"/>
  <c r="H1651" i="7" a="1"/>
  <c r="F1587" i="7"/>
  <c r="H1651" i="7" l="1"/>
  <c r="H1459" i="7"/>
  <c r="H1523" i="7"/>
  <c r="H1587" i="7"/>
  <c r="B1653" i="7"/>
  <c r="B1589" i="7"/>
  <c r="B1525" i="7"/>
  <c r="F1524" i="7"/>
  <c r="F1652" i="7"/>
  <c r="H1652" i="7" a="1"/>
  <c r="H1524" i="7" a="1"/>
  <c r="F1588" i="7"/>
  <c r="H1588" i="7" a="1"/>
  <c r="H1524" i="7" l="1"/>
  <c r="H1652" i="7"/>
  <c r="H1588" i="7"/>
  <c r="B1590" i="7"/>
  <c r="B1526" i="7"/>
  <c r="B1654" i="7"/>
  <c r="H1589" i="7" a="1"/>
  <c r="F1653" i="7"/>
  <c r="H1653" i="7" a="1"/>
  <c r="H1525" i="7" a="1"/>
  <c r="F1589" i="7"/>
  <c r="F1525" i="7"/>
  <c r="H1653" i="7" l="1"/>
  <c r="H1525" i="7"/>
  <c r="H1589" i="7"/>
  <c r="B1591" i="7"/>
  <c r="B1527" i="7"/>
  <c r="B1655" i="7"/>
  <c r="F1590" i="7"/>
  <c r="H1526" i="7" a="1"/>
  <c r="F1654" i="7"/>
  <c r="H1654" i="7" a="1"/>
  <c r="F1526" i="7"/>
  <c r="H1590" i="7" a="1"/>
  <c r="H1654" i="7" l="1"/>
  <c r="H1590" i="7"/>
  <c r="H1526" i="7"/>
  <c r="B1656" i="7"/>
  <c r="B1592" i="7"/>
  <c r="B1528" i="7"/>
  <c r="H1527" i="7" a="1"/>
  <c r="F1655" i="7"/>
  <c r="F1591" i="7"/>
  <c r="H1655" i="7" a="1"/>
  <c r="F1527" i="7"/>
  <c r="H1591" i="7" a="1"/>
  <c r="H1655" i="7" l="1"/>
  <c r="H1527" i="7"/>
  <c r="H1591" i="7"/>
  <c r="B1593" i="7"/>
  <c r="B1529" i="7"/>
  <c r="B1657" i="7"/>
  <c r="F1592" i="7"/>
  <c r="H1656" i="7" a="1"/>
  <c r="F1528" i="7"/>
  <c r="F1656" i="7"/>
  <c r="H1528" i="7" a="1"/>
  <c r="H1592" i="7" a="1"/>
  <c r="H1656" i="7" l="1"/>
  <c r="H1592" i="7"/>
  <c r="H1528" i="7"/>
  <c r="B1594" i="7"/>
  <c r="B1530" i="7"/>
  <c r="B1658" i="7"/>
  <c r="H1593" i="7" a="1"/>
  <c r="F1593" i="7"/>
  <c r="F1529" i="7"/>
  <c r="F1657" i="7"/>
  <c r="H1529" i="7" a="1"/>
  <c r="H1657" i="7" a="1"/>
  <c r="H1529" i="7" l="1"/>
  <c r="H1593" i="7"/>
  <c r="H1657" i="7"/>
  <c r="B1659" i="7"/>
  <c r="B1531" i="7"/>
  <c r="B1595" i="7"/>
  <c r="F1594" i="7"/>
  <c r="F1658" i="7"/>
  <c r="H1594" i="7" a="1"/>
  <c r="H1530" i="7" a="1"/>
  <c r="H1658" i="7" a="1"/>
  <c r="F1530" i="7"/>
  <c r="H1658" i="7" l="1"/>
  <c r="H1530" i="7"/>
  <c r="H1594" i="7"/>
  <c r="B1660" i="7"/>
  <c r="B1596" i="7"/>
  <c r="B1532" i="7"/>
  <c r="H1659" i="7" a="1"/>
  <c r="H1531" i="7" a="1"/>
  <c r="F1595" i="7"/>
  <c r="H1595" i="7" a="1"/>
  <c r="F1659" i="7"/>
  <c r="F1531" i="7"/>
  <c r="H1595" i="7" l="1"/>
  <c r="H1531" i="7"/>
  <c r="H1659" i="7"/>
  <c r="B1533" i="7"/>
  <c r="B1597" i="7"/>
  <c r="B1661" i="7"/>
  <c r="H1596" i="7" a="1"/>
  <c r="H1660" i="7" a="1"/>
  <c r="F1596" i="7"/>
  <c r="H1532" i="7" a="1"/>
  <c r="F1660" i="7"/>
  <c r="F1532" i="7"/>
  <c r="H1532" i="7" l="1"/>
  <c r="H1596" i="7"/>
  <c r="H1660" i="7"/>
  <c r="B1662" i="7"/>
  <c r="B1598" i="7"/>
  <c r="B1534" i="7"/>
  <c r="H1597" i="7" a="1"/>
  <c r="F1661" i="7"/>
  <c r="H1661" i="7" a="1"/>
  <c r="F1533" i="7"/>
  <c r="H1533" i="7" a="1"/>
  <c r="F1597" i="7"/>
  <c r="H1661" i="7" l="1"/>
  <c r="H1597" i="7"/>
  <c r="H1533" i="7"/>
  <c r="B1663" i="7"/>
  <c r="B1599" i="7"/>
  <c r="B1535" i="7"/>
  <c r="F1598" i="7"/>
  <c r="H1662" i="7" a="1"/>
  <c r="H1534" i="7" a="1"/>
  <c r="H1598" i="7" a="1"/>
  <c r="F1534" i="7"/>
  <c r="F1662" i="7"/>
  <c r="H1662" i="7" l="1"/>
  <c r="H1598" i="7"/>
  <c r="H1534" i="7"/>
  <c r="B1536" i="7"/>
  <c r="B1600" i="7"/>
  <c r="B1664" i="7"/>
  <c r="F1599" i="7"/>
  <c r="H1663" i="7" a="1"/>
  <c r="F1663" i="7"/>
  <c r="H1535" i="7" a="1"/>
  <c r="F1535" i="7"/>
  <c r="H1599" i="7" a="1"/>
  <c r="H1663" i="7" l="1"/>
  <c r="H1599" i="7"/>
  <c r="H1535" i="7"/>
  <c r="B1665" i="7"/>
  <c r="B1601" i="7"/>
  <c r="B1537" i="7"/>
  <c r="H1600" i="7" a="1"/>
  <c r="H1664" i="7" a="1"/>
  <c r="H1536" i="7" a="1"/>
  <c r="F1600" i="7"/>
  <c r="F1664" i="7"/>
  <c r="F1536" i="7"/>
  <c r="H1664" i="7" l="1"/>
  <c r="H1536" i="7"/>
  <c r="H1600" i="7"/>
  <c r="B1538" i="7"/>
  <c r="B1602" i="7"/>
  <c r="B1666" i="7"/>
  <c r="F1537" i="7"/>
  <c r="H1665" i="7" a="1"/>
  <c r="H1601" i="7" a="1"/>
  <c r="H1537" i="7" a="1"/>
  <c r="F1665" i="7"/>
  <c r="F1601" i="7"/>
  <c r="H1665" i="7" l="1"/>
  <c r="H1601" i="7"/>
  <c r="H1537" i="7"/>
  <c r="B1667" i="7"/>
  <c r="B1603" i="7"/>
  <c r="B1539" i="7"/>
  <c r="F1602" i="7"/>
  <c r="H1666" i="7" a="1"/>
  <c r="H1602" i="7" a="1"/>
  <c r="F1666" i="7"/>
  <c r="H1538" i="7" a="1"/>
  <c r="F1538" i="7"/>
  <c r="H1666" i="7" l="1"/>
  <c r="H1538" i="7"/>
  <c r="H1602" i="7"/>
  <c r="B1604" i="7"/>
  <c r="B1540" i="7"/>
  <c r="B1668" i="7"/>
  <c r="H1603" i="7" a="1"/>
  <c r="H1539" i="7" a="1"/>
  <c r="F1603" i="7"/>
  <c r="F1539" i="7"/>
  <c r="F1667" i="7"/>
  <c r="H1667" i="7" a="1"/>
  <c r="H1603" i="7" l="1"/>
  <c r="H1667" i="7"/>
  <c r="H1539" i="7"/>
  <c r="B1605" i="7"/>
  <c r="B1541" i="7"/>
  <c r="B1669" i="7"/>
  <c r="B1733" i="7"/>
  <c r="H1604" i="7" a="1"/>
  <c r="H1540" i="7" a="1"/>
  <c r="H1668" i="7" a="1"/>
  <c r="F1604" i="7"/>
  <c r="F1668" i="7"/>
  <c r="F1540" i="7"/>
  <c r="H1540" i="7" l="1"/>
  <c r="H1668" i="7"/>
  <c r="H1604" i="7"/>
  <c r="B1670" i="7"/>
  <c r="B1606" i="7"/>
  <c r="B1542" i="7"/>
  <c r="B1734" i="7"/>
  <c r="H1541" i="7" a="1"/>
  <c r="H1605" i="7" a="1"/>
  <c r="F1605" i="7"/>
  <c r="H1669" i="7" a="1"/>
  <c r="F1733" i="7"/>
  <c r="F1541" i="7"/>
  <c r="H1733" i="7" a="1"/>
  <c r="F1669" i="7"/>
  <c r="H1733" i="7" l="1"/>
  <c r="H1605" i="7"/>
  <c r="H1669" i="7"/>
  <c r="H1541" i="7"/>
  <c r="B1607" i="7"/>
  <c r="B1543" i="7"/>
  <c r="B1735" i="7"/>
  <c r="B1671" i="7"/>
  <c r="F1542" i="7"/>
  <c r="F1606" i="7"/>
  <c r="H1606" i="7" a="1"/>
  <c r="H1670" i="7" a="1"/>
  <c r="H1734" i="7" a="1"/>
  <c r="H1542" i="7" a="1"/>
  <c r="F1734" i="7"/>
  <c r="F1670" i="7"/>
  <c r="H1606" i="7" l="1"/>
  <c r="H1734" i="7"/>
  <c r="H1542" i="7"/>
  <c r="H1670" i="7"/>
  <c r="B1544" i="7"/>
  <c r="B1608" i="7"/>
  <c r="B1672" i="7"/>
  <c r="B1736" i="7"/>
  <c r="F1735" i="7"/>
  <c r="F1607" i="7"/>
  <c r="H1607" i="7" a="1"/>
  <c r="H1735" i="7" a="1"/>
  <c r="F1671" i="7"/>
  <c r="F1543" i="7"/>
  <c r="H1543" i="7" a="1"/>
  <c r="H1671" i="7" a="1"/>
  <c r="H1543" i="7" l="1"/>
  <c r="H1607" i="7"/>
  <c r="H1671" i="7"/>
  <c r="H1735" i="7"/>
  <c r="B1609" i="7"/>
  <c r="B1545" i="7"/>
  <c r="B1673" i="7"/>
  <c r="B1737" i="7"/>
  <c r="F1672" i="7"/>
  <c r="H1608" i="7" a="1"/>
  <c r="F1608" i="7"/>
  <c r="F1736" i="7"/>
  <c r="F1544" i="7"/>
  <c r="H1736" i="7" a="1"/>
  <c r="H1544" i="7" a="1"/>
  <c r="H1672" i="7" a="1"/>
  <c r="H1544" i="7" l="1"/>
  <c r="H1672" i="7"/>
  <c r="H1608" i="7"/>
  <c r="H1736" i="7"/>
  <c r="B1674" i="7"/>
  <c r="B1610" i="7"/>
  <c r="B1546" i="7"/>
  <c r="B1738" i="7"/>
  <c r="H1609" i="7" a="1"/>
  <c r="H1545" i="7" a="1"/>
  <c r="H1673" i="7" a="1"/>
  <c r="F1545" i="7"/>
  <c r="H1737" i="7" a="1"/>
  <c r="F1609" i="7"/>
  <c r="F1673" i="7"/>
  <c r="F1737" i="7"/>
  <c r="H1673" i="7" l="1"/>
  <c r="H1737" i="7"/>
  <c r="H1545" i="7"/>
  <c r="H1609" i="7"/>
  <c r="B1739" i="7"/>
  <c r="B1611" i="7"/>
  <c r="B1547" i="7"/>
  <c r="B1675" i="7"/>
  <c r="F1610" i="7"/>
  <c r="F1674" i="7"/>
  <c r="H1738" i="7" a="1"/>
  <c r="H1546" i="7" a="1"/>
  <c r="F1546" i="7"/>
  <c r="H1674" i="7" a="1"/>
  <c r="F1738" i="7"/>
  <c r="H1610" i="7" a="1"/>
  <c r="H1610" i="7" l="1"/>
  <c r="H1674" i="7"/>
  <c r="H1546" i="7"/>
  <c r="H1738" i="7"/>
  <c r="B1740" i="7"/>
  <c r="B1612" i="7"/>
  <c r="B1548" i="7"/>
  <c r="B1676" i="7"/>
  <c r="H1739" i="7" a="1"/>
  <c r="H1611" i="7" a="1"/>
  <c r="F1611" i="7"/>
  <c r="F1675" i="7"/>
  <c r="H1675" i="7" a="1"/>
  <c r="H1547" i="7" a="1"/>
  <c r="F1739" i="7"/>
  <c r="F1547" i="7"/>
  <c r="H1675" i="7" l="1"/>
  <c r="H1611" i="7"/>
  <c r="H1547" i="7"/>
  <c r="H1739" i="7"/>
  <c r="B1741" i="7"/>
  <c r="B1613" i="7"/>
  <c r="B1549" i="7"/>
  <c r="B1677" i="7"/>
  <c r="H1740" i="7" a="1"/>
  <c r="H1548" i="7" a="1"/>
  <c r="H1676" i="7" a="1"/>
  <c r="H1612" i="7" a="1"/>
  <c r="F1612" i="7"/>
  <c r="F1548" i="7"/>
  <c r="F1676" i="7"/>
  <c r="F1740" i="7"/>
  <c r="H1612" i="7" l="1"/>
  <c r="H1548" i="7"/>
  <c r="H1676" i="7"/>
  <c r="H1740" i="7"/>
  <c r="B1742" i="7"/>
  <c r="B1614" i="7"/>
  <c r="B1550" i="7"/>
  <c r="B1678" i="7"/>
  <c r="H1677" i="7" a="1"/>
  <c r="H1741" i="7" a="1"/>
  <c r="F1549" i="7"/>
  <c r="F1677" i="7"/>
  <c r="F1613" i="7"/>
  <c r="H1549" i="7" a="1"/>
  <c r="F1741" i="7"/>
  <c r="H1613" i="7" a="1"/>
  <c r="H1613" i="7" l="1"/>
  <c r="H1549" i="7"/>
  <c r="H1741" i="7"/>
  <c r="H1677" i="7"/>
  <c r="B1743" i="7"/>
  <c r="B1615" i="7"/>
  <c r="B1679" i="7"/>
  <c r="F1614" i="7"/>
  <c r="F1550" i="7"/>
  <c r="F1742" i="7"/>
  <c r="H1742" i="7" a="1"/>
  <c r="H1550" i="7" a="1"/>
  <c r="H1678" i="7" a="1"/>
  <c r="H1614" i="7" a="1"/>
  <c r="F1678" i="7"/>
  <c r="H1614" i="7" l="1"/>
  <c r="H1550" i="7"/>
  <c r="H1742" i="7"/>
  <c r="H1678" i="7"/>
  <c r="B1744" i="7"/>
  <c r="B1616" i="7"/>
  <c r="B1680" i="7"/>
  <c r="F1743" i="7"/>
  <c r="F1679" i="7"/>
  <c r="F1615" i="7"/>
  <c r="H1679" i="7" a="1"/>
  <c r="H1743" i="7" a="1"/>
  <c r="H1615" i="7" a="1"/>
  <c r="H1615" i="7" l="1"/>
  <c r="H1743" i="7"/>
  <c r="H1679" i="7"/>
  <c r="B1745" i="7"/>
  <c r="B1681" i="7"/>
  <c r="B1617" i="7"/>
  <c r="F1744" i="7"/>
  <c r="H1680" i="7" a="1"/>
  <c r="H1744" i="7" a="1"/>
  <c r="H1616" i="7" a="1"/>
  <c r="F1616" i="7"/>
  <c r="F1680" i="7"/>
  <c r="H1680" i="7" l="1"/>
  <c r="H1616" i="7"/>
  <c r="H1744" i="7"/>
  <c r="B1682" i="7"/>
  <c r="B1618" i="7"/>
  <c r="B1746" i="7"/>
  <c r="F1681" i="7"/>
  <c r="F1617" i="7"/>
  <c r="F1745" i="7"/>
  <c r="H1617" i="7" a="1"/>
  <c r="H1681" i="7" a="1"/>
  <c r="H1745" i="7" a="1"/>
  <c r="H1745" i="7" l="1"/>
  <c r="H1681" i="7"/>
  <c r="H1617" i="7"/>
  <c r="B1683" i="7"/>
  <c r="B1619" i="7"/>
  <c r="B1747" i="7"/>
  <c r="H1682" i="7" a="1"/>
  <c r="F1618" i="7"/>
  <c r="F1746" i="7"/>
  <c r="H1618" i="7" a="1"/>
  <c r="F1682" i="7"/>
  <c r="H1746" i="7" a="1"/>
  <c r="H1618" i="7" l="1"/>
  <c r="H1682" i="7"/>
  <c r="H1746" i="7"/>
  <c r="B1748" i="7"/>
  <c r="B1684" i="7"/>
  <c r="B1620" i="7"/>
  <c r="H1683" i="7" a="1"/>
  <c r="F1683" i="7"/>
  <c r="H1619" i="7" a="1"/>
  <c r="H1747" i="7" a="1"/>
  <c r="F1619" i="7"/>
  <c r="F1747" i="7"/>
  <c r="H1747" i="7" l="1"/>
  <c r="H1619" i="7"/>
  <c r="H1683" i="7"/>
  <c r="B1685" i="7"/>
  <c r="B1621" i="7"/>
  <c r="B1749" i="7"/>
  <c r="H1684" i="7" a="1"/>
  <c r="H1748" i="7" a="1"/>
  <c r="F1684" i="7"/>
  <c r="F1748" i="7"/>
  <c r="H1620" i="7" a="1"/>
  <c r="F1620" i="7"/>
  <c r="H1748" i="7" l="1"/>
  <c r="H1684" i="7"/>
  <c r="H1620" i="7"/>
  <c r="B1686" i="7"/>
  <c r="B1622" i="7"/>
  <c r="B1750" i="7"/>
  <c r="F1621" i="7"/>
  <c r="F1749" i="7"/>
  <c r="H1749" i="7" a="1"/>
  <c r="H1621" i="7" a="1"/>
  <c r="F1685" i="7"/>
  <c r="H1685" i="7" a="1"/>
  <c r="H1621" i="7" l="1"/>
  <c r="H1749" i="7"/>
  <c r="H1685" i="7"/>
  <c r="B1687" i="7"/>
  <c r="B1623" i="7"/>
  <c r="B1751" i="7"/>
  <c r="F1750" i="7"/>
  <c r="H1686" i="7" a="1"/>
  <c r="H1750" i="7" a="1"/>
  <c r="F1686" i="7"/>
  <c r="F1622" i="7"/>
  <c r="H1622" i="7" a="1"/>
  <c r="H1750" i="7" l="1"/>
  <c r="H1686" i="7"/>
  <c r="H1622" i="7"/>
  <c r="B1688" i="7"/>
  <c r="B1624" i="7"/>
  <c r="B1752" i="7"/>
  <c r="H1687" i="7" a="1"/>
  <c r="H1623" i="7" a="1"/>
  <c r="H1751" i="7" a="1"/>
  <c r="F1687" i="7"/>
  <c r="F1751" i="7"/>
  <c r="F1623" i="7"/>
  <c r="H1623" i="7" l="1"/>
  <c r="H1687" i="7"/>
  <c r="H1751" i="7"/>
  <c r="B1689" i="7"/>
  <c r="B1625" i="7"/>
  <c r="B1753" i="7"/>
  <c r="H1624" i="7" a="1"/>
  <c r="F1688" i="7"/>
  <c r="H1688" i="7" a="1"/>
  <c r="F1752" i="7"/>
  <c r="F1624" i="7"/>
  <c r="H1752" i="7" a="1"/>
  <c r="H1752" i="7" l="1"/>
  <c r="H1624" i="7"/>
  <c r="H1688" i="7"/>
  <c r="B1690" i="7"/>
  <c r="B1626" i="7"/>
  <c r="B1754" i="7"/>
  <c r="H1689" i="7" a="1"/>
  <c r="H1625" i="7" a="1"/>
  <c r="F1753" i="7"/>
  <c r="F1625" i="7"/>
  <c r="H1753" i="7" a="1"/>
  <c r="F1689" i="7"/>
  <c r="H1625" i="7" l="1"/>
  <c r="H1689" i="7"/>
  <c r="H1753" i="7"/>
  <c r="B1691" i="7"/>
  <c r="B1627" i="7"/>
  <c r="B1755" i="7"/>
  <c r="F1690" i="7"/>
  <c r="H1626" i="7" a="1"/>
  <c r="H1690" i="7" a="1"/>
  <c r="F1754" i="7"/>
  <c r="H1754" i="7" a="1"/>
  <c r="F1626" i="7"/>
  <c r="H1754" i="7" l="1"/>
  <c r="H1690" i="7"/>
  <c r="H1626" i="7"/>
  <c r="B1692" i="7"/>
  <c r="B1628" i="7"/>
  <c r="B1756" i="7"/>
  <c r="H1691" i="7" a="1"/>
  <c r="H1627" i="7" a="1"/>
  <c r="H1755" i="7" a="1"/>
  <c r="F1755" i="7"/>
  <c r="F1627" i="7"/>
  <c r="F1691" i="7"/>
  <c r="H1627" i="7" l="1"/>
  <c r="H1691" i="7"/>
  <c r="H1755" i="7"/>
  <c r="B1693" i="7"/>
  <c r="B1629" i="7"/>
  <c r="B1757" i="7"/>
  <c r="H1692" i="7" a="1"/>
  <c r="F1756" i="7"/>
  <c r="H1756" i="7" a="1"/>
  <c r="F1692" i="7"/>
  <c r="H1628" i="7" a="1"/>
  <c r="F1628" i="7"/>
  <c r="H1756" i="7" l="1"/>
  <c r="H1628" i="7"/>
  <c r="H1692" i="7"/>
  <c r="B1694" i="7"/>
  <c r="B1630" i="7"/>
  <c r="B1758" i="7"/>
  <c r="F1693" i="7"/>
  <c r="H1629" i="7" a="1"/>
  <c r="F1757" i="7"/>
  <c r="H1757" i="7" a="1"/>
  <c r="F1629" i="7"/>
  <c r="H1693" i="7" a="1"/>
  <c r="H1757" i="7" l="1"/>
  <c r="H1693" i="7"/>
  <c r="H1629" i="7"/>
  <c r="B1695" i="7"/>
  <c r="B1631" i="7"/>
  <c r="B1759" i="7"/>
  <c r="F1694" i="7"/>
  <c r="F1630" i="7"/>
  <c r="H1630" i="7" a="1"/>
  <c r="F1758" i="7"/>
  <c r="H1694" i="7" a="1"/>
  <c r="H1758" i="7" a="1"/>
  <c r="H1630" i="7" l="1"/>
  <c r="H1694" i="7"/>
  <c r="H1758" i="7"/>
  <c r="B1696" i="7"/>
  <c r="B1632" i="7"/>
  <c r="B1760" i="7"/>
  <c r="B1824" i="7"/>
  <c r="H1695" i="7" a="1"/>
  <c r="H1631" i="7" a="1"/>
  <c r="H1759" i="7" a="1"/>
  <c r="F1759" i="7"/>
  <c r="F1631" i="7"/>
  <c r="F1695" i="7"/>
  <c r="H1759" i="7" l="1"/>
  <c r="H1631" i="7"/>
  <c r="H1695" i="7"/>
  <c r="B1825" i="7"/>
  <c r="B1761" i="7"/>
  <c r="B1697" i="7"/>
  <c r="B1633" i="7"/>
  <c r="F1632" i="7"/>
  <c r="F1824" i="7"/>
  <c r="H1824" i="7" a="1"/>
  <c r="H1696" i="7" a="1"/>
  <c r="F1760" i="7"/>
  <c r="H1760" i="7" a="1"/>
  <c r="F1696" i="7"/>
  <c r="H1632" i="7" a="1"/>
  <c r="H1632" i="7" l="1"/>
  <c r="H1760" i="7"/>
  <c r="H1824" i="7"/>
  <c r="H1696" i="7"/>
  <c r="B1826" i="7"/>
  <c r="B1762" i="7"/>
  <c r="B1634" i="7"/>
  <c r="B1698" i="7"/>
  <c r="F1697" i="7"/>
  <c r="F1761" i="7"/>
  <c r="H1697" i="7" a="1"/>
  <c r="H1633" i="7" a="1"/>
  <c r="H1761" i="7" a="1"/>
  <c r="H1825" i="7" a="1"/>
  <c r="F1825" i="7"/>
  <c r="F1633" i="7"/>
  <c r="H1633" i="7" l="1"/>
  <c r="H1825" i="7"/>
  <c r="H1761" i="7"/>
  <c r="H1697" i="7"/>
  <c r="B1827" i="7"/>
  <c r="B1699" i="7"/>
  <c r="B1635" i="7"/>
  <c r="B1763" i="7"/>
  <c r="H1634" i="7" a="1"/>
  <c r="H1826" i="7" a="1"/>
  <c r="F1762" i="7"/>
  <c r="H1698" i="7" a="1"/>
  <c r="F1698" i="7"/>
  <c r="F1826" i="7"/>
  <c r="H1762" i="7" a="1"/>
  <c r="F1634" i="7"/>
  <c r="H1762" i="7" l="1"/>
  <c r="H1698" i="7"/>
  <c r="H1826" i="7"/>
  <c r="H1634" i="7"/>
  <c r="B1700" i="7"/>
  <c r="B1636" i="7"/>
  <c r="B1828" i="7"/>
  <c r="B1764" i="7"/>
  <c r="F1635" i="7"/>
  <c r="H1635" i="7" a="1"/>
  <c r="F1699" i="7"/>
  <c r="H1699" i="7" a="1"/>
  <c r="H1763" i="7" a="1"/>
  <c r="F1763" i="7"/>
  <c r="F1827" i="7"/>
  <c r="H1827" i="7" a="1"/>
  <c r="H1699" i="7" l="1"/>
  <c r="H1827" i="7"/>
  <c r="H1763" i="7"/>
  <c r="H1635" i="7"/>
  <c r="B1701" i="7"/>
  <c r="B1637" i="7"/>
  <c r="B1765" i="7"/>
  <c r="B1829" i="7"/>
  <c r="F1828" i="7"/>
  <c r="F1636" i="7"/>
  <c r="H1700" i="7" a="1"/>
  <c r="F1700" i="7"/>
  <c r="H1636" i="7" a="1"/>
  <c r="H1828" i="7" a="1"/>
  <c r="F1764" i="7"/>
  <c r="H1764" i="7" a="1"/>
  <c r="H1636" i="7" l="1"/>
  <c r="H1764" i="7"/>
  <c r="H1828" i="7"/>
  <c r="H1700" i="7"/>
  <c r="B1702" i="7"/>
  <c r="B1638" i="7"/>
  <c r="B1830" i="7"/>
  <c r="B1766" i="7"/>
  <c r="F1829" i="7"/>
  <c r="F1637" i="7"/>
  <c r="F1765" i="7"/>
  <c r="H1765" i="7" a="1"/>
  <c r="F1701" i="7"/>
  <c r="H1829" i="7" a="1"/>
  <c r="H1701" i="7" a="1"/>
  <c r="H1637" i="7" a="1"/>
  <c r="H1637" i="7" l="1"/>
  <c r="H1765" i="7"/>
  <c r="H1701" i="7"/>
  <c r="H1829" i="7"/>
  <c r="B1831" i="7"/>
  <c r="B1767" i="7"/>
  <c r="B1703" i="7"/>
  <c r="B1639" i="7"/>
  <c r="F1702" i="7"/>
  <c r="H1702" i="7" a="1"/>
  <c r="H1638" i="7" a="1"/>
  <c r="F1638" i="7"/>
  <c r="H1766" i="7" a="1"/>
  <c r="H1830" i="7" a="1"/>
  <c r="F1830" i="7"/>
  <c r="F1766" i="7"/>
  <c r="H1638" i="7" l="1"/>
  <c r="H1830" i="7"/>
  <c r="H1766" i="7"/>
  <c r="H1702" i="7"/>
  <c r="B1832" i="7"/>
  <c r="B1768" i="7"/>
  <c r="B1704" i="7"/>
  <c r="B1640" i="7"/>
  <c r="H1831" i="7" a="1"/>
  <c r="H1767" i="7" a="1"/>
  <c r="H1639" i="7" a="1"/>
  <c r="F1767" i="7"/>
  <c r="H1703" i="7" a="1"/>
  <c r="F1703" i="7"/>
  <c r="F1831" i="7"/>
  <c r="F1639" i="7"/>
  <c r="H1639" i="7" l="1"/>
  <c r="H1767" i="7"/>
  <c r="H1703" i="7"/>
  <c r="H1831" i="7"/>
  <c r="B1769" i="7"/>
  <c r="B1705" i="7"/>
  <c r="B1641" i="7"/>
  <c r="B1833" i="7"/>
  <c r="H1832" i="7" a="1"/>
  <c r="F1640" i="7"/>
  <c r="H1640" i="7" a="1"/>
  <c r="F1704" i="7"/>
  <c r="H1704" i="7" a="1"/>
  <c r="H1768" i="7" a="1"/>
  <c r="F1768" i="7"/>
  <c r="F1832" i="7"/>
  <c r="H1704" i="7" l="1"/>
  <c r="H1768" i="7"/>
  <c r="H1640" i="7"/>
  <c r="H1832" i="7"/>
  <c r="B1834" i="7"/>
  <c r="B1706" i="7"/>
  <c r="B1770" i="7"/>
  <c r="F1641" i="7"/>
  <c r="F1769" i="7"/>
  <c r="H1769" i="7" a="1"/>
  <c r="F1705" i="7"/>
  <c r="H1833" i="7" a="1"/>
  <c r="H1705" i="7" a="1"/>
  <c r="F1833" i="7"/>
  <c r="H1641" i="7" a="1"/>
  <c r="H1769" i="7" l="1"/>
  <c r="H1641" i="7"/>
  <c r="H1705" i="7"/>
  <c r="H1833" i="7"/>
  <c r="B1835" i="7"/>
  <c r="B1707" i="7"/>
  <c r="B1771" i="7"/>
  <c r="F1706" i="7"/>
  <c r="F1834" i="7"/>
  <c r="H1834" i="7" a="1"/>
  <c r="H1770" i="7" a="1"/>
  <c r="H1706" i="7" a="1"/>
  <c r="F1770" i="7"/>
  <c r="H1706" i="7" l="1"/>
  <c r="H1834" i="7"/>
  <c r="H1770" i="7"/>
  <c r="B1836" i="7"/>
  <c r="B1708" i="7"/>
  <c r="B1772" i="7"/>
  <c r="F1771" i="7"/>
  <c r="F1835" i="7"/>
  <c r="H1707" i="7" a="1"/>
  <c r="H1835" i="7" a="1"/>
  <c r="F1707" i="7"/>
  <c r="H1771" i="7" a="1"/>
  <c r="H1771" i="7" l="1"/>
  <c r="H1835" i="7"/>
  <c r="H1707" i="7"/>
  <c r="B1837" i="7"/>
  <c r="B1773" i="7"/>
  <c r="B1709" i="7"/>
  <c r="F1772" i="7"/>
  <c r="H1708" i="7" a="1"/>
  <c r="H1772" i="7" a="1"/>
  <c r="F1836" i="7"/>
  <c r="F1708" i="7"/>
  <c r="H1836" i="7" a="1"/>
  <c r="H1836" i="7" l="1"/>
  <c r="H1772" i="7"/>
  <c r="H1708" i="7"/>
  <c r="B1774" i="7"/>
  <c r="B1710" i="7"/>
  <c r="B1838" i="7"/>
  <c r="H1773" i="7" a="1"/>
  <c r="H1837" i="7" a="1"/>
  <c r="H1709" i="7" a="1"/>
  <c r="F1709" i="7"/>
  <c r="F1837" i="7"/>
  <c r="F1773" i="7"/>
  <c r="H1837" i="7" l="1"/>
  <c r="H1773" i="7"/>
  <c r="H1709" i="7"/>
  <c r="B1775" i="7"/>
  <c r="B1711" i="7"/>
  <c r="B1839" i="7"/>
  <c r="F1838" i="7"/>
  <c r="H1710" i="7" a="1"/>
  <c r="H1838" i="7" a="1"/>
  <c r="F1710" i="7"/>
  <c r="F1774" i="7"/>
  <c r="H1774" i="7" a="1"/>
  <c r="H1710" i="7" l="1"/>
  <c r="H1838" i="7"/>
  <c r="H1774" i="7"/>
  <c r="B1712" i="7"/>
  <c r="B1776" i="7"/>
  <c r="B1840" i="7"/>
  <c r="F1775" i="7"/>
  <c r="F1711" i="7"/>
  <c r="H1711" i="7" a="1"/>
  <c r="H1775" i="7" a="1"/>
  <c r="F1839" i="7"/>
  <c r="H1839" i="7" a="1"/>
  <c r="H1711" i="7" l="1"/>
  <c r="H1775" i="7"/>
  <c r="H1839" i="7"/>
  <c r="B1841" i="7"/>
  <c r="B1713" i="7"/>
  <c r="B1777" i="7"/>
  <c r="F1776" i="7"/>
  <c r="H1840" i="7" a="1"/>
  <c r="H1776" i="7" a="1"/>
  <c r="F1712" i="7"/>
  <c r="F1840" i="7"/>
  <c r="H1712" i="7" a="1"/>
  <c r="H1840" i="7" l="1"/>
  <c r="H1776" i="7"/>
  <c r="H1712" i="7"/>
  <c r="B1778" i="7"/>
  <c r="B1714" i="7"/>
  <c r="B1842" i="7"/>
  <c r="H1777" i="7" a="1"/>
  <c r="F1841" i="7"/>
  <c r="F1713" i="7"/>
  <c r="H1713" i="7" a="1"/>
  <c r="F1777" i="7"/>
  <c r="H1841" i="7" a="1"/>
  <c r="H1713" i="7" l="1"/>
  <c r="H1777" i="7"/>
  <c r="H1841" i="7"/>
  <c r="B1843" i="7"/>
  <c r="B1715" i="7"/>
  <c r="B1779" i="7"/>
  <c r="F1842" i="7"/>
  <c r="F1778" i="7"/>
  <c r="H1714" i="7" a="1"/>
  <c r="H1778" i="7" a="1"/>
  <c r="F1714" i="7"/>
  <c r="H1842" i="7" a="1"/>
  <c r="H1778" i="7" l="1"/>
  <c r="H1714" i="7"/>
  <c r="H1842" i="7"/>
  <c r="B1780" i="7"/>
  <c r="B1716" i="7"/>
  <c r="B1844" i="7"/>
  <c r="F1715" i="7"/>
  <c r="F1779" i="7"/>
  <c r="H1779" i="7" a="1"/>
  <c r="H1715" i="7" a="1"/>
  <c r="F1843" i="7"/>
  <c r="H1843" i="7" a="1"/>
  <c r="H1715" i="7" l="1"/>
  <c r="H1779" i="7"/>
  <c r="H1843" i="7"/>
  <c r="B1845" i="7"/>
  <c r="B1781" i="7"/>
  <c r="B1717" i="7"/>
  <c r="F1844" i="7"/>
  <c r="H1716" i="7" a="1"/>
  <c r="F1780" i="7"/>
  <c r="H1844" i="7" a="1"/>
  <c r="F1716" i="7"/>
  <c r="H1780" i="7" a="1"/>
  <c r="H1844" i="7" l="1"/>
  <c r="H1716" i="7"/>
  <c r="H1780" i="7"/>
  <c r="B1782" i="7"/>
  <c r="B1718" i="7"/>
  <c r="B1846" i="7"/>
  <c r="H1781" i="7" a="1"/>
  <c r="H1717" i="7" a="1"/>
  <c r="F1781" i="7"/>
  <c r="F1717" i="7"/>
  <c r="F1845" i="7"/>
  <c r="H1845" i="7" a="1"/>
  <c r="H1717" i="7" l="1"/>
  <c r="H1781" i="7"/>
  <c r="H1845" i="7"/>
  <c r="B1783" i="7"/>
  <c r="B1719" i="7"/>
  <c r="B1847" i="7"/>
  <c r="F1846" i="7"/>
  <c r="F1718" i="7"/>
  <c r="H1846" i="7" a="1"/>
  <c r="H1718" i="7" a="1"/>
  <c r="F1782" i="7"/>
  <c r="H1782" i="7" a="1"/>
  <c r="H1718" i="7" l="1"/>
  <c r="H1846" i="7"/>
  <c r="H1782" i="7"/>
  <c r="B1784" i="7"/>
  <c r="B1720" i="7"/>
  <c r="B1848" i="7"/>
  <c r="F1783" i="7"/>
  <c r="H1783" i="7" a="1"/>
  <c r="F1847" i="7"/>
  <c r="H1847" i="7" a="1"/>
  <c r="F1719" i="7"/>
  <c r="H1719" i="7" a="1"/>
  <c r="H1847" i="7" l="1"/>
  <c r="H1783" i="7"/>
  <c r="H1719" i="7"/>
  <c r="B1721" i="7"/>
  <c r="B1785" i="7"/>
  <c r="B1849" i="7"/>
  <c r="H1784" i="7" a="1"/>
  <c r="H1848" i="7" a="1"/>
  <c r="F1848" i="7"/>
  <c r="F1720" i="7"/>
  <c r="H1720" i="7" a="1"/>
  <c r="F1784" i="7"/>
  <c r="H1720" i="7" l="1"/>
  <c r="H1784" i="7"/>
  <c r="H1848" i="7"/>
  <c r="B1850" i="7"/>
  <c r="B1786" i="7"/>
  <c r="B1722" i="7"/>
  <c r="F1785" i="7"/>
  <c r="F1849" i="7"/>
  <c r="H1785" i="7" a="1"/>
  <c r="H1849" i="7" a="1"/>
  <c r="H1721" i="7" a="1"/>
  <c r="F1721" i="7"/>
  <c r="H1785" i="7" l="1"/>
  <c r="H1849" i="7"/>
  <c r="H1721" i="7"/>
  <c r="B1915" i="7"/>
  <c r="B1723" i="7"/>
  <c r="B1787" i="7"/>
  <c r="B1851" i="7"/>
  <c r="H1722" i="7" a="1"/>
  <c r="H1786" i="7" a="1"/>
  <c r="H1850" i="7" a="1"/>
  <c r="F1786" i="7"/>
  <c r="F1722" i="7"/>
  <c r="F1850" i="7"/>
  <c r="H1786" i="7" l="1"/>
  <c r="H1850" i="7"/>
  <c r="H1722" i="7"/>
  <c r="B1724" i="7"/>
  <c r="B1788" i="7"/>
  <c r="B1916" i="7"/>
  <c r="B1852" i="7"/>
  <c r="F1787" i="7"/>
  <c r="H1723" i="7" a="1"/>
  <c r="F1915" i="7"/>
  <c r="F1851" i="7"/>
  <c r="H1851" i="7" a="1"/>
  <c r="H1787" i="7" a="1"/>
  <c r="H1915" i="7" a="1"/>
  <c r="F1723" i="7"/>
  <c r="H1851" i="7" l="1"/>
  <c r="H1723" i="7"/>
  <c r="H1787" i="7"/>
  <c r="H1915" i="7"/>
  <c r="B1853" i="7"/>
  <c r="B1789" i="7"/>
  <c r="B1725" i="7"/>
  <c r="B1917" i="7"/>
  <c r="F1724" i="7"/>
  <c r="H1788" i="7" a="1"/>
  <c r="H1852" i="7" a="1"/>
  <c r="F1788" i="7"/>
  <c r="H1724" i="7" a="1"/>
  <c r="F1852" i="7"/>
  <c r="F1916" i="7"/>
  <c r="H1916" i="7" a="1"/>
  <c r="H1852" i="7" l="1"/>
  <c r="H1916" i="7"/>
  <c r="H1788" i="7"/>
  <c r="H1724" i="7"/>
  <c r="B1854" i="7"/>
  <c r="B1918" i="7"/>
  <c r="B1790" i="7"/>
  <c r="B1726" i="7"/>
  <c r="H1917" i="7" a="1"/>
  <c r="F1853" i="7"/>
  <c r="F1917" i="7"/>
  <c r="F1789" i="7"/>
  <c r="H1789" i="7" a="1"/>
  <c r="F1725" i="7"/>
  <c r="H1725" i="7" a="1"/>
  <c r="H1853" i="7" a="1"/>
  <c r="H1725" i="7" l="1"/>
  <c r="H1789" i="7"/>
  <c r="H1853" i="7"/>
  <c r="H1917" i="7"/>
  <c r="B1791" i="7"/>
  <c r="B1727" i="7"/>
  <c r="B1855" i="7"/>
  <c r="B1919" i="7"/>
  <c r="F1918" i="7"/>
  <c r="H1854" i="7" a="1"/>
  <c r="H1918" i="7" a="1"/>
  <c r="F1726" i="7"/>
  <c r="H1726" i="7" a="1"/>
  <c r="F1854" i="7"/>
  <c r="F1790" i="7"/>
  <c r="H1790" i="7" a="1"/>
  <c r="H1726" i="7" l="1"/>
  <c r="H1854" i="7"/>
  <c r="H1790" i="7"/>
  <c r="H1918" i="7"/>
  <c r="B1728" i="7"/>
  <c r="B1792" i="7"/>
  <c r="B1856" i="7"/>
  <c r="B1920" i="7"/>
  <c r="H1855" i="7" a="1"/>
  <c r="F1791" i="7"/>
  <c r="F1727" i="7"/>
  <c r="H1919" i="7" a="1"/>
  <c r="H1727" i="7" a="1"/>
  <c r="F1919" i="7"/>
  <c r="H1791" i="7" a="1"/>
  <c r="F1855" i="7"/>
  <c r="H1727" i="7" l="1"/>
  <c r="H1919" i="7"/>
  <c r="H1791" i="7"/>
  <c r="H1855" i="7"/>
  <c r="B1857" i="7"/>
  <c r="B1729" i="7"/>
  <c r="B1793" i="7"/>
  <c r="B1921" i="7"/>
  <c r="H1920" i="7" a="1"/>
  <c r="H1856" i="7" a="1"/>
  <c r="F1728" i="7"/>
  <c r="F1856" i="7"/>
  <c r="H1792" i="7" a="1"/>
  <c r="H1728" i="7" a="1"/>
  <c r="F1920" i="7"/>
  <c r="F1792" i="7"/>
  <c r="H1728" i="7" l="1"/>
  <c r="H1792" i="7"/>
  <c r="H1856" i="7"/>
  <c r="H1920" i="7"/>
  <c r="B1922" i="7"/>
  <c r="B1858" i="7"/>
  <c r="B1794" i="7"/>
  <c r="B1730" i="7"/>
  <c r="H1857" i="7" a="1"/>
  <c r="H1729" i="7" a="1"/>
  <c r="F1729" i="7"/>
  <c r="F1793" i="7"/>
  <c r="H1921" i="7" a="1"/>
  <c r="F1857" i="7"/>
  <c r="H1793" i="7" a="1"/>
  <c r="F1921" i="7"/>
  <c r="H1729" i="7" l="1"/>
  <c r="H1921" i="7"/>
  <c r="H1793" i="7"/>
  <c r="H1857" i="7"/>
  <c r="B1731" i="7"/>
  <c r="B1795" i="7"/>
  <c r="B1859" i="7"/>
  <c r="B1923" i="7"/>
  <c r="H1794" i="7" a="1"/>
  <c r="F1858" i="7"/>
  <c r="H1858" i="7" a="1"/>
  <c r="H1730" i="7" a="1"/>
  <c r="F1730" i="7"/>
  <c r="F1794" i="7"/>
  <c r="F1922" i="7"/>
  <c r="H1922" i="7" a="1"/>
  <c r="H1858" i="7" l="1"/>
  <c r="H1922" i="7"/>
  <c r="H1730" i="7"/>
  <c r="H1794" i="7"/>
  <c r="B1796" i="7"/>
  <c r="B1732" i="7"/>
  <c r="B1924" i="7"/>
  <c r="B1860" i="7"/>
  <c r="F1859" i="7"/>
  <c r="H1923" i="7" a="1"/>
  <c r="F1731" i="7"/>
  <c r="H1859" i="7" a="1"/>
  <c r="H1795" i="7" a="1"/>
  <c r="F1795" i="7"/>
  <c r="H1731" i="7" a="1"/>
  <c r="F1923" i="7"/>
  <c r="H1731" i="7" l="1"/>
  <c r="H1923" i="7"/>
  <c r="H1859" i="7"/>
  <c r="H1795" i="7"/>
  <c r="B1925" i="7"/>
  <c r="B1797" i="7"/>
  <c r="B1861" i="7"/>
  <c r="H1924" i="7" a="1"/>
  <c r="F1796" i="7"/>
  <c r="H1732" i="7" a="1"/>
  <c r="H1860" i="7" a="1"/>
  <c r="F1860" i="7"/>
  <c r="F1732" i="7"/>
  <c r="H1796" i="7" a="1"/>
  <c r="F1924" i="7"/>
  <c r="H1796" i="7" l="1"/>
  <c r="H1860" i="7"/>
  <c r="H1732" i="7"/>
  <c r="H1924" i="7"/>
  <c r="B1862" i="7"/>
  <c r="B1798" i="7"/>
  <c r="B1926" i="7"/>
  <c r="H1925" i="7" a="1"/>
  <c r="F1861" i="7"/>
  <c r="F1797" i="7"/>
  <c r="H1861" i="7" a="1"/>
  <c r="H1797" i="7" a="1"/>
  <c r="F1925" i="7"/>
  <c r="H1797" i="7" l="1"/>
  <c r="H1861" i="7"/>
  <c r="H1925" i="7"/>
  <c r="B1927" i="7"/>
  <c r="B1863" i="7"/>
  <c r="B1799" i="7"/>
  <c r="F1798" i="7"/>
  <c r="H1798" i="7" a="1"/>
  <c r="F1926" i="7"/>
  <c r="H1926" i="7" a="1"/>
  <c r="H1862" i="7" a="1"/>
  <c r="F1862" i="7"/>
  <c r="H1926" i="7" l="1"/>
  <c r="H1798" i="7"/>
  <c r="H1862" i="7"/>
  <c r="B1864" i="7"/>
  <c r="B1800" i="7"/>
  <c r="B1928" i="7"/>
  <c r="F1863" i="7"/>
  <c r="F1799" i="7"/>
  <c r="F1927" i="7"/>
  <c r="H1863" i="7" a="1"/>
  <c r="H1927" i="7" a="1"/>
  <c r="H1799" i="7" a="1"/>
  <c r="H1927" i="7" l="1"/>
  <c r="H1863" i="7"/>
  <c r="H1799" i="7"/>
  <c r="B1929" i="7"/>
  <c r="B1865" i="7"/>
  <c r="B1801" i="7"/>
  <c r="F1928" i="7"/>
  <c r="F1800" i="7"/>
  <c r="H1928" i="7" a="1"/>
  <c r="F1864" i="7"/>
  <c r="H1864" i="7" a="1"/>
  <c r="H1800" i="7" a="1"/>
  <c r="H1864" i="7" l="1"/>
  <c r="H1928" i="7"/>
  <c r="H1800" i="7"/>
  <c r="B1930" i="7"/>
  <c r="B1866" i="7"/>
  <c r="B1802" i="7"/>
  <c r="F1865" i="7"/>
  <c r="F1929" i="7"/>
  <c r="H1801" i="7" a="1"/>
  <c r="H1865" i="7" a="1"/>
  <c r="H1929" i="7" a="1"/>
  <c r="F1801" i="7"/>
  <c r="H1929" i="7" l="1"/>
  <c r="H1865" i="7"/>
  <c r="H1801" i="7"/>
  <c r="B1867" i="7"/>
  <c r="B1803" i="7"/>
  <c r="B1931" i="7"/>
  <c r="F1866" i="7"/>
  <c r="H1866" i="7" a="1"/>
  <c r="F1930" i="7"/>
  <c r="F1802" i="7"/>
  <c r="H1930" i="7" a="1"/>
  <c r="H1802" i="7" a="1"/>
  <c r="H1866" i="7" l="1"/>
  <c r="H1802" i="7"/>
  <c r="H1930" i="7"/>
  <c r="B1868" i="7"/>
  <c r="B1804" i="7"/>
  <c r="B1932" i="7"/>
  <c r="H1931" i="7" a="1"/>
  <c r="H1803" i="7" a="1"/>
  <c r="F1803" i="7"/>
  <c r="H1867" i="7" a="1"/>
  <c r="F1867" i="7"/>
  <c r="F1931" i="7"/>
  <c r="H1803" i="7" l="1"/>
  <c r="H1931" i="7"/>
  <c r="H1867" i="7"/>
  <c r="B1869" i="7"/>
  <c r="B1805" i="7"/>
  <c r="B1933" i="7"/>
  <c r="F1868" i="7"/>
  <c r="H1868" i="7" a="1"/>
  <c r="F1932" i="7"/>
  <c r="H1932" i="7" a="1"/>
  <c r="F1804" i="7"/>
  <c r="H1804" i="7" a="1"/>
  <c r="H1932" i="7" l="1"/>
  <c r="H1868" i="7"/>
  <c r="H1804" i="7"/>
  <c r="B1934" i="7"/>
  <c r="B1870" i="7"/>
  <c r="B1806" i="7"/>
  <c r="F1933" i="7"/>
  <c r="F1869" i="7"/>
  <c r="H1933" i="7" a="1"/>
  <c r="H1869" i="7" a="1"/>
  <c r="F1805" i="7"/>
  <c r="H1805" i="7" a="1"/>
  <c r="H1869" i="7" l="1"/>
  <c r="H1933" i="7"/>
  <c r="H1805" i="7"/>
  <c r="B1935" i="7"/>
  <c r="B1871" i="7"/>
  <c r="B1807" i="7"/>
  <c r="F1806" i="7"/>
  <c r="H1806" i="7" a="1"/>
  <c r="H1934" i="7" a="1"/>
  <c r="F1934" i="7"/>
  <c r="H1870" i="7" a="1"/>
  <c r="F1870" i="7"/>
  <c r="H1934" i="7" l="1"/>
  <c r="H1806" i="7"/>
  <c r="H1870" i="7"/>
  <c r="B1872" i="7"/>
  <c r="B1808" i="7"/>
  <c r="B1936" i="7"/>
  <c r="F1871" i="7"/>
  <c r="H1807" i="7" a="1"/>
  <c r="F1807" i="7"/>
  <c r="F1935" i="7"/>
  <c r="H1871" i="7" a="1"/>
  <c r="H1935" i="7" a="1"/>
  <c r="H1871" i="7" l="1"/>
  <c r="H1807" i="7"/>
  <c r="H1935" i="7"/>
  <c r="B1873" i="7"/>
  <c r="B1809" i="7"/>
  <c r="B1937" i="7"/>
  <c r="F1936" i="7"/>
  <c r="F1808" i="7"/>
  <c r="H1808" i="7" a="1"/>
  <c r="H1936" i="7" a="1"/>
  <c r="F1872" i="7"/>
  <c r="H1872" i="7" a="1"/>
  <c r="H1936" i="7" l="1"/>
  <c r="H1808" i="7"/>
  <c r="H1872" i="7"/>
  <c r="B1874" i="7"/>
  <c r="B1810" i="7"/>
  <c r="B1938" i="7"/>
  <c r="H1873" i="7" a="1"/>
  <c r="F1809" i="7"/>
  <c r="F1937" i="7"/>
  <c r="H1937" i="7" a="1"/>
  <c r="H1809" i="7" a="1"/>
  <c r="F1873" i="7"/>
  <c r="H1937" i="7" l="1"/>
  <c r="H1873" i="7"/>
  <c r="H1809" i="7"/>
  <c r="B1939" i="7"/>
  <c r="B1875" i="7"/>
  <c r="B1811" i="7"/>
  <c r="F1938" i="7"/>
  <c r="H1810" i="7" a="1"/>
  <c r="F1874" i="7"/>
  <c r="H1938" i="7" a="1"/>
  <c r="H1874" i="7" a="1"/>
  <c r="F1810" i="7"/>
  <c r="H1938" i="7" l="1"/>
  <c r="H1810" i="7"/>
  <c r="H1874" i="7"/>
  <c r="B1812" i="7"/>
  <c r="B1876" i="7"/>
  <c r="B1940" i="7"/>
  <c r="F1811" i="7"/>
  <c r="H1875" i="7" a="1"/>
  <c r="H1811" i="7" a="1"/>
  <c r="F1875" i="7"/>
  <c r="H1939" i="7" a="1"/>
  <c r="F1939" i="7"/>
  <c r="H1875" i="7" l="1"/>
  <c r="H1811" i="7"/>
  <c r="H1939" i="7"/>
  <c r="B1941" i="7"/>
  <c r="B1877" i="7"/>
  <c r="B1813" i="7"/>
  <c r="H1812" i="7" a="1"/>
  <c r="F1940" i="7"/>
  <c r="F1812" i="7"/>
  <c r="H1940" i="7" a="1"/>
  <c r="F1876" i="7"/>
  <c r="H1876" i="7" a="1"/>
  <c r="H1940" i="7" l="1"/>
  <c r="H1812" i="7"/>
  <c r="H1876" i="7"/>
  <c r="B1942" i="7"/>
  <c r="B1878" i="7"/>
  <c r="B1814" i="7"/>
  <c r="B2006" i="7"/>
  <c r="F1941" i="7"/>
  <c r="H1877" i="7" a="1"/>
  <c r="H1813" i="7" a="1"/>
  <c r="F1877" i="7"/>
  <c r="H1941" i="7" a="1"/>
  <c r="F1813" i="7"/>
  <c r="H1877" i="7" l="1"/>
  <c r="H1941" i="7"/>
  <c r="H1813" i="7"/>
  <c r="B1879" i="7"/>
  <c r="B1815" i="7"/>
  <c r="B2007" i="7"/>
  <c r="B1943" i="7"/>
  <c r="H1878" i="7" a="1"/>
  <c r="F2006" i="7"/>
  <c r="H1814" i="7" a="1"/>
  <c r="H1942" i="7" a="1"/>
  <c r="F1814" i="7"/>
  <c r="F1942" i="7"/>
  <c r="F1878" i="7"/>
  <c r="H2006" i="7" a="1"/>
  <c r="H1814" i="7" l="1"/>
  <c r="H2006" i="7"/>
  <c r="H1942" i="7"/>
  <c r="H1878" i="7"/>
  <c r="B2008" i="7"/>
  <c r="B1880" i="7"/>
  <c r="B1816" i="7"/>
  <c r="B1944" i="7"/>
  <c r="H1943" i="7" a="1"/>
  <c r="F1815" i="7"/>
  <c r="H1879" i="7" a="1"/>
  <c r="F1879" i="7"/>
  <c r="F1943" i="7"/>
  <c r="H2007" i="7" a="1"/>
  <c r="H1815" i="7" a="1"/>
  <c r="F2007" i="7"/>
  <c r="H1879" i="7" l="1"/>
  <c r="H1815" i="7"/>
  <c r="H2007" i="7"/>
  <c r="H1943" i="7"/>
  <c r="B2009" i="7"/>
  <c r="B1881" i="7"/>
  <c r="B1817" i="7"/>
  <c r="B1945" i="7"/>
  <c r="H1944" i="7" a="1"/>
  <c r="H1816" i="7" a="1"/>
  <c r="F1944" i="7"/>
  <c r="F2008" i="7"/>
  <c r="F1816" i="7"/>
  <c r="H1880" i="7" a="1"/>
  <c r="H2008" i="7" a="1"/>
  <c r="F1880" i="7"/>
  <c r="H1880" i="7" l="1"/>
  <c r="H1816" i="7"/>
  <c r="H2008" i="7"/>
  <c r="H1944" i="7"/>
  <c r="B2010" i="7"/>
  <c r="B1882" i="7"/>
  <c r="B1818" i="7"/>
  <c r="B1946" i="7"/>
  <c r="H1945" i="7" a="1"/>
  <c r="F1945" i="7"/>
  <c r="F1817" i="7"/>
  <c r="F2009" i="7"/>
  <c r="F1881" i="7"/>
  <c r="H1881" i="7" a="1"/>
  <c r="H1817" i="7" a="1"/>
  <c r="H2009" i="7" a="1"/>
  <c r="H1881" i="7" l="1"/>
  <c r="H2009" i="7"/>
  <c r="H1817" i="7"/>
  <c r="H1945" i="7"/>
  <c r="B1883" i="7"/>
  <c r="B1819" i="7"/>
  <c r="B1947" i="7"/>
  <c r="B2011" i="7"/>
  <c r="F1818" i="7"/>
  <c r="H2010" i="7" a="1"/>
  <c r="H1818" i="7" a="1"/>
  <c r="F1882" i="7"/>
  <c r="H1882" i="7" a="1"/>
  <c r="F1946" i="7"/>
  <c r="H1946" i="7" a="1"/>
  <c r="F2010" i="7"/>
  <c r="H1946" i="7" l="1"/>
  <c r="H2010" i="7"/>
  <c r="H1882" i="7"/>
  <c r="H1818" i="7"/>
  <c r="B1820" i="7"/>
  <c r="B1884" i="7"/>
  <c r="B1948" i="7"/>
  <c r="B2012" i="7"/>
  <c r="F1819" i="7"/>
  <c r="F2011" i="7"/>
  <c r="F1883" i="7"/>
  <c r="H1947" i="7" a="1"/>
  <c r="H2011" i="7" a="1"/>
  <c r="H1883" i="7" a="1"/>
  <c r="H1819" i="7" a="1"/>
  <c r="F1947" i="7"/>
  <c r="H1819" i="7" l="1"/>
  <c r="H1947" i="7"/>
  <c r="H1883" i="7"/>
  <c r="H2011" i="7"/>
  <c r="B1949" i="7"/>
  <c r="B1885" i="7"/>
  <c r="B1821" i="7"/>
  <c r="B2013" i="7"/>
  <c r="F1820" i="7"/>
  <c r="F1884" i="7"/>
  <c r="H1820" i="7" a="1"/>
  <c r="H1948" i="7" a="1"/>
  <c r="H1884" i="7" a="1"/>
  <c r="F2012" i="7"/>
  <c r="H2012" i="7" a="1"/>
  <c r="F1948" i="7"/>
  <c r="H1948" i="7" l="1"/>
  <c r="H2012" i="7"/>
  <c r="H1884" i="7"/>
  <c r="H1820" i="7"/>
  <c r="B1950" i="7"/>
  <c r="B2014" i="7"/>
  <c r="B1886" i="7"/>
  <c r="B1822" i="7"/>
  <c r="H2013" i="7" a="1"/>
  <c r="F2013" i="7"/>
  <c r="F1821" i="7"/>
  <c r="F1949" i="7"/>
  <c r="H1821" i="7" a="1"/>
  <c r="F1885" i="7"/>
  <c r="H1949" i="7" a="1"/>
  <c r="H1885" i="7" a="1"/>
  <c r="H1885" i="7" l="1"/>
  <c r="H1949" i="7"/>
  <c r="H1821" i="7"/>
  <c r="H2013" i="7"/>
  <c r="B1887" i="7"/>
  <c r="B1823" i="7"/>
  <c r="B2015" i="7"/>
  <c r="B1951" i="7"/>
  <c r="F1886" i="7"/>
  <c r="F1950" i="7"/>
  <c r="H2014" i="7" a="1"/>
  <c r="H1950" i="7" a="1"/>
  <c r="F2014" i="7"/>
  <c r="H1886" i="7" a="1"/>
  <c r="F1822" i="7"/>
  <c r="H1822" i="7" a="1"/>
  <c r="H1822" i="7" l="1"/>
  <c r="H1886" i="7"/>
  <c r="H2014" i="7"/>
  <c r="H1950" i="7"/>
  <c r="B1952" i="7"/>
  <c r="B2016" i="7"/>
  <c r="B1888" i="7"/>
  <c r="H1951" i="7" a="1"/>
  <c r="F1951" i="7"/>
  <c r="H1887" i="7" a="1"/>
  <c r="F2015" i="7"/>
  <c r="F1887" i="7"/>
  <c r="F1823" i="7"/>
  <c r="H1823" i="7" a="1"/>
  <c r="H2015" i="7" a="1"/>
  <c r="H2015" i="7" l="1"/>
  <c r="H1823" i="7"/>
  <c r="H1887" i="7"/>
  <c r="H1951" i="7"/>
  <c r="B1953" i="7"/>
  <c r="B1889" i="7"/>
  <c r="B2017" i="7"/>
  <c r="H2016" i="7" a="1"/>
  <c r="H1952" i="7" a="1"/>
  <c r="F1888" i="7"/>
  <c r="H1888" i="7" a="1"/>
  <c r="F2016" i="7"/>
  <c r="F1952" i="7"/>
  <c r="H1888" i="7" l="1"/>
  <c r="H1952" i="7"/>
  <c r="H2016" i="7"/>
  <c r="B2018" i="7"/>
  <c r="B1890" i="7"/>
  <c r="B1954" i="7"/>
  <c r="F2017" i="7"/>
  <c r="F1889" i="7"/>
  <c r="F1953" i="7"/>
  <c r="H1953" i="7" a="1"/>
  <c r="H2017" i="7" a="1"/>
  <c r="H1889" i="7" a="1"/>
  <c r="H2017" i="7" l="1"/>
  <c r="H1889" i="7"/>
  <c r="H1953" i="7"/>
  <c r="B1955" i="7"/>
  <c r="B1891" i="7"/>
  <c r="B2019" i="7"/>
  <c r="F1954" i="7"/>
  <c r="F1890" i="7"/>
  <c r="H1890" i="7" a="1"/>
  <c r="H1954" i="7" a="1"/>
  <c r="F2018" i="7"/>
  <c r="H2018" i="7" a="1"/>
  <c r="H1954" i="7" l="1"/>
  <c r="H1890" i="7"/>
  <c r="H2018" i="7"/>
  <c r="B1956" i="7"/>
  <c r="B1892" i="7"/>
  <c r="B2020" i="7"/>
  <c r="H2019" i="7" a="1"/>
  <c r="F1891" i="7"/>
  <c r="H1891" i="7" a="1"/>
  <c r="F2019" i="7"/>
  <c r="H1955" i="7" a="1"/>
  <c r="F1955" i="7"/>
  <c r="H1891" i="7" l="1"/>
  <c r="H2019" i="7"/>
  <c r="H1955" i="7"/>
  <c r="B1957" i="7"/>
  <c r="B1893" i="7"/>
  <c r="B2021" i="7"/>
  <c r="F1956" i="7"/>
  <c r="F1892" i="7"/>
  <c r="F2020" i="7"/>
  <c r="H2020" i="7" a="1"/>
  <c r="H1892" i="7" a="1"/>
  <c r="H1956" i="7" a="1"/>
  <c r="H2020" i="7" l="1"/>
  <c r="H1956" i="7"/>
  <c r="H1892" i="7"/>
  <c r="B1894" i="7"/>
  <c r="B1958" i="7"/>
  <c r="B2022" i="7"/>
  <c r="F2021" i="7"/>
  <c r="H1893" i="7" a="1"/>
  <c r="H2021" i="7" a="1"/>
  <c r="F1893" i="7"/>
  <c r="H1957" i="7" a="1"/>
  <c r="F1957" i="7"/>
  <c r="H2021" i="7" l="1"/>
  <c r="H1893" i="7"/>
  <c r="H1957" i="7"/>
  <c r="B2023" i="7"/>
  <c r="B1895" i="7"/>
  <c r="B1959" i="7"/>
  <c r="H1894" i="7" a="1"/>
  <c r="F2022" i="7"/>
  <c r="H1958" i="7" a="1"/>
  <c r="H2022" i="7" a="1"/>
  <c r="F1958" i="7"/>
  <c r="F1894" i="7"/>
  <c r="H1958" i="7" l="1"/>
  <c r="H2022" i="7"/>
  <c r="H1894" i="7"/>
  <c r="B2024" i="7"/>
  <c r="B1896" i="7"/>
  <c r="B1960" i="7"/>
  <c r="H2023" i="7" a="1"/>
  <c r="H1895" i="7" a="1"/>
  <c r="F1959" i="7"/>
  <c r="F1895" i="7"/>
  <c r="H1959" i="7" a="1"/>
  <c r="F2023" i="7"/>
  <c r="H1959" i="7" l="1"/>
  <c r="H1895" i="7"/>
  <c r="H2023" i="7"/>
  <c r="B2025" i="7"/>
  <c r="B1961" i="7"/>
  <c r="B1897" i="7"/>
  <c r="H1960" i="7" a="1"/>
  <c r="F2024" i="7"/>
  <c r="F1896" i="7"/>
  <c r="H1896" i="7" a="1"/>
  <c r="H2024" i="7" a="1"/>
  <c r="F1960" i="7"/>
  <c r="H1896" i="7" l="1"/>
  <c r="H1960" i="7"/>
  <c r="H2024" i="7"/>
  <c r="B1898" i="7"/>
  <c r="B1962" i="7"/>
  <c r="B2026" i="7"/>
  <c r="F1961" i="7"/>
  <c r="H2025" i="7" a="1"/>
  <c r="F1897" i="7"/>
  <c r="H1897" i="7" a="1"/>
  <c r="F2025" i="7"/>
  <c r="H1961" i="7" a="1"/>
  <c r="H2025" i="7" l="1"/>
  <c r="H1961" i="7"/>
  <c r="H1897" i="7"/>
  <c r="B2027" i="7"/>
  <c r="B1963" i="7"/>
  <c r="B1899" i="7"/>
  <c r="F2026" i="7"/>
  <c r="H1962" i="7" a="1"/>
  <c r="H2026" i="7" a="1"/>
  <c r="H1898" i="7" a="1"/>
  <c r="F1962" i="7"/>
  <c r="F1898" i="7"/>
  <c r="H1962" i="7" l="1"/>
  <c r="H2026" i="7"/>
  <c r="H1898" i="7"/>
  <c r="B1964" i="7"/>
  <c r="B1900" i="7"/>
  <c r="B2028" i="7"/>
  <c r="F2027" i="7"/>
  <c r="F1963" i="7"/>
  <c r="H1899" i="7" a="1"/>
  <c r="H1963" i="7" a="1"/>
  <c r="H2027" i="7" a="1"/>
  <c r="F1899" i="7"/>
  <c r="H2027" i="7" l="1"/>
  <c r="H1899" i="7"/>
  <c r="H1963" i="7"/>
  <c r="B1965" i="7"/>
  <c r="B1901" i="7"/>
  <c r="B2029" i="7"/>
  <c r="H1964" i="7" a="1"/>
  <c r="F2028" i="7"/>
  <c r="H2028" i="7" a="1"/>
  <c r="F1964" i="7"/>
  <c r="H1900" i="7" a="1"/>
  <c r="F1900" i="7"/>
  <c r="H1900" i="7" l="1"/>
  <c r="H2028" i="7"/>
  <c r="H1964" i="7"/>
  <c r="B1902" i="7"/>
  <c r="B1966" i="7"/>
  <c r="B2030" i="7"/>
  <c r="H1965" i="7" a="1"/>
  <c r="F2029" i="7"/>
  <c r="F1965" i="7"/>
  <c r="H1901" i="7" a="1"/>
  <c r="H2029" i="7" a="1"/>
  <c r="F1901" i="7"/>
  <c r="H2029" i="7" l="1"/>
  <c r="H1965" i="7"/>
  <c r="H1901" i="7"/>
  <c r="B2031" i="7"/>
  <c r="B1967" i="7"/>
  <c r="B1903" i="7"/>
  <c r="H2030" i="7" a="1"/>
  <c r="H1902" i="7" a="1"/>
  <c r="H1966" i="7" a="1"/>
  <c r="F2030" i="7"/>
  <c r="F1966" i="7"/>
  <c r="F1902" i="7"/>
  <c r="H1966" i="7" l="1"/>
  <c r="H2030" i="7"/>
  <c r="H1902" i="7"/>
  <c r="B2032" i="7"/>
  <c r="B1904" i="7"/>
  <c r="B1968" i="7"/>
  <c r="F1903" i="7"/>
  <c r="H1967" i="7" a="1"/>
  <c r="F1967" i="7"/>
  <c r="F2031" i="7"/>
  <c r="H1903" i="7" a="1"/>
  <c r="H2031" i="7" a="1"/>
  <c r="H1967" i="7" l="1"/>
  <c r="H2031" i="7"/>
  <c r="H1903" i="7"/>
  <c r="B2097" i="7"/>
  <c r="B2033" i="7"/>
  <c r="B1969" i="7"/>
  <c r="B1905" i="7"/>
  <c r="F1968" i="7"/>
  <c r="H2032" i="7" a="1"/>
  <c r="F1904" i="7"/>
  <c r="H1904" i="7" a="1"/>
  <c r="F2032" i="7"/>
  <c r="H1968" i="7" a="1"/>
  <c r="H1904" i="7" l="1"/>
  <c r="H2032" i="7"/>
  <c r="H1968" i="7"/>
  <c r="B2098" i="7"/>
  <c r="B1906" i="7"/>
  <c r="B1970" i="7"/>
  <c r="B2034" i="7"/>
  <c r="H2033" i="7" a="1"/>
  <c r="F1969" i="7"/>
  <c r="F2033" i="7"/>
  <c r="H1905" i="7" a="1"/>
  <c r="F1905" i="7"/>
  <c r="F2097" i="7"/>
  <c r="H1969" i="7" a="1"/>
  <c r="H2097" i="7" a="1"/>
  <c r="H2097" i="7" l="1"/>
  <c r="H1969" i="7"/>
  <c r="H1905" i="7"/>
  <c r="H2033" i="7"/>
  <c r="B2035" i="7"/>
  <c r="B2099" i="7"/>
  <c r="B1971" i="7"/>
  <c r="B1907" i="7"/>
  <c r="F1970" i="7"/>
  <c r="H1970" i="7" a="1"/>
  <c r="F2034" i="7"/>
  <c r="H2034" i="7" a="1"/>
  <c r="F1906" i="7"/>
  <c r="H1906" i="7" a="1"/>
  <c r="F2098" i="7"/>
  <c r="H2098" i="7" a="1"/>
  <c r="H1906" i="7" l="1"/>
  <c r="H2098" i="7"/>
  <c r="H1970" i="7"/>
  <c r="H2034" i="7"/>
  <c r="B1972" i="7"/>
  <c r="B1908" i="7"/>
  <c r="B2036" i="7"/>
  <c r="B2100" i="7"/>
  <c r="H1971" i="7" a="1"/>
  <c r="F2099" i="7"/>
  <c r="H1907" i="7" a="1"/>
  <c r="F1971" i="7"/>
  <c r="H2035" i="7" a="1"/>
  <c r="F1907" i="7"/>
  <c r="H2099" i="7" a="1"/>
  <c r="F2035" i="7"/>
  <c r="H1907" i="7" l="1"/>
  <c r="H2099" i="7"/>
  <c r="H2035" i="7"/>
  <c r="H1971" i="7"/>
  <c r="B1973" i="7"/>
  <c r="B1909" i="7"/>
  <c r="B2037" i="7"/>
  <c r="B2101" i="7"/>
  <c r="F1908" i="7"/>
  <c r="F1972" i="7"/>
  <c r="H2100" i="7" a="1"/>
  <c r="H1972" i="7" a="1"/>
  <c r="F2036" i="7"/>
  <c r="H2036" i="7" a="1"/>
  <c r="H1908" i="7" a="1"/>
  <c r="F2100" i="7"/>
  <c r="H2036" i="7" l="1"/>
  <c r="H2100" i="7"/>
  <c r="H1908" i="7"/>
  <c r="H1972" i="7"/>
  <c r="B1910" i="7"/>
  <c r="B1974" i="7"/>
  <c r="B2038" i="7"/>
  <c r="B2102" i="7"/>
  <c r="F2101" i="7"/>
  <c r="F2037" i="7"/>
  <c r="F1909" i="7"/>
  <c r="H2037" i="7" a="1"/>
  <c r="F1973" i="7"/>
  <c r="H1909" i="7" a="1"/>
  <c r="H2101" i="7" a="1"/>
  <c r="H1973" i="7" a="1"/>
  <c r="H1909" i="7" l="1"/>
  <c r="H1973" i="7"/>
  <c r="H2101" i="7"/>
  <c r="H2037" i="7"/>
  <c r="B2039" i="7"/>
  <c r="B1975" i="7"/>
  <c r="B1911" i="7"/>
  <c r="B2103" i="7"/>
  <c r="H2102" i="7" a="1"/>
  <c r="H1974" i="7" a="1"/>
  <c r="F1910" i="7"/>
  <c r="F1974" i="7"/>
  <c r="F2102" i="7"/>
  <c r="F2038" i="7"/>
  <c r="H1910" i="7" a="1"/>
  <c r="H2038" i="7" a="1"/>
  <c r="H2038" i="7" l="1"/>
  <c r="H1974" i="7"/>
  <c r="H1910" i="7"/>
  <c r="H2102" i="7"/>
  <c r="B2104" i="7"/>
  <c r="B1912" i="7"/>
  <c r="B1976" i="7"/>
  <c r="B2040" i="7"/>
  <c r="H2039" i="7" a="1"/>
  <c r="F1911" i="7"/>
  <c r="H1975" i="7" a="1"/>
  <c r="F1975" i="7"/>
  <c r="H1911" i="7" a="1"/>
  <c r="H2103" i="7" a="1"/>
  <c r="F2039" i="7"/>
  <c r="F2103" i="7"/>
  <c r="H1975" i="7" l="1"/>
  <c r="H1911" i="7"/>
  <c r="H2103" i="7"/>
  <c r="H2039" i="7"/>
  <c r="B2105" i="7"/>
  <c r="B2041" i="7"/>
  <c r="B1913" i="7"/>
  <c r="B1977" i="7"/>
  <c r="H2040" i="7" a="1"/>
  <c r="H2104" i="7" a="1"/>
  <c r="F1976" i="7"/>
  <c r="H1976" i="7" a="1"/>
  <c r="H1912" i="7" a="1"/>
  <c r="F2040" i="7"/>
  <c r="F1912" i="7"/>
  <c r="F2104" i="7"/>
  <c r="H1912" i="7" l="1"/>
  <c r="H1976" i="7"/>
  <c r="H2104" i="7"/>
  <c r="H2040" i="7"/>
  <c r="B2106" i="7"/>
  <c r="B1914" i="7"/>
  <c r="B1978" i="7"/>
  <c r="B2042" i="7"/>
  <c r="H2041" i="7" a="1"/>
  <c r="H1913" i="7" a="1"/>
  <c r="F1977" i="7"/>
  <c r="F2041" i="7"/>
  <c r="H1977" i="7" a="1"/>
  <c r="F1913" i="7"/>
  <c r="H2105" i="7" a="1"/>
  <c r="F2105" i="7"/>
  <c r="H1977" i="7" l="1"/>
  <c r="H2105" i="7"/>
  <c r="H1913" i="7"/>
  <c r="H2041" i="7"/>
  <c r="B2043" i="7"/>
  <c r="B1979" i="7"/>
  <c r="B2107" i="7"/>
  <c r="F2106" i="7"/>
  <c r="H1914" i="7" a="1"/>
  <c r="F1914" i="7"/>
  <c r="F2042" i="7"/>
  <c r="H1978" i="7" a="1"/>
  <c r="F1978" i="7"/>
  <c r="H2042" i="7" a="1"/>
  <c r="H2106" i="7" a="1"/>
  <c r="H2042" i="7" l="1"/>
  <c r="H2106" i="7"/>
  <c r="H1914" i="7"/>
  <c r="H1978" i="7"/>
  <c r="B2108" i="7"/>
  <c r="B2044" i="7"/>
  <c r="B1980" i="7"/>
  <c r="F2107" i="7"/>
  <c r="H2107" i="7" a="1"/>
  <c r="H1979" i="7" a="1"/>
  <c r="F2043" i="7"/>
  <c r="H2043" i="7" a="1"/>
  <c r="F1979" i="7"/>
  <c r="H2107" i="7" l="1"/>
  <c r="H2043" i="7"/>
  <c r="H1979" i="7"/>
  <c r="B2109" i="7"/>
  <c r="B2045" i="7"/>
  <c r="B1981" i="7"/>
  <c r="H1980" i="7" a="1"/>
  <c r="F2108" i="7"/>
  <c r="H2108" i="7" a="1"/>
  <c r="F2044" i="7"/>
  <c r="H2044" i="7" a="1"/>
  <c r="F1980" i="7"/>
  <c r="H2108" i="7" l="1"/>
  <c r="H1980" i="7"/>
  <c r="H2044" i="7"/>
  <c r="B2046" i="7"/>
  <c r="B1982" i="7"/>
  <c r="B2110" i="7"/>
  <c r="H2045" i="7" a="1"/>
  <c r="F2045" i="7"/>
  <c r="F1981" i="7"/>
  <c r="F2109" i="7"/>
  <c r="H1981" i="7" a="1"/>
  <c r="H2109" i="7" a="1"/>
  <c r="H2045" i="7" l="1"/>
  <c r="H1981" i="7"/>
  <c r="H2109" i="7"/>
  <c r="B2111" i="7"/>
  <c r="B2047" i="7"/>
  <c r="B1983" i="7"/>
  <c r="H2046" i="7" a="1"/>
  <c r="H1982" i="7" a="1"/>
  <c r="F2110" i="7"/>
  <c r="H2110" i="7" a="1"/>
  <c r="F2046" i="7"/>
  <c r="F1982" i="7"/>
  <c r="H2110" i="7" l="1"/>
  <c r="H2046" i="7"/>
  <c r="H1982" i="7"/>
  <c r="B2048" i="7"/>
  <c r="B1984" i="7"/>
  <c r="B2112" i="7"/>
  <c r="F2047" i="7"/>
  <c r="H2047" i="7" a="1"/>
  <c r="F1983" i="7"/>
  <c r="H2111" i="7" a="1"/>
  <c r="F2111" i="7"/>
  <c r="H1983" i="7" a="1"/>
  <c r="H2047" i="7" l="1"/>
  <c r="H1983" i="7"/>
  <c r="H2111" i="7"/>
  <c r="B2113" i="7"/>
  <c r="B2049" i="7"/>
  <c r="B1985" i="7"/>
  <c r="F2112" i="7"/>
  <c r="H2048" i="7" a="1"/>
  <c r="F2048" i="7"/>
  <c r="F1984" i="7"/>
  <c r="H2112" i="7" a="1"/>
  <c r="H1984" i="7" a="1"/>
  <c r="H2048" i="7" l="1"/>
  <c r="H2112" i="7"/>
  <c r="H1984" i="7"/>
  <c r="B2114" i="7"/>
  <c r="B2050" i="7"/>
  <c r="B1986" i="7"/>
  <c r="H1985" i="7" a="1"/>
  <c r="H2113" i="7" a="1"/>
  <c r="H2049" i="7" a="1"/>
  <c r="F2113" i="7"/>
  <c r="F1985" i="7"/>
  <c r="F2049" i="7"/>
  <c r="H2049" i="7" l="1"/>
  <c r="H2113" i="7"/>
  <c r="H1985" i="7"/>
  <c r="B1987" i="7"/>
  <c r="B2051" i="7"/>
  <c r="B2115" i="7"/>
  <c r="F1986" i="7"/>
  <c r="H2050" i="7" a="1"/>
  <c r="F2114" i="7"/>
  <c r="H2114" i="7" a="1"/>
  <c r="H1986" i="7" a="1"/>
  <c r="F2050" i="7"/>
  <c r="H2114" i="7" l="1"/>
  <c r="H2050" i="7"/>
  <c r="H1986" i="7"/>
  <c r="B2116" i="7"/>
  <c r="B1988" i="7"/>
  <c r="B2052" i="7"/>
  <c r="F1987" i="7"/>
  <c r="H2051" i="7" a="1"/>
  <c r="F2051" i="7"/>
  <c r="F2115" i="7"/>
  <c r="H2115" i="7" a="1"/>
  <c r="H1987" i="7" a="1"/>
  <c r="H2115" i="7" l="1"/>
  <c r="H2051" i="7"/>
  <c r="H1987" i="7"/>
  <c r="B2117" i="7"/>
  <c r="B2053" i="7"/>
  <c r="B1989" i="7"/>
  <c r="F1988" i="7"/>
  <c r="F2116" i="7"/>
  <c r="F2052" i="7"/>
  <c r="H2052" i="7" a="1"/>
  <c r="H2116" i="7" a="1"/>
  <c r="H1988" i="7" a="1"/>
  <c r="H2052" i="7" l="1"/>
  <c r="H2116" i="7"/>
  <c r="H1988" i="7"/>
  <c r="B2054" i="7"/>
  <c r="B1990" i="7"/>
  <c r="B2118" i="7"/>
  <c r="F1989" i="7"/>
  <c r="F2053" i="7"/>
  <c r="F2117" i="7"/>
  <c r="H2117" i="7" a="1"/>
  <c r="H1989" i="7" a="1"/>
  <c r="H2053" i="7" a="1"/>
  <c r="H2117" i="7" l="1"/>
  <c r="H2053" i="7"/>
  <c r="H1989" i="7"/>
  <c r="B2055" i="7"/>
  <c r="B1991" i="7"/>
  <c r="B2119" i="7"/>
  <c r="H2054" i="7" a="1"/>
  <c r="F1990" i="7"/>
  <c r="F2118" i="7"/>
  <c r="H2118" i="7" a="1"/>
  <c r="H1990" i="7" a="1"/>
  <c r="F2054" i="7"/>
  <c r="H2118" i="7" l="1"/>
  <c r="H2054" i="7"/>
  <c r="H1990" i="7"/>
  <c r="B2056" i="7"/>
  <c r="B1992" i="7"/>
  <c r="B2120" i="7"/>
  <c r="H2055" i="7" a="1"/>
  <c r="H2119" i="7" a="1"/>
  <c r="F2119" i="7"/>
  <c r="F1991" i="7"/>
  <c r="F2055" i="7"/>
  <c r="H1991" i="7" a="1"/>
  <c r="H2119" i="7" l="1"/>
  <c r="H2055" i="7"/>
  <c r="H1991" i="7"/>
  <c r="B1993" i="7"/>
  <c r="B2057" i="7"/>
  <c r="B2121" i="7"/>
  <c r="H1992" i="7" a="1"/>
  <c r="F1992" i="7"/>
  <c r="F2120" i="7"/>
  <c r="H2056" i="7" a="1"/>
  <c r="F2056" i="7"/>
  <c r="H2120" i="7" a="1"/>
  <c r="H2056" i="7" l="1"/>
  <c r="H1992" i="7"/>
  <c r="H2120" i="7"/>
  <c r="B2122" i="7"/>
  <c r="B2058" i="7"/>
  <c r="B1994" i="7"/>
  <c r="H1993" i="7" a="1"/>
  <c r="H2121" i="7" a="1"/>
  <c r="F2121" i="7"/>
  <c r="H2057" i="7" a="1"/>
  <c r="F2057" i="7"/>
  <c r="F1993" i="7"/>
  <c r="H2057" i="7" l="1"/>
  <c r="H1993" i="7"/>
  <c r="H2121" i="7"/>
  <c r="B2059" i="7"/>
  <c r="B1995" i="7"/>
  <c r="B2123" i="7"/>
  <c r="B2188" i="7" s="1"/>
  <c r="H1994" i="7" a="1"/>
  <c r="F1994" i="7"/>
  <c r="H2058" i="7" a="1"/>
  <c r="F2122" i="7"/>
  <c r="F2058" i="7"/>
  <c r="H2122" i="7" a="1"/>
  <c r="H2058" i="7" l="1"/>
  <c r="H1994" i="7"/>
  <c r="H2122" i="7"/>
  <c r="B2124" i="7"/>
  <c r="B2189" i="7" s="1"/>
  <c r="B1996" i="7"/>
  <c r="B2060" i="7"/>
  <c r="F1995" i="7"/>
  <c r="F2123" i="7"/>
  <c r="H1995" i="7" a="1"/>
  <c r="F2059" i="7"/>
  <c r="H2059" i="7" a="1"/>
  <c r="H2123" i="7" a="1"/>
  <c r="F2188" i="7"/>
  <c r="H2188" i="7" a="1"/>
  <c r="H2188" i="7" l="1"/>
  <c r="H2123" i="7"/>
  <c r="H2059" i="7"/>
  <c r="H1995" i="7"/>
  <c r="B2125" i="7"/>
  <c r="B2190" i="7" s="1"/>
  <c r="B1997" i="7"/>
  <c r="B2061" i="7"/>
  <c r="F2189" i="7"/>
  <c r="F1996" i="7"/>
  <c r="H1996" i="7" a="1"/>
  <c r="F2124" i="7"/>
  <c r="H2124" i="7" a="1"/>
  <c r="F2060" i="7"/>
  <c r="H2060" i="7" a="1"/>
  <c r="H2189" i="7" a="1"/>
  <c r="H2189" i="7" l="1"/>
  <c r="H2060" i="7"/>
  <c r="H2124" i="7"/>
  <c r="H1996" i="7"/>
  <c r="B2126" i="7"/>
  <c r="B2191" i="7" s="1"/>
  <c r="B2062" i="7"/>
  <c r="B1998" i="7"/>
  <c r="F2190" i="7"/>
  <c r="F2125" i="7"/>
  <c r="H1997" i="7" a="1"/>
  <c r="H2190" i="7" a="1"/>
  <c r="F1997" i="7"/>
  <c r="F2061" i="7"/>
  <c r="H2125" i="7" a="1"/>
  <c r="H2061" i="7" a="1"/>
  <c r="H2190" i="7" l="1"/>
  <c r="H2061" i="7"/>
  <c r="H2125" i="7"/>
  <c r="H1997" i="7"/>
  <c r="B2063" i="7"/>
  <c r="B1999" i="7"/>
  <c r="B2127" i="7"/>
  <c r="B2192" i="7" s="1"/>
  <c r="H2191" i="7" a="1"/>
  <c r="H1998" i="7" a="1"/>
  <c r="H2062" i="7" a="1"/>
  <c r="F2126" i="7"/>
  <c r="H2126" i="7" a="1"/>
  <c r="F1998" i="7"/>
  <c r="F2191" i="7"/>
  <c r="F2062" i="7"/>
  <c r="H2191" i="7" l="1"/>
  <c r="H2126" i="7"/>
  <c r="H2062" i="7"/>
  <c r="H1998" i="7"/>
  <c r="B2128" i="7"/>
  <c r="B2193" i="7" s="1"/>
  <c r="B2064" i="7"/>
  <c r="B2000" i="7"/>
  <c r="H2192" i="7" a="1"/>
  <c r="H2063" i="7" a="1"/>
  <c r="F2127" i="7"/>
  <c r="F1999" i="7"/>
  <c r="H1999" i="7" a="1"/>
  <c r="F2063" i="7"/>
  <c r="H2127" i="7" a="1"/>
  <c r="F2192" i="7"/>
  <c r="H2192" i="7" l="1"/>
  <c r="H2127" i="7"/>
  <c r="H1999" i="7"/>
  <c r="H2063" i="7"/>
  <c r="B2065" i="7"/>
  <c r="B2001" i="7"/>
  <c r="B2129" i="7"/>
  <c r="B2194" i="7" s="1"/>
  <c r="H2193" i="7" a="1"/>
  <c r="H2128" i="7" a="1"/>
  <c r="F2064" i="7"/>
  <c r="H2064" i="7" a="1"/>
  <c r="H2000" i="7" a="1"/>
  <c r="F2000" i="7"/>
  <c r="F2128" i="7"/>
  <c r="F2193" i="7"/>
  <c r="H2193" i="7" l="1"/>
  <c r="H2000" i="7"/>
  <c r="H2064" i="7"/>
  <c r="H2128" i="7"/>
  <c r="B2130" i="7"/>
  <c r="B2195" i="7" s="1"/>
  <c r="B2002" i="7"/>
  <c r="B2066" i="7"/>
  <c r="H2194" i="7" a="1"/>
  <c r="F2065" i="7"/>
  <c r="F2001" i="7"/>
  <c r="H2001" i="7" a="1"/>
  <c r="H2065" i="7" a="1"/>
  <c r="F2194" i="7"/>
  <c r="F2129" i="7"/>
  <c r="H2129" i="7" a="1"/>
  <c r="H2194" i="7" l="1"/>
  <c r="H2129" i="7"/>
  <c r="H2065" i="7"/>
  <c r="H2001" i="7"/>
  <c r="B2131" i="7"/>
  <c r="B2196" i="7" s="1"/>
  <c r="B2067" i="7"/>
  <c r="B2003" i="7"/>
  <c r="F2195" i="7"/>
  <c r="F2002" i="7"/>
  <c r="H2002" i="7" a="1"/>
  <c r="H2195" i="7" a="1"/>
  <c r="H2130" i="7" a="1"/>
  <c r="F2130" i="7"/>
  <c r="H2066" i="7" a="1"/>
  <c r="F2066" i="7"/>
  <c r="H2195" i="7" l="1"/>
  <c r="H2066" i="7"/>
  <c r="H2130" i="7"/>
  <c r="H2002" i="7"/>
  <c r="B2068" i="7"/>
  <c r="B2004" i="7"/>
  <c r="B2132" i="7"/>
  <c r="B2197" i="7" s="1"/>
  <c r="H2196" i="7" a="1"/>
  <c r="H2003" i="7" a="1"/>
  <c r="F2003" i="7"/>
  <c r="H2067" i="7" a="1"/>
  <c r="F2067" i="7"/>
  <c r="F2131" i="7"/>
  <c r="F2196" i="7"/>
  <c r="H2131" i="7" a="1"/>
  <c r="H2196" i="7" l="1"/>
  <c r="H2131" i="7"/>
  <c r="H2067" i="7"/>
  <c r="H2003" i="7"/>
  <c r="B2133" i="7"/>
  <c r="B2198" i="7" s="1"/>
  <c r="B2069" i="7"/>
  <c r="B2005" i="7"/>
  <c r="H2197" i="7" a="1"/>
  <c r="F2004" i="7"/>
  <c r="F2132" i="7"/>
  <c r="F2197" i="7"/>
  <c r="H2004" i="7" a="1"/>
  <c r="H2132" i="7" a="1"/>
  <c r="H2068" i="7" a="1"/>
  <c r="F2068" i="7"/>
  <c r="H2197" i="7" l="1"/>
  <c r="H2132" i="7"/>
  <c r="H2068" i="7"/>
  <c r="H2004" i="7"/>
  <c r="B2070" i="7"/>
  <c r="B2134" i="7"/>
  <c r="B2199" i="7" s="1"/>
  <c r="H2069" i="7" a="1"/>
  <c r="F2133" i="7"/>
  <c r="H2133" i="7" a="1"/>
  <c r="F2069" i="7"/>
  <c r="F2005" i="7"/>
  <c r="H2198" i="7" a="1"/>
  <c r="H2005" i="7" a="1"/>
  <c r="F2198" i="7"/>
  <c r="H2198" i="7" l="1"/>
  <c r="H2005" i="7"/>
  <c r="H2133" i="7"/>
  <c r="H2069" i="7"/>
  <c r="B2135" i="7"/>
  <c r="B2200" i="7" s="1"/>
  <c r="B2071" i="7"/>
  <c r="H2070" i="7" a="1"/>
  <c r="F2070" i="7"/>
  <c r="F2134" i="7"/>
  <c r="H2134" i="7" a="1"/>
  <c r="H2199" i="7" a="1"/>
  <c r="F2199" i="7"/>
  <c r="H2199" i="7" l="1"/>
  <c r="H2134" i="7"/>
  <c r="H2070" i="7"/>
  <c r="B2136" i="7"/>
  <c r="B2201" i="7" s="1"/>
  <c r="B2072" i="7"/>
  <c r="F2071" i="7"/>
  <c r="F2135" i="7"/>
  <c r="H2200" i="7" a="1"/>
  <c r="H2135" i="7" a="1"/>
  <c r="F2200" i="7"/>
  <c r="H2071" i="7" a="1"/>
  <c r="H2200" i="7" l="1"/>
  <c r="H2071" i="7"/>
  <c r="H2135" i="7"/>
  <c r="B2073" i="7"/>
  <c r="B2137" i="7"/>
  <c r="B2202" i="7" s="1"/>
  <c r="F2072" i="7"/>
  <c r="F2201" i="7"/>
  <c r="H2136" i="7" a="1"/>
  <c r="F2136" i="7"/>
  <c r="H2201" i="7" a="1"/>
  <c r="H2072" i="7" a="1"/>
  <c r="H2201" i="7" l="1"/>
  <c r="H2136" i="7"/>
  <c r="H2072" i="7"/>
  <c r="B2074" i="7"/>
  <c r="B2138" i="7"/>
  <c r="B2203" i="7" s="1"/>
  <c r="H2073" i="7" a="1"/>
  <c r="F2073" i="7"/>
  <c r="F2202" i="7"/>
  <c r="F2137" i="7"/>
  <c r="H2202" i="7" a="1"/>
  <c r="H2137" i="7" a="1"/>
  <c r="H2202" i="7" l="1"/>
  <c r="H2073" i="7"/>
  <c r="H2137" i="7"/>
  <c r="B2139" i="7"/>
  <c r="B2204" i="7" s="1"/>
  <c r="B2075" i="7"/>
  <c r="F2138" i="7"/>
  <c r="H2138" i="7" a="1"/>
  <c r="H2074" i="7" a="1"/>
  <c r="F2074" i="7"/>
  <c r="F2203" i="7"/>
  <c r="H2203" i="7" a="1"/>
  <c r="H2203" i="7" l="1"/>
  <c r="H2074" i="7"/>
  <c r="H2138" i="7"/>
  <c r="B2140" i="7"/>
  <c r="B2205" i="7" s="1"/>
  <c r="B2076" i="7"/>
  <c r="H2075" i="7" a="1"/>
  <c r="F2075" i="7"/>
  <c r="H2204" i="7" a="1"/>
  <c r="F2139" i="7"/>
  <c r="F2204" i="7"/>
  <c r="H2139" i="7" a="1"/>
  <c r="H2204" i="7" l="1"/>
  <c r="H2075" i="7"/>
  <c r="H2139" i="7"/>
  <c r="B2141" i="7"/>
  <c r="B2206" i="7" s="1"/>
  <c r="B2077" i="7"/>
  <c r="H2076" i="7" a="1"/>
  <c r="H2140" i="7" a="1"/>
  <c r="F2140" i="7"/>
  <c r="F2076" i="7"/>
  <c r="H2205" i="7" a="1"/>
  <c r="F2205" i="7"/>
  <c r="H2205" i="7" l="1"/>
  <c r="H2140" i="7"/>
  <c r="H2076" i="7"/>
  <c r="B2078" i="7"/>
  <c r="B2142" i="7"/>
  <c r="B2207" i="7" s="1"/>
  <c r="H2077" i="7" a="1"/>
  <c r="F2141" i="7"/>
  <c r="H2141" i="7" a="1"/>
  <c r="H2206" i="7" a="1"/>
  <c r="F2206" i="7"/>
  <c r="F2077" i="7"/>
  <c r="H2206" i="7" l="1"/>
  <c r="H2141" i="7"/>
  <c r="H2077" i="7"/>
  <c r="B2079" i="7"/>
  <c r="B2143" i="7"/>
  <c r="B2208" i="7" s="1"/>
  <c r="F2078" i="7"/>
  <c r="H2207" i="7" a="1"/>
  <c r="H2078" i="7" a="1"/>
  <c r="F2207" i="7"/>
  <c r="H2142" i="7" a="1"/>
  <c r="F2142" i="7"/>
  <c r="H2207" i="7" l="1"/>
  <c r="H2078" i="7"/>
  <c r="H2142" i="7"/>
  <c r="B2144" i="7"/>
  <c r="B2209" i="7" s="1"/>
  <c r="B2080" i="7"/>
  <c r="H2143" i="7" a="1"/>
  <c r="F2143" i="7"/>
  <c r="H2208" i="7" a="1"/>
  <c r="H2079" i="7" a="1"/>
  <c r="F2208" i="7"/>
  <c r="F2079" i="7"/>
  <c r="H2208" i="7" l="1"/>
  <c r="H2079" i="7"/>
  <c r="H2143" i="7"/>
  <c r="B2145" i="7"/>
  <c r="B2210" i="7" s="1"/>
  <c r="B2081" i="7"/>
  <c r="F2080" i="7"/>
  <c r="H2209" i="7" a="1"/>
  <c r="F2144" i="7"/>
  <c r="H2080" i="7" a="1"/>
  <c r="H2144" i="7" a="1"/>
  <c r="F2209" i="7"/>
  <c r="H2209" i="7" l="1"/>
  <c r="H2144" i="7"/>
  <c r="H2080" i="7"/>
  <c r="B2146" i="7"/>
  <c r="B2211" i="7" s="1"/>
  <c r="B2082" i="7"/>
  <c r="H2081" i="7" a="1"/>
  <c r="H2145" i="7" a="1"/>
  <c r="F2145" i="7"/>
  <c r="F2210" i="7"/>
  <c r="F2081" i="7"/>
  <c r="H2210" i="7" a="1"/>
  <c r="H2210" i="7" l="1"/>
  <c r="H2145" i="7"/>
  <c r="H2081" i="7"/>
  <c r="B2147" i="7"/>
  <c r="B2212" i="7" s="1"/>
  <c r="B2083" i="7"/>
  <c r="F2082" i="7"/>
  <c r="F2211" i="7"/>
  <c r="H2082" i="7" a="1"/>
  <c r="H2211" i="7" a="1"/>
  <c r="F2146" i="7"/>
  <c r="H2146" i="7" a="1"/>
  <c r="H2211" i="7" l="1"/>
  <c r="H2082" i="7"/>
  <c r="H2146" i="7"/>
  <c r="B2084" i="7"/>
  <c r="B2148" i="7"/>
  <c r="B2213" i="7" s="1"/>
  <c r="F2083" i="7"/>
  <c r="F2212" i="7"/>
  <c r="H2083" i="7" a="1"/>
  <c r="F2147" i="7"/>
  <c r="H2212" i="7" a="1"/>
  <c r="H2147" i="7" a="1"/>
  <c r="H2212" i="7" l="1"/>
  <c r="H2147" i="7"/>
  <c r="H2083" i="7"/>
  <c r="B2149" i="7"/>
  <c r="B2214" i="7" s="1"/>
  <c r="B2085" i="7"/>
  <c r="H2084" i="7" a="1"/>
  <c r="H2148" i="7" a="1"/>
  <c r="F2148" i="7"/>
  <c r="F2084" i="7"/>
  <c r="F2213" i="7"/>
  <c r="H2213" i="7" a="1"/>
  <c r="H2213" i="7" l="1"/>
  <c r="H2148" i="7"/>
  <c r="H2084" i="7"/>
  <c r="B2150" i="7"/>
  <c r="B2215" i="7" s="1"/>
  <c r="B2086" i="7"/>
  <c r="H2085" i="7" a="1"/>
  <c r="F2085" i="7"/>
  <c r="F2149" i="7"/>
  <c r="H2149" i="7" a="1"/>
  <c r="F2214" i="7"/>
  <c r="H2214" i="7" a="1"/>
  <c r="H2214" i="7" l="1"/>
  <c r="H2149" i="7"/>
  <c r="H2085" i="7"/>
  <c r="B2151" i="7"/>
  <c r="B2216" i="7" s="1"/>
  <c r="B2087" i="7"/>
  <c r="F2086" i="7"/>
  <c r="H2150" i="7" a="1"/>
  <c r="F2215" i="7"/>
  <c r="F2150" i="7"/>
  <c r="H2215" i="7" a="1"/>
  <c r="H2086" i="7" a="1"/>
  <c r="H2215" i="7" l="1"/>
  <c r="H2150" i="7"/>
  <c r="H2086" i="7"/>
  <c r="B2152" i="7"/>
  <c r="B2217" i="7" s="1"/>
  <c r="B2088" i="7"/>
  <c r="F2151" i="7"/>
  <c r="H2087" i="7" a="1"/>
  <c r="H2151" i="7" a="1"/>
  <c r="F2216" i="7"/>
  <c r="F2087" i="7"/>
  <c r="H2216" i="7" a="1"/>
  <c r="H2216" i="7" l="1"/>
  <c r="H2151" i="7"/>
  <c r="H2087" i="7"/>
  <c r="B2089" i="7"/>
  <c r="B2153" i="7"/>
  <c r="B2218" i="7" s="1"/>
  <c r="H2152" i="7" a="1"/>
  <c r="F2217" i="7"/>
  <c r="F2088" i="7"/>
  <c r="H2088" i="7" a="1"/>
  <c r="F2152" i="7"/>
  <c r="H2217" i="7" a="1"/>
  <c r="H2217" i="7" l="1"/>
  <c r="H2088" i="7"/>
  <c r="H2152" i="7"/>
  <c r="B2154" i="7"/>
  <c r="B2219" i="7" s="1"/>
  <c r="B2090" i="7"/>
  <c r="H2153" i="7" a="1"/>
  <c r="F2153" i="7"/>
  <c r="F2089" i="7"/>
  <c r="F2218" i="7"/>
  <c r="H2089" i="7" a="1"/>
  <c r="H2218" i="7" a="1"/>
  <c r="H2218" i="7" l="1"/>
  <c r="H2089" i="7"/>
  <c r="H2153" i="7"/>
  <c r="B2091" i="7"/>
  <c r="B2155" i="7"/>
  <c r="B2220" i="7" s="1"/>
  <c r="F2154" i="7"/>
  <c r="H2219" i="7" a="1"/>
  <c r="H2090" i="7" a="1"/>
  <c r="H2154" i="7" a="1"/>
  <c r="F2219" i="7"/>
  <c r="F2090" i="7"/>
  <c r="H2219" i="7" l="1"/>
  <c r="H2154" i="7"/>
  <c r="H2090" i="7"/>
  <c r="B2156" i="7"/>
  <c r="B2221" i="7" s="1"/>
  <c r="B2092" i="7"/>
  <c r="H2155" i="7" a="1"/>
  <c r="F2220" i="7"/>
  <c r="F2091" i="7"/>
  <c r="H2091" i="7" a="1"/>
  <c r="H2220" i="7" a="1"/>
  <c r="F2155" i="7"/>
  <c r="H2220" i="7" l="1"/>
  <c r="H2091" i="7"/>
  <c r="H2155" i="7"/>
  <c r="B2157" i="7"/>
  <c r="B2222" i="7" s="1"/>
  <c r="B2093" i="7"/>
  <c r="F2092" i="7"/>
  <c r="H2221" i="7" a="1"/>
  <c r="F2156" i="7"/>
  <c r="H2092" i="7" a="1"/>
  <c r="H2156" i="7" a="1"/>
  <c r="F2221" i="7"/>
  <c r="H2221" i="7" l="1"/>
  <c r="H2156" i="7"/>
  <c r="H2092" i="7"/>
  <c r="B2094" i="7"/>
  <c r="B2158" i="7"/>
  <c r="B2223" i="7" s="1"/>
  <c r="H2093" i="7" a="1"/>
  <c r="H2222" i="7" a="1"/>
  <c r="F2157" i="7"/>
  <c r="F2093" i="7"/>
  <c r="H2157" i="7" a="1"/>
  <c r="F2222" i="7"/>
  <c r="H2222" i="7" l="1"/>
  <c r="H2157" i="7"/>
  <c r="H2093" i="7"/>
  <c r="B2159" i="7"/>
  <c r="B2224" i="7" s="1"/>
  <c r="B2095" i="7"/>
  <c r="H2158" i="7" a="1"/>
  <c r="H2094" i="7" a="1"/>
  <c r="F2158" i="7"/>
  <c r="F2094" i="7"/>
  <c r="F2223" i="7"/>
  <c r="H2223" i="7" a="1"/>
  <c r="H2223" i="7" l="1"/>
  <c r="H2094" i="7"/>
  <c r="H2158" i="7"/>
  <c r="B2160" i="7"/>
  <c r="B2225" i="7" s="1"/>
  <c r="B2096" i="7"/>
  <c r="F2095" i="7"/>
  <c r="H2224" i="7" a="1"/>
  <c r="F2159" i="7"/>
  <c r="F2224" i="7"/>
  <c r="H2159" i="7" a="1"/>
  <c r="H2095" i="7" a="1"/>
  <c r="H2224" i="7" l="1"/>
  <c r="H2159" i="7"/>
  <c r="H2095" i="7"/>
  <c r="B2161" i="7"/>
  <c r="B2226" i="7" s="1"/>
  <c r="F2160" i="7"/>
  <c r="H2160" i="7" a="1"/>
  <c r="H2096" i="7" a="1"/>
  <c r="H2225" i="7" a="1"/>
  <c r="F2225" i="7"/>
  <c r="F2096" i="7"/>
  <c r="H2225" i="7" l="1"/>
  <c r="H2160" i="7"/>
  <c r="H2096" i="7"/>
  <c r="B2162" i="7"/>
  <c r="B2227" i="7" s="1"/>
  <c r="H2161" i="7" a="1"/>
  <c r="H2226" i="7" a="1"/>
  <c r="F2226" i="7"/>
  <c r="F2161" i="7"/>
  <c r="H2226" i="7" l="1"/>
  <c r="H2161" i="7"/>
  <c r="B2163" i="7"/>
  <c r="B2228" i="7" s="1"/>
  <c r="H2162" i="7" a="1"/>
  <c r="H2227" i="7" a="1"/>
  <c r="F2227" i="7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H2230" i="7" a="1"/>
  <c r="F2165" i="7"/>
  <c r="H2165" i="7" a="1"/>
  <c r="F2230" i="7"/>
  <c r="H2230" i="7" l="1"/>
  <c r="H2165" i="7"/>
  <c r="B2167" i="7"/>
  <c r="B2232" i="7" s="1"/>
  <c r="H2231" i="7" a="1"/>
  <c r="H2166" i="7" a="1"/>
  <c r="F2231" i="7"/>
  <c r="F2166" i="7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H2235" i="7" a="1"/>
  <c r="F2235" i="7"/>
  <c r="F2170" i="7"/>
  <c r="H2170" i="7" a="1"/>
  <c r="H2235" i="7" l="1"/>
  <c r="H2170" i="7"/>
  <c r="B2172" i="7"/>
  <c r="B2237" i="7" s="1"/>
  <c r="F2236" i="7"/>
  <c r="F2171" i="7"/>
  <c r="H2236" i="7" a="1"/>
  <c r="H2171" i="7" a="1"/>
  <c r="H2236" i="7" l="1"/>
  <c r="H2171" i="7"/>
  <c r="B2173" i="7"/>
  <c r="B2238" i="7" s="1"/>
  <c r="H2237" i="7" a="1"/>
  <c r="H2172" i="7" a="1"/>
  <c r="F2237" i="7"/>
  <c r="F2172" i="7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187" i="7" a="1"/>
  <c r="F2187" i="7"/>
  <c r="H2252" i="7" a="1"/>
  <c r="H2252" i="7" l="1"/>
  <c r="B2254" i="7"/>
  <c r="H2187" i="7"/>
  <c r="F2253" i="7"/>
  <c r="H2253" i="7" a="1"/>
  <c r="H2253" i="7" l="1"/>
  <c r="B2255" i="7"/>
  <c r="H2254" i="7" a="1"/>
  <c r="F2254" i="7"/>
  <c r="H2254" i="7" l="1"/>
  <c r="B2256" i="7"/>
  <c r="H2255" i="7" a="1"/>
  <c r="F2255" i="7"/>
  <c r="H2255" i="7" l="1"/>
  <c r="B2257" i="7"/>
  <c r="Y9" i="1"/>
  <c r="Z9" i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22" i="2"/>
  <c r="BC23" i="2"/>
  <c r="J23" i="2"/>
  <c r="L22" i="3"/>
  <c r="K22" i="3"/>
  <c r="R22" i="3"/>
  <c r="U22" i="3"/>
  <c r="AD9" i="1"/>
  <c r="AC9" i="1"/>
  <c r="BJ9" i="1"/>
  <c r="BE9" i="1"/>
  <c r="H2256" i="7" a="1"/>
  <c r="F2256" i="7"/>
  <c r="H2256" i="7" l="1"/>
  <c r="B2258" i="7"/>
  <c r="J22" i="2"/>
  <c r="J21" i="2"/>
  <c r="J20" i="2"/>
  <c r="J19" i="2"/>
  <c r="J18" i="2"/>
  <c r="J17" i="2"/>
  <c r="J16" i="2"/>
  <c r="H2257" i="7" a="1"/>
  <c r="F2257" i="7"/>
  <c r="H2257" i="7" l="1"/>
  <c r="B2259" i="7"/>
  <c r="J15" i="2"/>
  <c r="J14" i="2"/>
  <c r="J13" i="2"/>
  <c r="J12" i="2"/>
  <c r="J11" i="2"/>
  <c r="J10" i="2"/>
  <c r="J9" i="2"/>
  <c r="J8" i="2"/>
  <c r="J7" i="2"/>
  <c r="O6" i="2"/>
  <c r="J6" i="2"/>
  <c r="O5" i="2"/>
  <c r="J5" i="2"/>
  <c r="J4" i="2"/>
  <c r="CC17" i="2"/>
  <c r="CC16" i="2"/>
  <c r="CC15" i="2"/>
  <c r="CC14" i="2"/>
  <c r="CC13" i="2"/>
  <c r="CC12" i="2"/>
  <c r="CC11" i="2"/>
  <c r="CC10" i="2"/>
  <c r="F2258" i="7"/>
  <c r="H2258" i="7" a="1"/>
  <c r="H2258" i="7" l="1"/>
  <c r="B2260" i="7"/>
  <c r="J21" i="3"/>
  <c r="E13" i="3"/>
  <c r="E12" i="3"/>
  <c r="E11" i="3"/>
  <c r="E10" i="3"/>
  <c r="E9" i="3"/>
  <c r="E8" i="3"/>
  <c r="E7" i="3"/>
  <c r="E6" i="3"/>
  <c r="E5" i="3"/>
  <c r="H2259" i="7" a="1"/>
  <c r="F2259" i="7"/>
  <c r="H2259" i="7" l="1"/>
  <c r="B2261" i="7"/>
  <c r="BE8" i="1"/>
  <c r="BJ8" i="1"/>
  <c r="F2260" i="7"/>
  <c r="H2260" i="7" a="1"/>
  <c r="H2260" i="7" l="1"/>
  <c r="B2262" i="7"/>
  <c r="E3" i="3"/>
  <c r="F2261" i="7"/>
  <c r="H2261" i="7" a="1"/>
  <c r="H2261" i="7" l="1"/>
  <c r="B2263" i="7"/>
  <c r="K20" i="3"/>
  <c r="L20" i="3"/>
  <c r="F2262" i="7"/>
  <c r="H2262" i="7" a="1"/>
  <c r="H2262" i="7" l="1"/>
  <c r="B2264" i="7"/>
  <c r="E4" i="3"/>
  <c r="F2263" i="7"/>
  <c r="H2263" i="7" a="1"/>
  <c r="H2263" i="7" l="1"/>
  <c r="B2265" i="7"/>
  <c r="CL14" i="2"/>
  <c r="BG11" i="2"/>
  <c r="BF11" i="2"/>
  <c r="BE11" i="2"/>
  <c r="BG10" i="2"/>
  <c r="BF10" i="2"/>
  <c r="BE10" i="2"/>
  <c r="BI11" i="2"/>
  <c r="BI10" i="2"/>
  <c r="BJ7" i="1"/>
  <c r="BE7" i="1"/>
  <c r="BJ6" i="1"/>
  <c r="BE6" i="1"/>
  <c r="BJ5" i="1"/>
  <c r="BE5" i="1"/>
  <c r="BJ4" i="1"/>
  <c r="BE4" i="1"/>
  <c r="BJ3" i="1"/>
  <c r="BE3" i="1"/>
  <c r="F2264" i="7"/>
  <c r="H2264" i="7" a="1"/>
  <c r="H2264" i="7" l="1"/>
  <c r="B2266" i="7"/>
  <c r="U21" i="3"/>
  <c r="R21" i="3"/>
  <c r="L21" i="3"/>
  <c r="K21" i="3"/>
  <c r="U20" i="3"/>
  <c r="R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5" i="7"/>
  <c r="H2265" i="7" a="1"/>
  <c r="H2265" i="7" l="1"/>
  <c r="B2267" i="7"/>
  <c r="H2266" i="7" a="1"/>
  <c r="F2266" i="7"/>
  <c r="H2266" i="7" l="1"/>
  <c r="B2268" i="7"/>
  <c r="H2267" i="7" a="1"/>
  <c r="F2267" i="7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H2272" i="7" a="1"/>
  <c r="F2272" i="7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<sst xmlns="http://schemas.openxmlformats.org/spreadsheetml/2006/main" count="5901" uniqueCount="1016">
  <si>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</si>
  <si>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</si>
  <si>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</si>
  <si>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</si>
  <si>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</si>
  <si>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</si>
  <si>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</si>
  <si>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</si>
  <si>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</si>
  <si>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</si>
  <si>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</si>
  <si>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</si>
  <si>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</si>
  <si>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</si>
  <si>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</si>
  <si>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</si>
  <si>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</si>
  <si>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</si>
  <si>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</si>
  <si>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</si>
  <si>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</si>
  <si>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</si>
  <si>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</si>
  <si>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</si>
  <si>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</si>
  <si>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</si>
  <si>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</si>
  <si>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</si>
  <si>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</si>
  <si>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</si>
  <si>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</si>
  <si>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</si>
  <si>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</si>
  <si>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</si>
  <si>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</si>
  <si>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</si>
  <si>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</si>
  <si>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</si>
  <si>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</si>
  <si>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</si>
  <si>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</si>
  <si>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</si>
  <si>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</si>
  <si>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</si>
  <si>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</si>
  <si>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</si>
  <si>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</si>
  <si>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</si>
  <si>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</si>
  <si>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</si>
  <si>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</si>
  <si>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</si>
  <si>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</si>
  <si>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</si>
  <si>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</si>
  <si>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</si>
  <si>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</si>
  <si>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</si>
  <si>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</si>
  <si>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</si>
  <si>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</si>
  <si>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</si>
  <si>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</si>
  <si>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</si>
  <si>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</si>
  <si>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</si>
  <si>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</si>
  <si>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</si>
  <si>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</si>
  <si>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</si>
  <si>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</si>
  <si>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</si>
  <si>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</si>
  <si>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</si>
  <si>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</si>
  <si>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</si>
  <si>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</si>
  <si>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</si>
  <si>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</si>
  <si>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</si>
  <si>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</si>
  <si>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</si>
  <si>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</si>
  <si>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</si>
  <si>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</si>
  <si>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</si>
  <si>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</si>
  <si>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</si>
  <si>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</si>
  <si>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</si>
  <si>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</si>
  <si>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</si>
  <si>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</si>
  <si>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</si>
  <si>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</si>
  <si>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</si>
  <si>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</si>
  <si>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</si>
  <si>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</si>
  <si>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</si>
  <si>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</si>
  <si>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</si>
  <si>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</si>
  <si>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</si>
  <si>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</si>
  <si>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</si>
  <si>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</si>
  <si>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</si>
  <si>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</si>
  <si>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</si>
  <si>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</si>
  <si>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</si>
  <si>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</si>
  <si>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</si>
  <si>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</si>
  <si>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</si>
  <si>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</si>
  <si>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</si>
  <si>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</si>
  <si>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</si>
  <si>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</si>
  <si>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</si>
  <si>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</si>
  <si>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</si>
  <si>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</si>
  <si>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</si>
  <si>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</si>
  <si>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</si>
  <si>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</si>
  <si>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</si>
  <si>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</si>
  <si>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</si>
  <si>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</si>
  <si>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</si>
  <si>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</si>
  <si>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</si>
  <si>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</si>
  <si>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</si>
  <si>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</si>
  <si>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</si>
  <si>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</si>
  <si>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</si>
  <si>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</si>
  <si>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</si>
  <si>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</si>
  <si>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</si>
  <si>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</si>
  <si>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</si>
  <si>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</si>
  <si>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</si>
  <si>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</si>
  <si>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</si>
  <si>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</si>
  <si>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</si>
  <si>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</si>
  <si>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</si>
  <si>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</si>
  <si>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</si>
  <si>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</si>
  <si>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</si>
  <si>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</si>
  <si>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</si>
  <si>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</si>
  <si>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</si>
  <si>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</si>
  <si>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</si>
  <si>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</si>
  <si>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</si>
  <si>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</si>
  <si>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</si>
  <si>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</si>
  <si>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</si>
  <si>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</si>
  <si>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</si>
  <si>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</si>
  <si>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</si>
  <si>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</si>
  <si>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</si>
  <si>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</si>
  <si>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</si>
  <si>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</si>
  <si>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</si>
  <si>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</si>
  <si>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</si>
  <si>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</si>
  <si>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</si>
  <si>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</si>
  <si>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</si>
  <si>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</si>
  <si>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</si>
  <si>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</si>
  <si>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</si>
  <si>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</si>
  <si>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</si>
  <si>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</si>
  <si>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</si>
  <si>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</si>
  <si>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</si>
  <si>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</si>
  <si>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</si>
  <si>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</si>
  <si>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</si>
  <si>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</si>
  <si>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</si>
  <si>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</si>
  <si>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</si>
  <si>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</si>
  <si>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</si>
  <si>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</si>
  <si>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</si>
  <si>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</si>
  <si>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</si>
  <si>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</si>
  <si>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</si>
  <si>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</si>
  <si>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</si>
  <si>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</si>
  <si>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</si>
  <si>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</si>
  <si>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</si>
  <si>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</si>
  <si>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</si>
  <si>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</si>
  <si>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</si>
  <si>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</si>
  <si>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</si>
  <si>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</si>
  <si>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</si>
  <si>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</si>
  <si>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</si>
  <si>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</si>
  <si>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</si>
  <si>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</si>
  <si>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</si>
  <si>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</si>
  <si>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</si>
  <si>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</si>
  <si>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</si>
  <si>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</si>
  <si>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</si>
  <si>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</si>
  <si>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</si>
  <si>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</si>
  <si>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</si>
  <si>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</si>
  <si>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</si>
  <si>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</si>
  <si>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</si>
  <si>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</si>
  <si>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</si>
  <si>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</si>
  <si>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</si>
  <si>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</si>
  <si>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</si>
  <si>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</si>
  <si>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</si>
  <si>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</si>
  <si>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</si>
  <si>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</si>
  <si>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</si>
  <si>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</si>
  <si>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</si>
  <si>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</si>
  <si>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</si>
  <si>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</si>
  <si>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</si>
  <si>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</si>
  <si>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</si>
  <si>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</si>
  <si>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</si>
  <si>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</si>
  <si>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</si>
  <si>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</si>
  <si>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</si>
  <si>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</si>
  <si>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</si>
  <si>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</si>
  <si>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</si>
  <si>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</si>
  <si>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</si>
  <si>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</si>
  <si>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</si>
  <si>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</si>
  <si>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</si>
  <si>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</si>
  <si>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</si>
  <si>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</si>
  <si>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</si>
  <si>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</si>
  <si>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</si>
  <si>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</si>
  <si>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</si>
  <si>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</si>
  <si>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</si>
  <si>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</si>
  <si>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</si>
  <si>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</si>
  <si>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</si>
  <si>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</si>
  <si>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</si>
  <si>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</si>
  <si>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</si>
  <si>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</si>
  <si>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</si>
  <si>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</si>
  <si>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</si>
  <si>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</si>
  <si>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</si>
  <si>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</si>
  <si>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</si>
  <si>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</si>
  <si>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Teachers' Retirement System</t>
  </si>
  <si>
    <t>Kentucky TRS GASB68 2014.pdf Pg.No:7</t>
  </si>
  <si>
    <t>Kentucky TRS GASB68 2015.pdf Pg.No:7</t>
  </si>
  <si>
    <t>Kentucky TRS GASB68 2016.pdf Pg.No:7</t>
  </si>
  <si>
    <t>Kentucky TRS GASB68 2017.pdf Pg.No:7</t>
  </si>
  <si>
    <t>Kentucky TRS GASB68 2018.pdf Pg.No:7</t>
  </si>
  <si>
    <t>Kentucky TRS GASB67 2015.pdf Pg.No:6</t>
  </si>
  <si>
    <t>Kentucky TRS GASB67 2016.pdf Pg.No:6</t>
  </si>
  <si>
    <t>Kentucky TRS GASB67 2017.pdf Pg.No:6</t>
  </si>
  <si>
    <t>Kentucky TRS GASB67 2018.pdf Pg.No:6</t>
  </si>
  <si>
    <t>Kentucky TRS GASB67 2014.pdf Pg.No:14</t>
  </si>
  <si>
    <t>Kentucky TRS GASB67 2015.pdf Pg.No:13</t>
  </si>
  <si>
    <t>Kentucky TRS GASB67 2016.pdf Pg.No:13</t>
  </si>
  <si>
    <t>Kentucky TRS GASB67 2017.pdf Pg.No:13</t>
  </si>
  <si>
    <t>Kentucky TRS GASB67 2018.pdf Pg.No:13</t>
  </si>
  <si>
    <t>Kentucky TRS GASB68 2014.pdf Pg.No:13</t>
  </si>
  <si>
    <t>Kentucky TRS GASB68 2015.pdf Pg.No:17</t>
  </si>
  <si>
    <t>Kentucky TRS GASB68 2016.pdf Pg.No:17</t>
  </si>
  <si>
    <t>Kentucky TRS GASB68 2017.pdf Pg.No:17</t>
  </si>
  <si>
    <t>Kentucky TRS GASB68 2018.pdf Pg.No:17</t>
  </si>
  <si>
    <t>Kentucky TRS GASB68 2014.pdf Pg.No:9</t>
  </si>
  <si>
    <t>Kentucky TRS GASB68 2015.pdf Pg.No:9</t>
  </si>
  <si>
    <t>Kentucky TRS GASB68 2016.pdf Pg.No:9</t>
  </si>
  <si>
    <t>Kentucky TRS GASB68 2017.pdf Pg.No:9</t>
  </si>
  <si>
    <t>Kentucky TRS GASB68 2018.pdf Pg.No:9</t>
  </si>
  <si>
    <t>Kentucky TRS GASB68 2014.pdf Pg.No:12</t>
  </si>
  <si>
    <t>Kentucky TRS GASB68 2015.pdf Pg.No:16</t>
  </si>
  <si>
    <t>Kentucky TRS GASB68 2016.pdf Pg.No:16</t>
  </si>
  <si>
    <t>Kentucky TRS GASB68 2017.pdf Pg.No:16</t>
  </si>
  <si>
    <t>Kentucky TRS GASB68 2018.pdf Pg.No:16</t>
  </si>
  <si>
    <t>Kentucky TRS GASB67 2014.pdf Pg.No:12</t>
  </si>
  <si>
    <t>Kentucky TRS GASB67 2015.pdf Pg.No:11</t>
  </si>
  <si>
    <t>Kentucky TRS GASB67 2016.pdf Pg.No:11</t>
  </si>
  <si>
    <t>Kentucky TRS GASB67 2017.pdf Pg.No:11</t>
  </si>
  <si>
    <t>Kentucky TRS GASB67 2018.pdf Pg.No:11</t>
  </si>
  <si>
    <t>Entry age</t>
  </si>
  <si>
    <t>Projected unit credit</t>
  </si>
  <si>
    <t>Kentucky TRS CAFR 2001.pdf Pg.No:21</t>
  </si>
  <si>
    <t>Kentucky TRS CAFR 2002.pdf Pg.No:21</t>
  </si>
  <si>
    <t>Kentucky TRS CAFR 2003.pdf Pg.No:22</t>
  </si>
  <si>
    <t>Kentucky TRS CAFR 2004.pdf Pg.No:21</t>
  </si>
  <si>
    <t>Kentucky TRS CAFR 2005.pdf Pg.No:19</t>
  </si>
  <si>
    <t>Kentucky TRS CAFR 2006.pdf Pg.No:23</t>
  </si>
  <si>
    <t>Kentucky TRS CAFR 2007.pdf Pg.No:24</t>
  </si>
  <si>
    <t>Kentucky TRS CAFR 2008.pdf Pg.No:25</t>
  </si>
  <si>
    <t>Kentucky TRS CAFR 2009.pdf Pg.No:21</t>
  </si>
  <si>
    <t>Kentucky TRS CAFR 2010.pdf Pg.No:26</t>
  </si>
  <si>
    <t>Kentucky TRS CAFR 2011.pdf Pg.No:25</t>
  </si>
  <si>
    <t>Kentucky TRS CAFR 2012.pdf Pg.No:25</t>
  </si>
  <si>
    <t>Kentucky TRS CAFR 2013.pdf Pg.No:27</t>
  </si>
  <si>
    <t>Kentucky TRS CAFR 2014.pdf Pg.No:27</t>
  </si>
  <si>
    <t>Kentucky TRS CAFR 2015.pdf Pg.No:27</t>
  </si>
  <si>
    <t>Kentucky TRS CAFR 2016.pdf Pg.No:27</t>
  </si>
  <si>
    <t>Kentucky TRS CAFR 2017.pdf Pg.No:27</t>
  </si>
  <si>
    <t>Kentucky TRS CAFR 2018.pdf Pg.No:27</t>
  </si>
  <si>
    <t>Kentucky TRS CAFR 2019.pdf Pg.No:29</t>
  </si>
  <si>
    <t>Kentucky TRS CAFR 2001.pdf Pg.No:34</t>
  </si>
  <si>
    <t>Kentucky TRS CAFR 2007.pdf Pg.No:45</t>
  </si>
  <si>
    <t>Kentucky TRS CAFR 2008.pdf Pg.No:49</t>
  </si>
  <si>
    <t>Kentucky TRS CAFR 2009.pdf Pg.No:44</t>
  </si>
  <si>
    <t>Kentucky TRS CAFR 2010.pdf Pg.No:48</t>
  </si>
  <si>
    <t>Kentucky TRS CAFR 2011.pdf Pg.No:47</t>
  </si>
  <si>
    <t>Kentucky TRS CAFR 2012.pdf Pg.No:47</t>
  </si>
  <si>
    <t>Kentucky TRS CAFR 2013.pdf Pg.No:54</t>
  </si>
  <si>
    <t>Kentucky TRS CAFR 2001.pdf Pg.No:65</t>
  </si>
  <si>
    <t>Kentucky TRS CAFR 2002.pdf Pg.No:65</t>
  </si>
  <si>
    <t>Kentucky TRS CAFR 2003.pdf Pg.No:66</t>
  </si>
  <si>
    <t>Kentucky TRS CAFR 2004.pdf Pg.No:66</t>
  </si>
  <si>
    <t>Kentucky TRS CAFR 2005.pdf Pg.No:70</t>
  </si>
  <si>
    <t>Kentucky TRS CAFR 2006.pdf Pg.No:74</t>
  </si>
  <si>
    <t>Kentucky TRS CAFR 2007.pdf Pg.No:75</t>
  </si>
  <si>
    <t>Kentucky TRS CAFR 2008.pdf Pg.No:88</t>
  </si>
  <si>
    <t>Kentucky TRS CAFR 2009.pdf Pg.No:84</t>
  </si>
  <si>
    <t>Kentucky TRS CAFR 2010.pdf Pg.No:90</t>
  </si>
  <si>
    <t>Kentucky TRS CAFR 2011.pdf Pg.No:92</t>
  </si>
  <si>
    <t>Kentucky TRS CAFR 2012.pdf Pg.No:95</t>
  </si>
  <si>
    <t>Kentucky TRS CAFR 2013.pdf Pg.No:99</t>
  </si>
  <si>
    <t>Kentucky TRS CAFR 2014.pdf Pg.No:37</t>
  </si>
  <si>
    <t>Kentucky TRS CAFR 2015.pdf Pg.No:38</t>
  </si>
  <si>
    <t>Kentucky TRS CAFR 2016.pdf Pg.No:38</t>
  </si>
  <si>
    <t>Kentucky TRS CAFR 2017.pdf Pg.No:38</t>
  </si>
  <si>
    <t>Kentucky TRS CAFR 2018.pdf Pg.No:38</t>
  </si>
  <si>
    <t>Kentucky TRS CAFR 2019.pdf Pg.No:41</t>
  </si>
  <si>
    <t>Kentucky TRS CAFR 2014.pdf Pg.No:101</t>
  </si>
  <si>
    <t>Kentucky TRS CAFR 2015.pdf Pg.No:102</t>
  </si>
  <si>
    <t>Kentucky TRS CAFR 2016.pdf Pg.No:108</t>
  </si>
  <si>
    <t>Kentucky TRS CAFR 2017.pdf Pg.No:118</t>
  </si>
  <si>
    <t>Kentucky TRS CAFR 2018.pdf Pg.No:134</t>
  </si>
  <si>
    <t>Kentucky TRS CAFR 2019.pdf Pg.No:137</t>
  </si>
  <si>
    <t>Kentucky TRS CAFR 2001.pdf Pg.No:22</t>
  </si>
  <si>
    <t>Kentucky TRS CAFR 2002.pdf Pg.No:22</t>
  </si>
  <si>
    <t>Kentucky TRS CAFR 2003.pdf Pg.No:23</t>
  </si>
  <si>
    <t>Kentucky TRS CAFR 2004.pdf Pg.No:22</t>
  </si>
  <si>
    <t>Kentucky TRS CAFR 2005.pdf Pg.No:20</t>
  </si>
  <si>
    <t>Kentucky TRS CAFR 2006.pdf Pg.No:24</t>
  </si>
  <si>
    <t>Kentucky TRS CAFR 2007.pdf Pg.No:25</t>
  </si>
  <si>
    <t>Kentucky TRS CAFR 2008.pdf Pg.No:26</t>
  </si>
  <si>
    <t>Kentucky TRS CAFR 2009.pdf Pg.No:22</t>
  </si>
  <si>
    <t>Kentucky TRS CAFR 2010.pdf Pg.No:27</t>
  </si>
  <si>
    <t>Kentucky TRS CAFR 2011.pdf Pg.No:26</t>
  </si>
  <si>
    <t>Kentucky TRS CAFR 2012.pdf Pg.No:26</t>
  </si>
  <si>
    <t>Kentucky TRS CAFR 2013.pdf Pg.No:28</t>
  </si>
  <si>
    <t>Kentucky TRS CAFR 2014.pdf Pg.No:28</t>
  </si>
  <si>
    <t>Kentucky TRS CAFR 2015.pdf Pg.No:28</t>
  </si>
  <si>
    <t>Kentucky TRS CAFR 2016.pdf Pg.No:28</t>
  </si>
  <si>
    <t>Kentucky TRS CAFR 2017.pdf Pg.No:28</t>
  </si>
  <si>
    <t>Kentucky TRS CAFR 2018.pdf Pg.No:28</t>
  </si>
  <si>
    <t>Kentucky TRS CAFR 2019.pdf Pg.No:30</t>
  </si>
  <si>
    <t>Kentucky TRS Valuation 2005.pdf Pg.No:6</t>
  </si>
  <si>
    <t>Kentucky TRS Valuation 2006.pdf Pg.No:6</t>
  </si>
  <si>
    <t>Kentucky TRS Valuation 2007.pdf Pg.No:6</t>
  </si>
  <si>
    <t>Kentucky TRS Valuation 2008.pdf Pg.No:6</t>
  </si>
  <si>
    <t>Kentucky TRS CAFR 2012.pdf Pg.No:97</t>
  </si>
  <si>
    <t>Kentucky TRS CAFR 2013.pdf Pg.No:37</t>
  </si>
  <si>
    <t>Kentucky TRS CAFR 2014.pdf Pg.No:103</t>
  </si>
  <si>
    <t>Kentucky TRS CAFR 2015.pdf Pg.No:104</t>
  </si>
  <si>
    <t>Kentucky TRS CAFR 2016.pdf Pg.No:110</t>
  </si>
  <si>
    <t>Kentucky TRS CAFR 2017.pdf Pg.No:120</t>
  </si>
  <si>
    <t>Kentucky TRS CAFR 2018.pdf Pg.No:138</t>
  </si>
  <si>
    <t>Kentucky TRS CAFR 2019.pdf Pg.No:141</t>
  </si>
  <si>
    <t>Kentucky TRS CAFR 2004.pdf Pg.No:68</t>
  </si>
  <si>
    <t>Kentucky TRS CAFR 2005.pdf Pg.No:72</t>
  </si>
  <si>
    <t>Kentucky TRS CAFR 2010.pdf Pg.No:93</t>
  </si>
  <si>
    <t>Kentucky TRS CAFR 2011.pdf Pg.No:95</t>
  </si>
  <si>
    <t>Kentucky TRS CAFR 2012.pdf Pg.No:98</t>
  </si>
  <si>
    <t>Kentucky TRS CAFR 2013.pdf Pg.No:102</t>
  </si>
  <si>
    <t>Kentucky TRS CAFR 2014.pdf Pg.No:104</t>
  </si>
  <si>
    <t>Kentucky TRS CAFR 2015.pdf Pg.No:105</t>
  </si>
  <si>
    <t>Kentucky TRS CAFR 2016.pdf Pg.No:111</t>
  </si>
  <si>
    <t>Kentucky TRS CAFR 2017.pdf Pg.No:121</t>
  </si>
  <si>
    <t>Kentucky TRS CAFR 2018.pdf Pg.No:139</t>
  </si>
  <si>
    <t>Kentucky TRS CAFR 2019.pdf Pg.No:142</t>
  </si>
  <si>
    <t>Kentucky TRS Valuation 2005.pdf Pg.No:14</t>
  </si>
  <si>
    <t>Kentucky TRS Valuation 2006.pdf Pg.No:15</t>
  </si>
  <si>
    <t>Kentucky TRS Valuation 2007.pdf Pg.No:16</t>
  </si>
  <si>
    <t>Kentucky TRS Valuation 2008.pdf Pg.No:16</t>
  </si>
  <si>
    <t>Kentucky TRS Valuation 2009.pdf Pg.No:19</t>
  </si>
  <si>
    <t>Kentucky TRS Valuation 2010.pdf Pg.No:18</t>
  </si>
  <si>
    <t>Kentucky TRS Valuation 2011.pdf Pg.No:19</t>
  </si>
  <si>
    <t>Kentucky TRS Valuation 2012.pdf Pg.No:19</t>
  </si>
  <si>
    <t>Kentucky TRS Valuation 2013.pdf Pg.No:18</t>
  </si>
  <si>
    <t>Kentucky TRS Valuation 2014.pdf Pg.No:19</t>
  </si>
  <si>
    <t>Kentucky TRS Valuation 2015.pdf Pg.No:19</t>
  </si>
  <si>
    <t>Kentucky TRS Valuation 2016.pdf Pg.No:20</t>
  </si>
  <si>
    <t>Kentucky TRS Valuation 2017.pdf Pg.No:21</t>
  </si>
  <si>
    <t>Kentucky TRS Valuation 2018.pdf Pg.No:20</t>
  </si>
  <si>
    <t>Kentucky TRS Valuation 2019.pdf Pg.No:20</t>
  </si>
  <si>
    <t>Cavanaugh Macdonald consulting ,LLC</t>
  </si>
  <si>
    <t>4.00 - 8.20%</t>
  </si>
  <si>
    <t>Level percent of pay, open</t>
  </si>
  <si>
    <t>30 years</t>
  </si>
  <si>
    <t>No</t>
  </si>
  <si>
    <t>4.00 - 8.10%</t>
  </si>
  <si>
    <t>Entry Age</t>
  </si>
  <si>
    <t>Level percent of pay, closed</t>
  </si>
  <si>
    <t>29.3 years</t>
  </si>
  <si>
    <t>3.50 - 7.30%</t>
  </si>
  <si>
    <t>28.1 years</t>
  </si>
  <si>
    <t>27.4 years</t>
  </si>
  <si>
    <t>3.50% - 7.30%</t>
  </si>
  <si>
    <t>26.5 years</t>
  </si>
  <si>
    <t>25.4 years</t>
  </si>
  <si>
    <t>12 years</t>
  </si>
  <si>
    <t>1994 Group Annuity Mortality Table</t>
  </si>
  <si>
    <t>RP-2000 Combined Mortality Table</t>
  </si>
  <si>
    <t xml:space="preserve">scale-AA </t>
  </si>
  <si>
    <t xml:space="preserve">scale-BB </t>
  </si>
  <si>
    <t>Yes</t>
  </si>
  <si>
    <t>Cola</t>
  </si>
  <si>
    <t xml:space="preserve">Yes </t>
  </si>
  <si>
    <t>Kentucky TRS Valuation 2009.pdf Pg.No:7</t>
  </si>
  <si>
    <t>Kentucky TRS Valuation 2010.pdf Pg.No:6</t>
  </si>
  <si>
    <t>Kentucky TRS Valuation 2011.pdf Pg.No:6</t>
  </si>
  <si>
    <t>Kentucky TRS Valuation 2012.pdf Pg.No:7</t>
  </si>
  <si>
    <t>Kentucky TRS Valuation 2013.pdf Pg.No:6</t>
  </si>
  <si>
    <t>Kentucky TRS Valuation 2014.pdf Pg.No:7</t>
  </si>
  <si>
    <t>Kentucky TRS Valuation 2015.pdf Pg.No:7</t>
  </si>
  <si>
    <t>Kentucky TRS Valuation 2016.pdf Pg.No:8</t>
  </si>
  <si>
    <t>Kentucky TRS Valuation 2017.pdf Pg.No:8</t>
  </si>
  <si>
    <t>Kentucky TRS Valuation 2018.pdf Pg.No:7</t>
  </si>
  <si>
    <t>Kentucky TRS Valuation 2019.pdf Pg.No:7</t>
  </si>
  <si>
    <t>Kentucky TRS CAFR 2002.pdf Pg.No:58</t>
  </si>
  <si>
    <t>Kentucky TRS CAFR 2003.pdf Pg.No:59</t>
  </si>
  <si>
    <t>Kentucky TRS Valuation 2009.pdf Pg.No:7 &amp; 8</t>
  </si>
  <si>
    <t>Kentucky TRS Valuation 2010.pdf Pg.No:6 &amp; 7</t>
  </si>
  <si>
    <t>Kentucky TRS Valuation 2011.pdf Pg.No:6 &amp; 7</t>
  </si>
  <si>
    <t>Kentucky TRS Valuation 2012.pdf Pg.No:7 &amp; 8</t>
  </si>
  <si>
    <t>Kentucky TRS Valuation 2013.pdf Pg.No:6 &amp; 7</t>
  </si>
  <si>
    <t>Kentucky TRS Valuation 2014.pdf Pg.No:7 &amp; 8</t>
  </si>
  <si>
    <t>Kentucky TRS Valuation 2015.pdf Pg.No:7 &amp; 8</t>
  </si>
  <si>
    <t>Kentucky TRS Valuation 2016.pdf Pg.No:8 &amp; 9</t>
  </si>
  <si>
    <t>Kentucky TRS Valuation 2017.pdf Pg.No:8 &amp; 9</t>
  </si>
  <si>
    <t>Kentucky TRS Valuation 2018.pdf Pg.No:7 &amp; 8</t>
  </si>
  <si>
    <t>Kentucky TRS Valuation 2019.pdf Pg.No:7 &amp; 8</t>
  </si>
  <si>
    <t>Kentucky TRS Valuation 2005.pdf Pg.No:19</t>
  </si>
  <si>
    <t>Kentucky TRS Valuation 2006.pdf Pg.No:20</t>
  </si>
  <si>
    <t>Kentucky TRS Valuation 2007.pdf Pg.No:22</t>
  </si>
  <si>
    <t>Kentucky TRS Valuation 2008.pdf Pg.No:22</t>
  </si>
  <si>
    <t>Kentucky TRS Valuation 2009.pdf Pg.No:25</t>
  </si>
  <si>
    <t>Kentucky TRS Valuation 2010.pdf Pg.No:24</t>
  </si>
  <si>
    <t>Kentucky TRS Valuation 2011.pdf Pg.No:25</t>
  </si>
  <si>
    <t>Kentucky TRS Valuation 2012.pdf Pg.No:25</t>
  </si>
  <si>
    <t>Kentucky TRS Valuation 2013.pdf Pg.No:24</t>
  </si>
  <si>
    <t>Kentucky TRS Valuation 2014.pdf Pg.No:25</t>
  </si>
  <si>
    <t>Kentucky TRS Valuation 2015.pdf Pg.No:24</t>
  </si>
  <si>
    <t>Kentucky TRS Valuation 2016.pdf Pg.No:25</t>
  </si>
  <si>
    <t>Kentucky TRS Valuation 2017.pdf Pg.No:26</t>
  </si>
  <si>
    <t>Kentucky TRS Valuation 2018.pdf Pg.No:28</t>
  </si>
  <si>
    <t>Kentucky TRS Valuation 2019.pdf Pg.No:29</t>
  </si>
  <si>
    <t>Kentucky TRS Valuation 2005.pdf Pg.No:15</t>
  </si>
  <si>
    <t>Kentucky TRS Valuation 2006.pdf Pg.No:16</t>
  </si>
  <si>
    <t>Kentucky TRS Valuation 2007.pdf Pg.No:17</t>
  </si>
  <si>
    <t>Kentucky TRS Valuation 2008.pdf Pg.No:17</t>
  </si>
  <si>
    <t>Kentucky TRS Valuation 2009.pdf Pg.No:20</t>
  </si>
  <si>
    <t>Kentucky TRS Valuation 2010.pdf Pg.No:19</t>
  </si>
  <si>
    <t>Kentucky TRS Valuation 2011.pdf Pg.No:20</t>
  </si>
  <si>
    <t>Kentucky TRS Valuation 2012.pdf Pg.No:20</t>
  </si>
  <si>
    <t>Kentucky TRS Valuation 2013.pdf Pg.No:19</t>
  </si>
  <si>
    <t>Kentucky TRS Valuation 2014.pdf Pg.No:20</t>
  </si>
  <si>
    <t>Kentucky TRS Valuation 2015.pdf Pg.No:20</t>
  </si>
  <si>
    <t>Kentucky TRS Valuation 2016.pdf Pg.No:21</t>
  </si>
  <si>
    <t>Kentucky TRS Valuation 2017.pdf Pg.No:22</t>
  </si>
  <si>
    <t>Kentucky TRS Valuation 2018.pdf Pg.No:21</t>
  </si>
  <si>
    <t>Kentucky TRS Valuation 2019.pdf Pg.No:21</t>
  </si>
  <si>
    <t>Kentucky TRS Valuation 2005.pdf Pg.No:10</t>
  </si>
  <si>
    <t>Kentucky TRS Valuation 2006.pdf Pg.No:10</t>
  </si>
  <si>
    <t>Kentucky TRS Valuation 2007.pdf Pg.No:10</t>
  </si>
  <si>
    <t>Kentucky TRS Valuation 2008.pdf Pg.No:10</t>
  </si>
  <si>
    <t>Kentucky TRS Valuation 2009.pdf Pg.No:12</t>
  </si>
  <si>
    <t>Kentucky TRS Valuation 2010.pdf Pg.No:11</t>
  </si>
  <si>
    <t>Kentucky TRS Valuation 2011.pdf Pg.No:12</t>
  </si>
  <si>
    <t>Kentucky TRS Valuation 2012.pdf Pg.No:12</t>
  </si>
  <si>
    <t>Kentucky TRS Valuation 2013.pdf Pg.No:11</t>
  </si>
  <si>
    <t>Kentucky TRS Valuation 2014.pdf Pg.No:12</t>
  </si>
  <si>
    <t>Kentucky TRS Valuation 2015.pdf Pg.No:12</t>
  </si>
  <si>
    <t>Kentucky TRS Valuation 2016.pdf Pg.No:13</t>
  </si>
  <si>
    <t>Kentucky TRS Valuation 2017.pdf Pg.No:14</t>
  </si>
  <si>
    <t>Kentucky TRS Valuation 2018.pdf Pg.No:13</t>
  </si>
  <si>
    <t>Kentucky TRS Valuation 2019.pdf Pg.No:13</t>
  </si>
  <si>
    <t>Kentucky TRS Valuation 2006.pdf Pg.No:23</t>
  </si>
  <si>
    <t>Kentucky TRS Valuation 2008.pdf Pg.No:24</t>
  </si>
  <si>
    <t>Kentucky TRS Valuation 2009.pdf Pg.No:27</t>
  </si>
  <si>
    <t>Kentucky TRS Valuation 2010.pdf Pg.No:26</t>
  </si>
  <si>
    <t>Kentucky TRS Valuation 2011.pdf Pg.No:28</t>
  </si>
  <si>
    <t>Kentucky TRS Valuation 2012.pdf Pg.No:28</t>
  </si>
  <si>
    <t>Kentucky TRS Valuation 2013.pdf Pg.No:27</t>
  </si>
  <si>
    <t>Kentucky TRS Valuation 2014.pdf Pg.No:27</t>
  </si>
  <si>
    <t>Kentucky TRS Valuation 2015.pdf Pg.No:26</t>
  </si>
  <si>
    <t>Kentucky TRS Valuation 2016.pdf Pg.No:27</t>
  </si>
  <si>
    <t>Kentucky TRS Valuation 2017.pdf Pg.No:28</t>
  </si>
  <si>
    <t>Kentucky TRS Valuation 2018.pdf Pg.No:30</t>
  </si>
  <si>
    <t>Kentucky TRS Valuation 2019.pdf Pg.No:31</t>
  </si>
  <si>
    <t>Kentucky TRS Valuation 2005.pdf Pg.No:13</t>
  </si>
  <si>
    <t>Kentucky TRS Valuation 2006.pdf Pg.No:14</t>
  </si>
  <si>
    <t>Kentucky TRS Valuation 2007.pdf Pg.No:15</t>
  </si>
  <si>
    <t>Kentucky TRS Valuation 2008.pdf Pg.No:15</t>
  </si>
  <si>
    <t>Kentucky TRS Valuation 2009.pdf Pg.No:18</t>
  </si>
  <si>
    <t>Kentucky TRS Valuation 2010.pdf Pg.No:17</t>
  </si>
  <si>
    <t>Kentucky TRS Valuation 2011.pdf Pg.No:18</t>
  </si>
  <si>
    <t>Kentucky TRS Valuation 2012.pdf Pg.No:18</t>
  </si>
  <si>
    <t>Kentucky TRS Valuation 2013.pdf Pg.No:17</t>
  </si>
  <si>
    <t>Kentucky TRS Valuation 2014.pdf Pg.No:18</t>
  </si>
  <si>
    <t>Kentucky TRS Valuation 2015.pdf Pg.No:18</t>
  </si>
  <si>
    <t>Kentucky TRS Valuation 2016.pdf Pg.No:19</t>
  </si>
  <si>
    <t>Kentucky TRS Valuation 2017.pdf Pg.No:20</t>
  </si>
  <si>
    <t>Kentucky TRS Valuation 2018.pdf Pg.No:19</t>
  </si>
  <si>
    <t>Kentucky TRS Valuation 2019.pdf Pg.No:19</t>
  </si>
  <si>
    <t>Range</t>
  </si>
  <si>
    <t>Kentucky TRS Valuation 2005.pdf Pg.No:25 &amp; 26</t>
  </si>
  <si>
    <t>Kentucky TRS Valuation 2006.pdf Pg.No:25 &amp; 26</t>
  </si>
  <si>
    <t>Kentucky TRS Valuation 2007.pdf Pg.No:27 &amp; 28</t>
  </si>
  <si>
    <t>Kentucky TRS Valuation 2008.pdf Pg.No:26 &amp; 27</t>
  </si>
  <si>
    <t>Kentucky TRS Valuation 2009.pdf Pg.No:29 &amp; 30</t>
  </si>
  <si>
    <t>Kentucky TRS Valuation 2010.pdf Pg.No:28 &amp; 29</t>
  </si>
  <si>
    <t>Kentucky TRS Valuation 2011.pdf Pg.No:31 &amp; 32</t>
  </si>
  <si>
    <t>Kentucky TRS Valuation 2012.pdf Pg.No:31 &amp; 32</t>
  </si>
  <si>
    <t>Kentucky TRS Valuation 2013.pdf Pg.No:30 &amp; 31</t>
  </si>
  <si>
    <t>Kentucky TRS Valuation 2014.pdf Pg.No:30 &amp; 31</t>
  </si>
  <si>
    <t>Kentucky TRS Valuation 2015.pdf Pg.No:29 &amp; 30</t>
  </si>
  <si>
    <t>Kentucky TRS Valuation 2016.pdf Pg.No:30 &amp; 31</t>
  </si>
  <si>
    <t>Kentucky TRS Valuation 2017.pdf Pg.No:31 &amp; 32</t>
  </si>
  <si>
    <t>Kentucky TRS Valuation 2018.pdf Pg.No:33 &amp; 34</t>
  </si>
  <si>
    <t>Kentucky TRS Valuation 2019.pdf Pg.No:34 &amp; 35</t>
  </si>
  <si>
    <t>Kentucky TRS GASB68 2019.pdf Pg.No:7</t>
  </si>
  <si>
    <t>Kentucky TRS GASB67 2019.pdf Pg.No:6</t>
  </si>
  <si>
    <t>N/A</t>
  </si>
  <si>
    <t>Kentucky TRS GASB67 2019.pdf Pg.No:13</t>
  </si>
  <si>
    <t>Kentucky TRS GASB68 2019.pdf Pg.No:17</t>
  </si>
  <si>
    <t>4.3 Years</t>
  </si>
  <si>
    <t>Kentucky TRS GASB68 2019.pdf Pg.No:16</t>
  </si>
  <si>
    <t>Kentucky TRS GASB68 2019.pdf Pg.No:9</t>
  </si>
  <si>
    <t>5.8 Years</t>
  </si>
  <si>
    <t>5.2 Years</t>
  </si>
  <si>
    <t>5.5 Years</t>
  </si>
  <si>
    <t>4.4 Years</t>
  </si>
  <si>
    <t>Includes contributions from the State of Kentucky and Other Employers</t>
  </si>
  <si>
    <t>Kentucky TRS GASB67 2019.pdf Pg.No:11</t>
  </si>
  <si>
    <t>Kentucky TRS CAFR 2002.pdf Pg.No:34</t>
  </si>
  <si>
    <t>Kentucky TRS CAFR 2003.pdf Pg.No:35</t>
  </si>
  <si>
    <t>Kentucky TRS CAFR 2004.pdf Pg.No:35</t>
  </si>
  <si>
    <t>Kentucky TRS CAFR 2005.pdf Pg.No:38</t>
  </si>
  <si>
    <t>Kentucky TRS CAFR 2006.pdf Pg.No:42</t>
  </si>
  <si>
    <t>Kentucky TRS CAFR 2004.pdf Pg.No:34</t>
  </si>
  <si>
    <t>Kentucky TRS CAFR 2005.pdf Pg.No:37</t>
  </si>
  <si>
    <t>Kentucky TRS CAFR 2006.pdf Pg.No:41</t>
  </si>
  <si>
    <t>Kentucky TRS CAFR 2009.pdf Pg.No:43</t>
  </si>
  <si>
    <t>Kentucky TRS CAFR 2014.pdf Pg.No:100</t>
  </si>
  <si>
    <t>Kentucky TRS CAFR 2019.pdf Pg.No:136</t>
  </si>
  <si>
    <t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t>
  </si>
  <si>
    <t>Pre7/08: A)a)2% final ave salary mult by service pre7/83 b)2.5% final ave salary mult by service post7/83 c)Post7/02- 2%if service&lt;10yr, 2.5%if service&gt;10yr d) Retire post 7/04: 3% of final ave salary B)2% final ave salary; Post 7/08: A)1.7%-3%; B)1.5%-2%</t>
  </si>
  <si>
    <t>(A)- Non-university members, (B)- University members</t>
  </si>
  <si>
    <t>2009-2019</t>
  </si>
  <si>
    <t>Percentage</t>
  </si>
  <si>
    <t>Refers to the KTRS Medical Insurance Plan</t>
  </si>
  <si>
    <t>Kentucky TRS CAFR 2010.pdf Pg.No:11</t>
  </si>
  <si>
    <t>Kentucky TRS CAFR 2011.pdf Pg.No:10</t>
  </si>
  <si>
    <t>Kentucky TRS CAFR 2009.pdf Pg.No:5</t>
  </si>
  <si>
    <t>Kentucky TRS CAFR 2008.pdf Pg.No:9</t>
  </si>
  <si>
    <t>Kentucky TRS CAFR 2007.pdf Pg.No:9</t>
  </si>
  <si>
    <t>Kentucky TRS CAFR 2006.pdf Pg.No:9</t>
  </si>
  <si>
    <t>Kentucky TRS CAFR 2005.pdf Pg.No:4</t>
  </si>
  <si>
    <t>Kentucky TRS CAFR 2004.pdf Pg.No:8</t>
  </si>
  <si>
    <t>Kentucky TRS CAFR 2003.pdf Pg.No:8</t>
  </si>
  <si>
    <t>Kentucky TRS CAFR 2002.pdf Pg.No:8</t>
  </si>
  <si>
    <t>Kentucky TRS CAFR 2001.pdf Pg.No:8</t>
  </si>
  <si>
    <t>Kentucky TRS CAFR 2012.pdf Pg.No:10</t>
  </si>
  <si>
    <t>Kentucky TRS CAFR 2013.pdf Pg.No:1</t>
  </si>
  <si>
    <t>Kentucky TRS CAFR 2014.pdf Pg.No:10</t>
  </si>
  <si>
    <t>Kentucky TRS CAFR 2016.pdf Pg.No:11</t>
  </si>
  <si>
    <t>Kentucky TRS CAFR 2015.pdf Pg.No:11</t>
  </si>
  <si>
    <t>Kentucky TRS CAFR 2017.pdf Pg.No:11</t>
  </si>
  <si>
    <t>Kentucky TRS CAFR 2018.pdf Pg.No:11</t>
  </si>
  <si>
    <t>Kentucky TRS CAFR 2019.pdf Pg.No:11</t>
  </si>
  <si>
    <t>CAFR Pg.No:67, 68</t>
  </si>
  <si>
    <t>CAFR Pg.No:69, 70</t>
  </si>
  <si>
    <t>CAFR Pg.No:70, 71</t>
  </si>
  <si>
    <t>Pg.No:22,23</t>
  </si>
  <si>
    <t>Pg.No:24,25</t>
  </si>
  <si>
    <t>Pg.No:23,24</t>
  </si>
  <si>
    <t>Pg.No:26,27</t>
  </si>
  <si>
    <t>Pg.No:25,26</t>
  </si>
  <si>
    <t>Pg.No:27,28</t>
  </si>
  <si>
    <t>Pg.No:29,30</t>
  </si>
  <si>
    <t>Pg.No:30,31</t>
  </si>
  <si>
    <t>Kentucky TRS Valuation 2007.pdf Pg.No:25</t>
  </si>
  <si>
    <t>1 Year for Females</t>
  </si>
  <si>
    <t>2 Years for Males, 1 Year for Females</t>
  </si>
  <si>
    <t>5 Years</t>
  </si>
  <si>
    <t>Kentucky TRS Valuation 2008.pdf Pg.No:21</t>
  </si>
  <si>
    <t>Kentucky TRS Valuation 2009.pdf Pg.No:24</t>
  </si>
  <si>
    <t>Kentucky TRS Valuation 2010.pdf Pg.No:23</t>
  </si>
  <si>
    <t>Kentucky TRS Valuation 2011.pdf Pg.No:24</t>
  </si>
  <si>
    <t>Kentucky TRS Valuation 2012.pdf Pg.No:24</t>
  </si>
  <si>
    <t>Kentucky TRS Valuation 2013.pdf Pg.No:23</t>
  </si>
  <si>
    <t>Kentucky TRS Valuation 2014.pdf Pg.No:24</t>
  </si>
  <si>
    <t>Kentucky TRS Valuation 2015.pdf Pg.No:23</t>
  </si>
  <si>
    <t>Kentucky TRS Valuation 2016.pdf Pg.No:24</t>
  </si>
  <si>
    <t>Kentucky TRS Valuation 2017.pdf Pg.No:25</t>
  </si>
  <si>
    <t>Kentucky TRS Valuation 2018.pdf Pg.No:27</t>
  </si>
  <si>
    <t>Kentucky TRS Valuation 2019.pdf Pg.No:28</t>
  </si>
  <si>
    <t>Kentucky TRS Valuation 2007.pdf Pg.No:23</t>
  </si>
  <si>
    <t>2005-2019</t>
  </si>
  <si>
    <t>Includes figures for repayment of prior year's MIF stabilization funding</t>
  </si>
  <si>
    <t>Includes figures for Contributions allocated to the medical insurance fund for stabilization funding during the FY with interest</t>
  </si>
  <si>
    <t>Includes figure for Pension Obligation Contribution made in Aug 2010</t>
  </si>
  <si>
    <t>Univ=14.21%; Non-Univ=18.19%</t>
  </si>
  <si>
    <t>Univ=14.44%; Non-Univ=18.22%</t>
  </si>
  <si>
    <t>Univ=14.29%; Non-Univ=18.06%</t>
  </si>
  <si>
    <t>Univ=6.665%; Non-Univ=8.955%</t>
  </si>
  <si>
    <t>Univ=6.585%; Non-Univ=9.085%</t>
  </si>
  <si>
    <t>Univ=6.815%; Non-Univ=9.115%</t>
  </si>
  <si>
    <t>Univ=7.625%; Non-Univ=9.105%</t>
  </si>
  <si>
    <t>Univ=11.625%,Non-Univ=13.105%</t>
  </si>
  <si>
    <t>Univ=14.19%; Non-Univ=18.02%</t>
  </si>
  <si>
    <t>Univ=6.565%; Non-Univ=8.915%</t>
  </si>
  <si>
    <t>Univ=14.39%; Non-Univ=17.84%</t>
  </si>
  <si>
    <t>Univ=6.765%; Non-Univ=8.735%</t>
  </si>
  <si>
    <t>It has been assumed that the NC Employer is the difference between the Total NC and Member contribution</t>
  </si>
  <si>
    <t>Edward A. Macdonald &amp; Edward J. Koebel</t>
  </si>
  <si>
    <t>Univ=13.91%; Non-Univ=17.22%</t>
  </si>
  <si>
    <t>Univ=6.285%; Non-Univ=8.115%</t>
  </si>
  <si>
    <t>Univ=13.82%; Non-Univ=17.34%</t>
  </si>
  <si>
    <t>Univ=6.195%; Non-Univ=8.235%</t>
  </si>
  <si>
    <t>Univ=13.45%; Non-Univ=17.11%</t>
  </si>
  <si>
    <t>Univ=5.825%; Non-Univ=8.005%</t>
  </si>
  <si>
    <t>Univ=13.41%; Non-Univ=17.19%</t>
  </si>
  <si>
    <t>Univ=5.785%; Non-Univ=8.085%</t>
  </si>
  <si>
    <t>Univ: Pre 7/1/08=14.73%, Post 7/1/08=15.73%; Non-Univ: Pre 7/1/08=13.91%, Post 7/1/08=14.91%</t>
  </si>
  <si>
    <t>Univ: Pre 7/1/08=11.625%, Post 7/1/08=12.625%; Non-Univ: Pre 7/1/08=13.105%, Post 7/1/08=14.105%</t>
  </si>
  <si>
    <t>Pre 7/1/08= 0.75%; Post 7/1/08=1.75%</t>
  </si>
  <si>
    <t>Univ=13.31%; Non-Univ=17.21%</t>
  </si>
  <si>
    <t>Univ=5.685%; Non-Univ=8.105%</t>
  </si>
  <si>
    <t>Univ: Pre 7/1/08=16.10%, Post 7/1/08=17.10%; Non-Univ: Pre 7/1/08=15.16%, Post 7/1/08=16.16%</t>
  </si>
  <si>
    <t>Univ: Pre 7/1/08=12.305%, Post 7/1/08=12.625%; Non-Univ: Pre 7/1/08=14.105%, Post 7/1/08=14.105%</t>
  </si>
  <si>
    <t>Univ: Pre 7/1/08=1.43%, Post 7/1/08=0.75%; Non-Univ: Pre 7/1/08=1.75%, Post 7/1/08=0.75%</t>
  </si>
  <si>
    <t>Univ: Pre 7/1/08=1.43%, Post 7/1/08=1.75%; Non-Univ: Pre 7/1/08=1.75%, Post 7/1/08=1.75%</t>
  </si>
  <si>
    <t>Univ: Pre 7/1/08=21.785%, Post 7/1/08=22.785%; Non-Univ: Pre 7/1/08=23.265%, Post 7/1/08=24.265%</t>
  </si>
  <si>
    <t>Univ: Pre 7/1/08=20.515%, Post 7/1/08=21.515%; Non-Univ: Pre 7/1/08=21.995%, Post 7/1/08=22.995%</t>
  </si>
  <si>
    <t>Univ=11.77%; Non-Univ=15.05%</t>
  </si>
  <si>
    <t>Univ=4.145%; Non-Univ=5.945%</t>
  </si>
  <si>
    <t>Univ: Pre 7/1/08=18.22%, Post 7/1/08=19.22%; Non-Univ: Pre 7/1/08=17.90%, Post 7/1/08=18.90%</t>
  </si>
  <si>
    <t>Univ: Pre 7/1/08=1.75%, Post 7/1/08=0.75%; Non-Univ: Pre 7/1/08=2.25%, Post 7/1/08=1.25%</t>
  </si>
  <si>
    <t>Univ= 1.75%; Non-Univ=2.25%</t>
  </si>
  <si>
    <t>Univ: Pre 7/1/08=22.365%, Post 7/1/08=23.365%; Non-Univ: Pre 7/1/08=23.845%, Post 7/1/08=24.845%</t>
  </si>
  <si>
    <t>Univ=4.165%; Non-Univ=6.045%</t>
  </si>
  <si>
    <t>Univ=11.79%; Non-Univ=15.15%</t>
  </si>
  <si>
    <t>Univ: Pre 7/1/08=20.1%, Post 7/1/08=21.1%; Non-Univ: Pre 7/1/08=19.7%, Post 7/1/08=20.7%</t>
  </si>
  <si>
    <t>Univ: Pre 7/1/08=2.27%, Post 7/1/08=1.27%; Non-Univ: Pre 7/1/08=3%, Post 7/1/08=2%</t>
  </si>
  <si>
    <t>Univ= 2.27%; Non-Univ=3%</t>
  </si>
  <si>
    <t>Univ: Pre 7/1/08=24.625%, Post 7/1/08=25.625%; Non-Univ: Pre 7/1/08=25.745%, Post 7/1/08=26.745%</t>
  </si>
  <si>
    <t>Univ=12.29%; Non-Univ-15.81%</t>
  </si>
  <si>
    <t>Univ=4.665%; Non-Univ=6.705%</t>
  </si>
  <si>
    <t>Univ: Pre 7/1/08=22.05%, Post 7/1/08=23.05%; Non-Univ: Pre 7/1/08=21.49%, Post 7/1/08=22.49%</t>
  </si>
  <si>
    <t>Univ: Pre 7/1/08=2.775%, Post 7/1/08=1.775%; Non-Univ: Pre 7/1/08=3.75%, Post 7/1/08=2.75%</t>
  </si>
  <si>
    <t>Univ= 2.775%; Non-Univ=3.75%</t>
  </si>
  <si>
    <t>Univ: Pre 7/1/08=26.715%, Post 7/1/08=27.715%; Non-Univ: Pre 7/1/08=28.195%, Post 7/1/08=29.195%</t>
  </si>
  <si>
    <t>Univ=12.27%; Non-Univ=16.72%</t>
  </si>
  <si>
    <t>Univ=4.645%; Non-Univ=7.615%</t>
  </si>
  <si>
    <t>Univ: Pre 7/1/08=22.7%, Post 7/1/08=23.7%; Non-Univ: Pre 7/1/08=21.21%, Post 7/1/08=22.21%</t>
  </si>
  <si>
    <t>Univ: Pre 7/1/08=27.345%, Post 7/1/08=28.345%; Non-Univ: Pre 7/1/08=28.825%, Post 7/1/08=29.825%</t>
  </si>
  <si>
    <t>Univ=12.34%; Non-Univ=16.72%</t>
  </si>
  <si>
    <t>Univ=4.715%; Non-Univ=7.615%</t>
  </si>
  <si>
    <t>Univ: Pre 7/1/08=22.56%, Post 7/1/08=23.56%; Non-Univ: Pre 7/1/08=21.14%, Post 7/1/08=22.14%</t>
  </si>
  <si>
    <t>Univ: Pre 7/1/08=27.275%, Post 7/1/08=28.275%; Non-Univ: Pre 7/1/08=28.755%, Post 7/1/08=29.755%</t>
  </si>
  <si>
    <t>Univ=11.03%; Non-Univ=14.94%</t>
  </si>
  <si>
    <t>Univ=3.405%; Non-Univ=5.835%</t>
  </si>
  <si>
    <t>Univ: Pre 7/1/08=24.87%, Post 7/1/08=25.87%; Non-Univ: Pre 7/1/08=23.92%, Post 7/1/08=24.92%</t>
  </si>
  <si>
    <t>Univ: Pre 7/1/08=28.275%, Post 7/1/08=29.275%; Non-Univ: Pre 7/1/08=29.755%, Post 7/1/08=30.755%</t>
  </si>
  <si>
    <t>Univ=10.8%Non-Univ=14.84%</t>
  </si>
  <si>
    <t>Univ=3.175%; Non-Univ=5.735%</t>
  </si>
  <si>
    <t>Univ: Pre 7/1/08=24.75%, Post 7/1/08=25.75%; Non-Univ: Pre 7/1/08=23.67%, Post 7/1/08=24.67%</t>
  </si>
  <si>
    <t>Univ: Pre 7/1/08=27.925%, Post 7/1/08=28.925%; Non-Univ: Pre 7/1/08=29.405%, Post 7/1/08=30.405%</t>
  </si>
  <si>
    <t>Univ=10.69%; Non-Univ=14.76%</t>
  </si>
  <si>
    <t>Univ=3.065%; Non-Univ=5.655%</t>
  </si>
  <si>
    <t>Univ: Pre 7/1/08=24.91%, Post 7/1/08=25.91%; Non-Univ: Pre 7/1/08=23.8%, Post 7/1/08=24.8%</t>
  </si>
  <si>
    <t>Univ: Pre 7/1/08=27.975%, Post 7/1/08=28.975%; Non-Univ: Pre 7/1/08=29.455%, Post 7/1/08=30.455%</t>
  </si>
  <si>
    <t>Univ=10.69%; Non-Univ=14.84%</t>
  </si>
  <si>
    <t>Univ=3.065%; Non-Univ=5.735%</t>
  </si>
  <si>
    <t>Univ: Pre 7/1/08=25.61%, Post 7/1/08=26.61%; Non-Univ: Pre 7/1/08=24.42%, Post 7/1/08=25.42%</t>
  </si>
  <si>
    <t>Univ: Pre 7/1/08=28.675%, Post 7/1/08=29.675%; Non-Univ: Pre 7/1/08=30.155%, Post 7/1/08=31.155%</t>
  </si>
  <si>
    <t>Univ=12.445%; Non-Univ=12.925%</t>
  </si>
  <si>
    <t>Univ=11.135%; Non-Univ=12.645%</t>
  </si>
  <si>
    <t>Univ=13.275%; Non-Univ=14.755%</t>
  </si>
  <si>
    <t>Univ=14.745%; Non-Univ=16.225%</t>
  </si>
  <si>
    <t>Univ=16.195%; Non-Univ=17.675%</t>
  </si>
  <si>
    <t>Univ=16.835%; Non-Univ=18.315%</t>
  </si>
  <si>
    <t>Univ=17.445%; Non-Univ=18.925%</t>
  </si>
  <si>
    <t>Univ=18.445%; Non-Univ=19.925%</t>
  </si>
  <si>
    <t>Univ=12.625%; Non-Univ=14.605%</t>
  </si>
  <si>
    <t>Univ=13.145%; Non-Univ=15.355%</t>
  </si>
  <si>
    <t>Univ=13.650%; Non-Univ=16.105%</t>
  </si>
  <si>
    <t>Univ=4.58%; Non-Univ=3.56%</t>
  </si>
  <si>
    <t>Uni=5.63%; Non-Univ=4.81%</t>
  </si>
  <si>
    <t>Univ=6.61%; Non-Univ=5.80%</t>
  </si>
  <si>
    <t>Univ=8.18%; Non-Univ=7.31%</t>
  </si>
  <si>
    <t>Univ=9.43%; Non-Univ=8.94%</t>
  </si>
  <si>
    <t>Univ=10.55%; Non-Univ=10.20%</t>
  </si>
  <si>
    <t>Univ=11.25%; Non-Univ=10.69%</t>
  </si>
  <si>
    <t>Univ=12.62%; Non-Univ=11.92%</t>
  </si>
  <si>
    <t>2001-2019</t>
  </si>
  <si>
    <t>2007-2014</t>
  </si>
  <si>
    <t>Kentucky TRS GASB67 2020.pdf Pg.No:6</t>
  </si>
  <si>
    <t>Kentucky TRS GASB67 2020.pdf Pg.No:7</t>
  </si>
  <si>
    <t>Kentucky TRS GASB67 2020.pdf Pg.No:8</t>
  </si>
  <si>
    <t>Kentucky TRS GASB67 2020.pdf Pg.No:11</t>
  </si>
  <si>
    <t>Kentucky TRS GASB67 2020.pdf Pg.No:12</t>
  </si>
  <si>
    <t>Kentucky TRS GASB67 2020.pdf Pg.No:13</t>
  </si>
  <si>
    <t>Kentucky TRS CAFR 2020.pdf Pg.No:24</t>
  </si>
  <si>
    <t>Kentucky TRS CAFR 2020.pdf Pg.No:38</t>
  </si>
  <si>
    <t>Kentucky TRS CAFR 2020.pdf Pg.No: 81</t>
  </si>
  <si>
    <t>Kentucky TRS CAFR 2020.pdf Pg.No:129</t>
  </si>
  <si>
    <t>Kentucky TRS CAFR 2020.pdf Pg.No:132</t>
  </si>
  <si>
    <t>Kentucky TRS Valuation 2020.pdf Pg.No:7 &amp; 8</t>
  </si>
  <si>
    <t>Univ=10.57%; Non-Univ=14.82%</t>
  </si>
  <si>
    <t>24.4 years</t>
  </si>
  <si>
    <t>Kentucky TRS Valuation 2020.pdf Pg.No:19</t>
  </si>
  <si>
    <t>Kentucky TRS Valuation 2020.pdf Pg.No:11</t>
  </si>
  <si>
    <t>Kentucky TRS Valuation 2020.pdf Pg.No:34 &amp; 35</t>
  </si>
  <si>
    <t>Kentucky TRS Valuation 2020.pdf Pg.No:21</t>
  </si>
  <si>
    <t>Kentucky TRS Valuation 2020.pdf Pg.No:31</t>
  </si>
  <si>
    <t>Kentucky TRS Valuation 2020.pdf Pg.No:28</t>
  </si>
  <si>
    <t>Kentucky TRS Valuation 2020.pdf Pg.No:29</t>
  </si>
  <si>
    <t>2014-2020</t>
  </si>
  <si>
    <t>Pension expense</t>
  </si>
  <si>
    <t>Data taken from schedule of changes in NPL. Resulting total will not equal to pension expense for the year.</t>
  </si>
  <si>
    <t>Kentucky TRS CAFR 2020.pdf Pg.No:28</t>
  </si>
  <si>
    <t>Univ=2.945%; Non-Univ=5.715%</t>
  </si>
  <si>
    <t>Univ: Pre 7/1/08=26.24%, Post 7/1/08=27.24%; Non-Univ: Pre 7/1/08=24.95%, Post 7/1/08=25.95%</t>
  </si>
  <si>
    <t>Univ: Pre 7/1/08=29.185%, Post 7/1/08=30.185%; Non-Univ: Pre 7/1/08=30.665%, Post 7/1/08=31.665%</t>
  </si>
  <si>
    <t>Kentucky TRS CAFR 2020.pdf Pg.No:12</t>
  </si>
  <si>
    <t>Kentucky TRS Valuation 2020.pdf Pg.No:13</t>
  </si>
  <si>
    <t>Kentucky TRS Valuation 2020.pdf Pg.No:7</t>
  </si>
  <si>
    <t>Kentucky TRS Valuation 2020.pdf Pg.No:20</t>
  </si>
  <si>
    <t>Amortization payment $</t>
  </si>
  <si>
    <t>2005 - 2020</t>
  </si>
  <si>
    <t>Accrued liability contributions have been considered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</si>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</sst>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0">
    <xf numFmtId="0" fontId="0" fillId="0" borderId="0" xfId="0" applyFont="1" applyAlignment="1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/>
    <xf numFmtId="164" fontId="4" fillId="0" borderId="0" xfId="1" applyNumberFormat="1" applyFont="1"/>
    <xf numFmtId="164" fontId="4" fillId="0" borderId="0" xfId="0" applyNumberFormat="1" applyFont="1" applyFill="1"/>
    <xf numFmtId="0" fontId="4" fillId="0" borderId="0" xfId="1" applyNumberFormat="1" applyFont="1"/>
    <xf numFmtId="0" fontId="4" fillId="0" borderId="0" xfId="0" applyNumberFormat="1" applyFont="1"/>
    <xf numFmtId="0" fontId="4" fillId="0" borderId="0" xfId="0" applyFont="1" applyFill="1"/>
    <xf numFmtId="0" fontId="4" fillId="0" borderId="0" xfId="1" applyNumberFormat="1" applyFont="1" applyFill="1"/>
    <xf numFmtId="164" fontId="4" fillId="0" borderId="0" xfId="1" applyNumberFormat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/>
    <xf numFmtId="10" fontId="4" fillId="0" borderId="0" xfId="0" applyNumberFormat="1" applyFont="1" applyAlignment="1"/>
    <xf numFmtId="164" fontId="4" fillId="0" borderId="0" xfId="1" applyNumberFormat="1" applyFont="1" applyAlignment="1"/>
    <xf numFmtId="0" fontId="4" fillId="0" borderId="0" xfId="0" applyFont="1" applyAlignment="1">
      <alignment vertical="center"/>
    </xf>
    <xf numFmtId="165" fontId="4" fillId="0" borderId="0" xfId="0" applyNumberFormat="1" applyFont="1"/>
    <xf numFmtId="10" fontId="4" fillId="0" borderId="0" xfId="0" applyNumberFormat="1" applyFont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30.83203125" style="16" bestFit="1" customWidth="1"/>
    <col min="2" max="2" width="5.08203125" style="16" bestFit="1" customWidth="1"/>
    <col min="3" max="20" width="31.58203125" style="16" bestFit="1" customWidth="1"/>
    <col min="21" max="21" width="32.5" style="16" bestFit="1" customWidth="1"/>
    <col min="22" max="24" width="31.58203125" style="16" bestFit="1" customWidth="1"/>
    <col min="25" max="25" width="27.25" style="16" customWidth="1"/>
    <col min="26" max="26" width="13.08203125" style="16" customWidth="1"/>
    <col min="27" max="28" width="32.5" style="16" bestFit="1" customWidth="1"/>
    <col min="29" max="29" width="21" style="16" bestFit="1" customWidth="1"/>
    <col min="30" max="30" width="23.25" style="16" bestFit="1" customWidth="1"/>
    <col min="31" max="43" width="32.5" style="16" bestFit="1" customWidth="1"/>
    <col min="44" max="49" width="31.58203125" style="16" bestFit="1" customWidth="1"/>
    <col min="50" max="50" width="32.5" style="16" bestFit="1" customWidth="1"/>
    <col min="51" max="64" width="32.58203125" style="16" bestFit="1" customWidth="1"/>
    <col min="65" max="65" width="27" style="16" bestFit="1" customWidth="1"/>
    <col min="66" max="67" width="32.58203125" style="16" bestFit="1" customWidth="1"/>
    <col min="68" max="16384" width="12.58203125" style="16"/>
  </cols>
  <sheetData>
    <row r="1" spans="1:67" ht="43.5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24</v>
      </c>
      <c r="AB1" s="34" t="s">
        <v>25</v>
      </c>
      <c r="AC1" s="34" t="s">
        <v>26</v>
      </c>
      <c r="AD1" s="34" t="s">
        <v>27</v>
      </c>
      <c r="AE1" s="34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34" t="s">
        <v>43</v>
      </c>
      <c r="AU1" s="34" t="s">
        <v>44</v>
      </c>
      <c r="AV1" s="34" t="s">
        <v>45</v>
      </c>
      <c r="AW1" s="34" t="s">
        <v>46</v>
      </c>
      <c r="AX1" s="34" t="s">
        <v>47</v>
      </c>
      <c r="AY1" s="34" t="s">
        <v>48</v>
      </c>
      <c r="AZ1" s="34" t="s">
        <v>49</v>
      </c>
      <c r="BA1" s="34" t="s">
        <v>50</v>
      </c>
      <c r="BB1" s="34" t="s">
        <v>51</v>
      </c>
      <c r="BC1" s="34" t="s">
        <v>52</v>
      </c>
      <c r="BD1" s="34" t="s">
        <v>53</v>
      </c>
      <c r="BE1" s="34" t="s">
        <v>54</v>
      </c>
      <c r="BF1" s="34" t="s">
        <v>55</v>
      </c>
      <c r="BG1" s="34" t="s">
        <v>56</v>
      </c>
      <c r="BH1" s="34" t="s">
        <v>57</v>
      </c>
      <c r="BI1" s="34" t="s">
        <v>58</v>
      </c>
      <c r="BJ1" s="34" t="s">
        <v>59</v>
      </c>
      <c r="BK1" s="34" t="s">
        <v>60</v>
      </c>
      <c r="BL1" s="34" t="s">
        <v>61</v>
      </c>
      <c r="BM1" s="34" t="s">
        <v>62</v>
      </c>
      <c r="BN1" s="34" t="s">
        <v>48</v>
      </c>
      <c r="BO1" s="34" t="s">
        <v>63</v>
      </c>
    </row>
    <row r="2" spans="1:67" x14ac:dyDescent="0.35">
      <c r="A2" s="35" t="s">
        <v>64</v>
      </c>
      <c r="B2" s="35" t="s">
        <v>65</v>
      </c>
      <c r="C2" s="35" t="s">
        <v>66</v>
      </c>
      <c r="D2" s="35" t="s">
        <v>67</v>
      </c>
      <c r="E2" s="35" t="s">
        <v>68</v>
      </c>
      <c r="F2" s="35" t="s">
        <v>69</v>
      </c>
      <c r="G2" s="35" t="s">
        <v>70</v>
      </c>
      <c r="H2" s="35" t="s">
        <v>71</v>
      </c>
      <c r="I2" s="35" t="s">
        <v>72</v>
      </c>
      <c r="J2" s="35" t="s">
        <v>73</v>
      </c>
      <c r="K2" s="35" t="s">
        <v>74</v>
      </c>
      <c r="L2" s="35" t="s">
        <v>75</v>
      </c>
      <c r="M2" s="35" t="s">
        <v>76</v>
      </c>
      <c r="N2" s="35" t="s">
        <v>77</v>
      </c>
      <c r="O2" s="35" t="s">
        <v>78</v>
      </c>
      <c r="P2" s="35" t="s">
        <v>79</v>
      </c>
      <c r="Q2" s="35" t="s">
        <v>80</v>
      </c>
      <c r="R2" s="35" t="s">
        <v>81</v>
      </c>
      <c r="S2" s="35" t="s">
        <v>82</v>
      </c>
      <c r="T2" s="35" t="s">
        <v>83</v>
      </c>
      <c r="U2" s="35" t="s">
        <v>84</v>
      </c>
      <c r="V2" s="35" t="s">
        <v>85</v>
      </c>
      <c r="W2" s="35" t="s">
        <v>86</v>
      </c>
      <c r="X2" s="35" t="s">
        <v>87</v>
      </c>
      <c r="Y2" s="35" t="s">
        <v>88</v>
      </c>
      <c r="Z2" s="35" t="s">
        <v>89</v>
      </c>
      <c r="AA2" s="35" t="s">
        <v>90</v>
      </c>
      <c r="AB2" s="35" t="s">
        <v>91</v>
      </c>
      <c r="AC2" s="35" t="s">
        <v>92</v>
      </c>
      <c r="AD2" s="35" t="s">
        <v>88</v>
      </c>
      <c r="AE2" s="35" t="s">
        <v>93</v>
      </c>
      <c r="AF2" s="35" t="s">
        <v>94</v>
      </c>
      <c r="AG2" s="35" t="s">
        <v>95</v>
      </c>
      <c r="AH2" s="35" t="s">
        <v>96</v>
      </c>
      <c r="AI2" s="35" t="s">
        <v>97</v>
      </c>
      <c r="AJ2" s="35" t="s">
        <v>98</v>
      </c>
      <c r="AK2" s="35" t="s">
        <v>99</v>
      </c>
      <c r="AL2" s="35" t="s">
        <v>100</v>
      </c>
      <c r="AM2" s="35" t="s">
        <v>101</v>
      </c>
      <c r="AN2" s="35" t="s">
        <v>102</v>
      </c>
      <c r="AO2" s="35" t="s">
        <v>103</v>
      </c>
      <c r="AP2" s="35" t="s">
        <v>104</v>
      </c>
      <c r="AQ2" s="35" t="s">
        <v>105</v>
      </c>
      <c r="AR2" s="35" t="s">
        <v>106</v>
      </c>
      <c r="AS2" s="35" t="s">
        <v>107</v>
      </c>
      <c r="AT2" s="35" t="s">
        <v>108</v>
      </c>
      <c r="AU2" s="35" t="s">
        <v>109</v>
      </c>
      <c r="AV2" s="35" t="s">
        <v>110</v>
      </c>
      <c r="AW2" s="35" t="s">
        <v>111</v>
      </c>
      <c r="AX2" s="35" t="s">
        <v>112</v>
      </c>
      <c r="AY2" s="35" t="s">
        <v>113</v>
      </c>
      <c r="AZ2" s="35" t="s">
        <v>114</v>
      </c>
      <c r="BA2" s="35" t="s">
        <v>115</v>
      </c>
      <c r="BB2" s="35" t="s">
        <v>116</v>
      </c>
      <c r="BC2" s="35" t="s">
        <v>117</v>
      </c>
      <c r="BD2" s="35" t="s">
        <v>118</v>
      </c>
      <c r="BE2" s="35" t="s">
        <v>119</v>
      </c>
      <c r="BF2" s="35" t="s">
        <v>120</v>
      </c>
      <c r="BG2" s="35" t="s">
        <v>121</v>
      </c>
      <c r="BH2" s="35" t="s">
        <v>122</v>
      </c>
      <c r="BI2" s="35" t="s">
        <v>123</v>
      </c>
      <c r="BJ2" s="35" t="s">
        <v>124</v>
      </c>
      <c r="BK2" s="35" t="s">
        <v>125</v>
      </c>
      <c r="BL2" s="35" t="s">
        <v>126</v>
      </c>
      <c r="BM2" s="35" t="s">
        <v>127</v>
      </c>
      <c r="BN2" s="35" t="s">
        <v>113</v>
      </c>
      <c r="BO2" s="35" t="s">
        <v>128</v>
      </c>
    </row>
    <row r="3" spans="1:67" x14ac:dyDescent="0.35">
      <c r="A3" s="16" t="s">
        <v>311</v>
      </c>
      <c r="B3" s="1">
        <v>2014</v>
      </c>
      <c r="C3" s="2">
        <v>41455</v>
      </c>
      <c r="D3" s="2">
        <v>41455</v>
      </c>
      <c r="E3" s="2">
        <v>41820</v>
      </c>
      <c r="F3" s="17">
        <v>47406</v>
      </c>
      <c r="G3" s="17">
        <v>7194</v>
      </c>
      <c r="H3" s="17">
        <v>22848</v>
      </c>
      <c r="I3" s="17">
        <v>74831</v>
      </c>
      <c r="J3" s="17">
        <v>152279</v>
      </c>
      <c r="K3" s="5">
        <v>7.4999999999999997E-2</v>
      </c>
      <c r="L3" s="5">
        <v>4.2700000000000002E-2</v>
      </c>
      <c r="M3" s="5">
        <v>4.3499999999999997E-2</v>
      </c>
      <c r="N3" s="1">
        <v>2036</v>
      </c>
      <c r="O3" s="5">
        <v>5.16E-2</v>
      </c>
      <c r="P3" s="5">
        <v>5.2299999999999999E-2</v>
      </c>
      <c r="Q3" s="17">
        <v>39684776000</v>
      </c>
      <c r="R3" s="17">
        <v>18092571000</v>
      </c>
      <c r="S3" s="17">
        <v>21592205000</v>
      </c>
      <c r="T3" s="7">
        <v>0.45590000000000003</v>
      </c>
      <c r="U3" s="17">
        <v>3443138000</v>
      </c>
      <c r="V3" s="17">
        <v>1058061000</v>
      </c>
      <c r="W3" s="17">
        <v>0</v>
      </c>
      <c r="X3" s="17">
        <v>1593982000</v>
      </c>
      <c r="Y3" s="8">
        <f t="shared" ref="Y3:Y8" si="0">AA3/U3</f>
        <v>0.23915567717587852</v>
      </c>
      <c r="Z3" s="8">
        <f t="shared" ref="Z3:Z8" si="1">AB3/U3</f>
        <v>0.16360831311437415</v>
      </c>
      <c r="AA3" s="3">
        <v>823446000</v>
      </c>
      <c r="AB3" s="3">
        <v>563326000</v>
      </c>
      <c r="AC3" s="6">
        <f t="shared" ref="AC3:AC8" si="2">AA3-AB3</f>
        <v>260120000</v>
      </c>
      <c r="AD3" s="8">
        <f t="shared" ref="AD3:AD8" si="3">AB3/AA3</f>
        <v>0.68410800465361421</v>
      </c>
      <c r="AE3" s="17">
        <v>1002338000</v>
      </c>
      <c r="AF3" s="17">
        <v>1956610000</v>
      </c>
      <c r="AG3" s="17">
        <v>0</v>
      </c>
      <c r="AH3" s="17">
        <v>0</v>
      </c>
      <c r="AI3" s="17">
        <v>-60869000</v>
      </c>
      <c r="AJ3" s="17">
        <v>-304982000</v>
      </c>
      <c r="AK3" s="17">
        <v>-1175989000</v>
      </c>
      <c r="AL3" s="17">
        <v>-325452000</v>
      </c>
      <c r="AM3" s="17">
        <v>7956000</v>
      </c>
      <c r="AN3" s="17">
        <v>0</v>
      </c>
      <c r="AO3" s="17">
        <v>0</v>
      </c>
      <c r="AP3" s="17">
        <v>-41551000</v>
      </c>
      <c r="AQ3" s="17">
        <v>1058061000</v>
      </c>
      <c r="AR3" s="5">
        <v>4.2299999999999997E-2</v>
      </c>
      <c r="AS3" s="5">
        <v>5.2299999999999999E-2</v>
      </c>
      <c r="AT3" s="5">
        <v>6.2300000000000001E-2</v>
      </c>
      <c r="AU3" s="17">
        <v>27122688000</v>
      </c>
      <c r="AV3" s="17">
        <v>21592205000</v>
      </c>
      <c r="AW3" s="17">
        <v>17028040000</v>
      </c>
      <c r="AX3" s="9" t="s">
        <v>602</v>
      </c>
      <c r="AY3" s="17">
        <v>38758709000</v>
      </c>
      <c r="AZ3" s="17">
        <v>1002338000</v>
      </c>
      <c r="BA3" s="17">
        <v>1956610000</v>
      </c>
      <c r="BB3" s="17">
        <v>0</v>
      </c>
      <c r="BC3" s="17">
        <v>0</v>
      </c>
      <c r="BD3" s="17">
        <v>-353043000</v>
      </c>
      <c r="BE3" s="17">
        <f>(483330+79996)*1000</f>
        <v>563326000</v>
      </c>
      <c r="BF3" s="17">
        <v>304982000</v>
      </c>
      <c r="BG3" s="17">
        <v>2803249000</v>
      </c>
      <c r="BH3" s="17">
        <v>-1654376000</v>
      </c>
      <c r="BI3" s="17">
        <v>-25462000</v>
      </c>
      <c r="BJ3" s="17">
        <f>(-1654376-25462)*1000</f>
        <v>-1679838000</v>
      </c>
      <c r="BK3" s="17">
        <v>-7956000</v>
      </c>
      <c r="BL3" s="17">
        <v>0</v>
      </c>
      <c r="BM3" s="17"/>
      <c r="BN3" s="17">
        <v>16108808000</v>
      </c>
      <c r="BO3" s="17">
        <v>21592205000</v>
      </c>
    </row>
    <row r="4" spans="1:67" x14ac:dyDescent="0.35">
      <c r="A4" s="16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17">
        <v>48576</v>
      </c>
      <c r="G4" s="17">
        <v>7762</v>
      </c>
      <c r="H4" s="17">
        <v>27689</v>
      </c>
      <c r="I4" s="17">
        <v>73407</v>
      </c>
      <c r="J4" s="17">
        <v>157434</v>
      </c>
      <c r="K4" s="5">
        <v>7.4999999999999997E-2</v>
      </c>
      <c r="L4" s="5">
        <v>4.3499999999999997E-2</v>
      </c>
      <c r="M4" s="5">
        <v>3.8199999999999998E-2</v>
      </c>
      <c r="N4" s="1">
        <v>2039</v>
      </c>
      <c r="O4" s="5">
        <v>5.2299999999999999E-2</v>
      </c>
      <c r="P4" s="5">
        <v>4.8800000000000003E-2</v>
      </c>
      <c r="Q4" s="17">
        <v>42476699000</v>
      </c>
      <c r="R4" s="17">
        <v>18049131000</v>
      </c>
      <c r="S4" s="17">
        <v>24427568000</v>
      </c>
      <c r="T4" s="7">
        <v>0.4249</v>
      </c>
      <c r="U4" s="17">
        <v>3455008000</v>
      </c>
      <c r="V4" s="17">
        <v>1377731000</v>
      </c>
      <c r="W4" s="17">
        <v>1482784000</v>
      </c>
      <c r="X4" s="17">
        <v>1100605000</v>
      </c>
      <c r="Y4" s="8">
        <f t="shared" si="0"/>
        <v>0.2644433818966555</v>
      </c>
      <c r="Z4" s="8">
        <f t="shared" si="1"/>
        <v>0.16196170891644823</v>
      </c>
      <c r="AA4" s="3">
        <v>913654000</v>
      </c>
      <c r="AB4" s="3">
        <v>559579000</v>
      </c>
      <c r="AC4" s="6">
        <f t="shared" si="2"/>
        <v>354075000</v>
      </c>
      <c r="AD4" s="8">
        <f t="shared" si="3"/>
        <v>0.61246270470002873</v>
      </c>
      <c r="AE4" s="17">
        <v>1015080000</v>
      </c>
      <c r="AF4" s="17">
        <v>2029372000</v>
      </c>
      <c r="AG4" s="17">
        <v>0</v>
      </c>
      <c r="AH4" s="17">
        <v>-62282000</v>
      </c>
      <c r="AI4" s="17">
        <v>353044000</v>
      </c>
      <c r="AJ4" s="17">
        <v>-308160000</v>
      </c>
      <c r="AK4" s="17">
        <v>-1322982000</v>
      </c>
      <c r="AL4" s="17">
        <v>92161000</v>
      </c>
      <c r="AM4" s="17">
        <v>8869000</v>
      </c>
      <c r="AN4" s="17">
        <v>0</v>
      </c>
      <c r="AO4" s="17">
        <v>-386321000</v>
      </c>
      <c r="AP4" s="17">
        <v>-41050000</v>
      </c>
      <c r="AQ4" s="17">
        <v>1377731000</v>
      </c>
      <c r="AR4" s="5">
        <v>3.8800000000000001E-2</v>
      </c>
      <c r="AS4" s="5">
        <v>4.8800000000000003E-2</v>
      </c>
      <c r="AT4" s="5">
        <v>5.8799999999999998E-2</v>
      </c>
      <c r="AU4" s="17">
        <v>30402796000</v>
      </c>
      <c r="AV4" s="17">
        <v>24427568000</v>
      </c>
      <c r="AW4" s="17">
        <v>19482972000</v>
      </c>
      <c r="AX4" s="9" t="s">
        <v>603</v>
      </c>
      <c r="AY4" s="17">
        <v>39684776000</v>
      </c>
      <c r="AZ4" s="17">
        <v>1015080000</v>
      </c>
      <c r="BA4" s="17">
        <v>2029372000</v>
      </c>
      <c r="BB4" s="17">
        <v>0</v>
      </c>
      <c r="BC4" s="17">
        <v>1511960000</v>
      </c>
      <c r="BD4" s="17">
        <v>0</v>
      </c>
      <c r="BE4" s="17">
        <f>(480073+79506)*1000</f>
        <v>559579000</v>
      </c>
      <c r="BF4" s="17">
        <v>308160000</v>
      </c>
      <c r="BG4" s="17">
        <v>862179000</v>
      </c>
      <c r="BH4" s="17">
        <v>-1741456000</v>
      </c>
      <c r="BI4" s="17">
        <v>-23033000</v>
      </c>
      <c r="BJ4" s="17">
        <f>(-1741456-23033)*1000</f>
        <v>-1764489000</v>
      </c>
      <c r="BK4" s="17">
        <v>-8869000</v>
      </c>
      <c r="BL4" s="17">
        <v>0</v>
      </c>
      <c r="BM4" s="17"/>
      <c r="BN4" s="17">
        <v>18092571000</v>
      </c>
      <c r="BO4" s="17">
        <v>24427568000</v>
      </c>
    </row>
    <row r="5" spans="1:67" x14ac:dyDescent="0.35">
      <c r="A5" s="16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17">
        <v>49822</v>
      </c>
      <c r="G5" s="17">
        <v>8051</v>
      </c>
      <c r="H5" s="17">
        <v>19720</v>
      </c>
      <c r="I5" s="17">
        <v>72246</v>
      </c>
      <c r="J5" s="17">
        <v>149839</v>
      </c>
      <c r="K5" s="5">
        <v>7.4999999999999997E-2</v>
      </c>
      <c r="L5" s="5">
        <v>3.8199999999999998E-2</v>
      </c>
      <c r="M5" s="5">
        <v>3.0099999999999998E-2</v>
      </c>
      <c r="N5" s="1">
        <v>2040</v>
      </c>
      <c r="O5" s="5">
        <v>4.8800000000000003E-2</v>
      </c>
      <c r="P5" s="5">
        <v>4.2000000000000003E-2</v>
      </c>
      <c r="Q5" s="17">
        <v>47736901000</v>
      </c>
      <c r="R5" s="17">
        <v>16812832000</v>
      </c>
      <c r="S5" s="17">
        <v>30924069000</v>
      </c>
      <c r="T5" s="7">
        <v>0.35220000000000001</v>
      </c>
      <c r="U5" s="17">
        <v>3390539000</v>
      </c>
      <c r="V5" s="17">
        <v>2515282000</v>
      </c>
      <c r="W5" s="17">
        <v>5302659000</v>
      </c>
      <c r="X5" s="17">
        <v>417223000</v>
      </c>
      <c r="Y5" s="8">
        <f t="shared" si="0"/>
        <v>0.29472305140864036</v>
      </c>
      <c r="Z5" s="8">
        <f t="shared" si="1"/>
        <v>0.16677436832314863</v>
      </c>
      <c r="AA5" s="3">
        <v>999270000</v>
      </c>
      <c r="AB5" s="3">
        <v>565455000</v>
      </c>
      <c r="AC5" s="6">
        <f t="shared" si="2"/>
        <v>433815000</v>
      </c>
      <c r="AD5" s="8">
        <f t="shared" si="3"/>
        <v>0.56586808370110175</v>
      </c>
      <c r="AE5" s="17">
        <v>1120893000</v>
      </c>
      <c r="AF5" s="17">
        <v>2027457000</v>
      </c>
      <c r="AG5" s="17">
        <v>0</v>
      </c>
      <c r="AH5" s="17">
        <v>-10552000</v>
      </c>
      <c r="AI5" s="17">
        <v>732879000</v>
      </c>
      <c r="AJ5" s="17">
        <v>-313044000</v>
      </c>
      <c r="AK5" s="17">
        <v>-1316519000</v>
      </c>
      <c r="AL5" s="17">
        <v>312347000</v>
      </c>
      <c r="AM5" s="17">
        <v>8636000</v>
      </c>
      <c r="AN5" s="17">
        <v>353044000</v>
      </c>
      <c r="AO5" s="17">
        <v>-356442000</v>
      </c>
      <c r="AP5" s="17">
        <v>-43418000</v>
      </c>
      <c r="AQ5" s="17">
        <v>2515281000</v>
      </c>
      <c r="AR5" s="5">
        <v>3.2000000000000001E-2</v>
      </c>
      <c r="AS5" s="5">
        <v>4.2000000000000003E-2</v>
      </c>
      <c r="AT5" s="5">
        <v>5.1999999999999998E-2</v>
      </c>
      <c r="AU5" s="17">
        <v>37937230000</v>
      </c>
      <c r="AV5" s="17">
        <v>30924069000</v>
      </c>
      <c r="AW5" s="17">
        <v>25168197000</v>
      </c>
      <c r="AX5" s="9" t="s">
        <v>604</v>
      </c>
      <c r="AY5" s="17">
        <v>42476699000</v>
      </c>
      <c r="AZ5" s="17">
        <v>1120893000</v>
      </c>
      <c r="BA5" s="17">
        <v>2027457000</v>
      </c>
      <c r="BB5" s="17">
        <v>0</v>
      </c>
      <c r="BC5" s="17">
        <v>-58035000</v>
      </c>
      <c r="BD5" s="17">
        <v>4030834000</v>
      </c>
      <c r="BE5" s="17">
        <f>(484987+80468)*1000</f>
        <v>565455000</v>
      </c>
      <c r="BF5" s="17">
        <v>313044000</v>
      </c>
      <c r="BG5" s="17">
        <v>-245215000</v>
      </c>
      <c r="BH5" s="17">
        <v>-1833199000</v>
      </c>
      <c r="BI5" s="17">
        <v>-27748000</v>
      </c>
      <c r="BJ5" s="17">
        <f>(-1833199-27748)*1000</f>
        <v>-1860947000</v>
      </c>
      <c r="BK5" s="17">
        <v>-8636000</v>
      </c>
      <c r="BL5" s="17">
        <v>0</v>
      </c>
      <c r="BM5" s="17"/>
      <c r="BN5" s="17">
        <v>18049131000</v>
      </c>
      <c r="BO5" s="17">
        <v>30924069000</v>
      </c>
    </row>
    <row r="6" spans="1:67" x14ac:dyDescent="0.35">
      <c r="A6" s="16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17">
        <v>51563</v>
      </c>
      <c r="G6" s="17">
        <v>9240</v>
      </c>
      <c r="H6" s="17">
        <v>46055</v>
      </c>
      <c r="I6" s="17">
        <v>71848</v>
      </c>
      <c r="J6" s="17">
        <v>178706</v>
      </c>
      <c r="K6" s="5">
        <v>7.4999999999999997E-2</v>
      </c>
      <c r="L6" s="5">
        <v>3.0099999999999998E-2</v>
      </c>
      <c r="M6" s="5">
        <v>3.56E-2</v>
      </c>
      <c r="N6" s="1">
        <v>2038</v>
      </c>
      <c r="O6" s="5">
        <v>4.2000000000000003E-2</v>
      </c>
      <c r="P6" s="5">
        <v>4.4900000000000002E-2</v>
      </c>
      <c r="Q6" s="17">
        <v>46966822000</v>
      </c>
      <c r="R6" s="17">
        <v>18707699000</v>
      </c>
      <c r="S6" s="17">
        <v>28259123000</v>
      </c>
      <c r="T6" s="7">
        <v>0.39829999999999999</v>
      </c>
      <c r="U6" s="17">
        <v>3415432000</v>
      </c>
      <c r="V6" s="17">
        <v>2002200000</v>
      </c>
      <c r="W6" s="17">
        <v>3494854000</v>
      </c>
      <c r="X6" s="17">
        <v>2258355000</v>
      </c>
      <c r="Y6" s="8">
        <f t="shared" si="0"/>
        <v>0.31522132485729476</v>
      </c>
      <c r="Z6" s="8">
        <f t="shared" si="1"/>
        <v>0.31056686240569276</v>
      </c>
      <c r="AA6" s="3">
        <v>1076617000</v>
      </c>
      <c r="AB6" s="3">
        <v>1060720000</v>
      </c>
      <c r="AC6" s="6">
        <f t="shared" si="2"/>
        <v>15897000</v>
      </c>
      <c r="AD6" s="8">
        <f t="shared" si="3"/>
        <v>0.98523430337808149</v>
      </c>
      <c r="AE6" s="17">
        <v>1332587000</v>
      </c>
      <c r="AF6" s="17">
        <v>1964107000</v>
      </c>
      <c r="AG6" s="17">
        <v>0</v>
      </c>
      <c r="AH6" s="17">
        <v>46389000</v>
      </c>
      <c r="AI6" s="17">
        <v>-539843000</v>
      </c>
      <c r="AJ6" s="17">
        <v>-313625000</v>
      </c>
      <c r="AK6" s="17">
        <v>-1239179000</v>
      </c>
      <c r="AL6" s="17">
        <v>-247315000</v>
      </c>
      <c r="AM6" s="17">
        <v>10314000</v>
      </c>
      <c r="AN6" s="17">
        <v>1164979000</v>
      </c>
      <c r="AO6" s="17">
        <v>-133703000</v>
      </c>
      <c r="AP6" s="17">
        <v>-42511000</v>
      </c>
      <c r="AQ6" s="17">
        <v>2002200000</v>
      </c>
      <c r="AR6" s="5">
        <v>3.49E-2</v>
      </c>
      <c r="AS6" s="5">
        <v>4.4900000000000002E-2</v>
      </c>
      <c r="AT6" s="5">
        <v>5.4899999999999997E-2</v>
      </c>
      <c r="AU6" s="17">
        <v>35029551000</v>
      </c>
      <c r="AV6" s="17">
        <v>28259123000</v>
      </c>
      <c r="AW6" s="17">
        <v>22702413000</v>
      </c>
      <c r="AX6" s="3" t="s">
        <v>599</v>
      </c>
      <c r="AY6" s="17">
        <v>47736901000</v>
      </c>
      <c r="AZ6" s="17">
        <v>1332587000</v>
      </c>
      <c r="BA6" s="17">
        <v>1964107000</v>
      </c>
      <c r="BB6" s="17">
        <v>0</v>
      </c>
      <c r="BC6" s="17">
        <v>199471000</v>
      </c>
      <c r="BD6" s="17">
        <v>-2321327000</v>
      </c>
      <c r="BE6" s="17">
        <f>(981417+79303)*1000</f>
        <v>1060720000</v>
      </c>
      <c r="BF6" s="17">
        <v>313625000</v>
      </c>
      <c r="BG6" s="17">
        <v>2475753000</v>
      </c>
      <c r="BH6" s="17">
        <v>-1918612000</v>
      </c>
      <c r="BI6" s="17">
        <v>-26305000</v>
      </c>
      <c r="BJ6" s="17">
        <f>(-1918612-26305)*1000</f>
        <v>-1944917000</v>
      </c>
      <c r="BK6" s="17">
        <v>-10314000</v>
      </c>
      <c r="BL6" s="17">
        <v>0</v>
      </c>
      <c r="BM6" s="17"/>
      <c r="BN6" s="17">
        <v>16812832000</v>
      </c>
      <c r="BO6" s="17">
        <v>28259123000</v>
      </c>
    </row>
    <row r="7" spans="1:67" x14ac:dyDescent="0.35">
      <c r="A7" s="16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17">
        <v>52966</v>
      </c>
      <c r="G7" s="17">
        <v>8624</v>
      </c>
      <c r="H7" s="17">
        <v>42798</v>
      </c>
      <c r="I7" s="17">
        <v>72130</v>
      </c>
      <c r="J7" s="17">
        <v>176518</v>
      </c>
      <c r="K7" s="5">
        <v>7.4999999999999997E-2</v>
      </c>
      <c r="L7" s="5">
        <v>3.56E-2</v>
      </c>
      <c r="M7" s="5">
        <v>3.8899999999999997E-2</v>
      </c>
      <c r="N7" s="1" t="s">
        <v>596</v>
      </c>
      <c r="O7" s="5">
        <v>4.4900000000000002E-2</v>
      </c>
      <c r="P7" s="5">
        <v>7.4999999999999997E-2</v>
      </c>
      <c r="Q7" s="17">
        <v>33708555000</v>
      </c>
      <c r="R7" s="17">
        <v>19981633000</v>
      </c>
      <c r="S7" s="17">
        <v>13726922000</v>
      </c>
      <c r="T7" s="7">
        <v>0.59299999999999997</v>
      </c>
      <c r="U7" s="17">
        <v>3455660000</v>
      </c>
      <c r="V7" s="17">
        <v>-1655568000</v>
      </c>
      <c r="W7" s="17">
        <v>2362542000</v>
      </c>
      <c r="X7" s="17">
        <v>12996420000</v>
      </c>
      <c r="Y7" s="8">
        <f t="shared" si="0"/>
        <v>0.31353373885162311</v>
      </c>
      <c r="Z7" s="8">
        <f t="shared" si="1"/>
        <v>0.30346475058310135</v>
      </c>
      <c r="AA7" s="3">
        <v>1083466000</v>
      </c>
      <c r="AB7" s="3">
        <v>1048671000</v>
      </c>
      <c r="AC7" s="6">
        <f t="shared" si="2"/>
        <v>34795000</v>
      </c>
      <c r="AD7" s="8">
        <f t="shared" si="3"/>
        <v>0.96788547125613544</v>
      </c>
      <c r="AE7" s="17">
        <v>1104102000</v>
      </c>
      <c r="AF7" s="17">
        <v>2063109000</v>
      </c>
      <c r="AG7" s="17">
        <v>0</v>
      </c>
      <c r="AH7" s="17">
        <v>-50562000</v>
      </c>
      <c r="AI7" s="17">
        <v>-3219844000</v>
      </c>
      <c r="AJ7" s="17">
        <v>-319127000</v>
      </c>
      <c r="AK7" s="17">
        <v>-1377604000</v>
      </c>
      <c r="AL7" s="17">
        <v>-115122000</v>
      </c>
      <c r="AM7" s="17">
        <v>11388000</v>
      </c>
      <c r="AN7" s="17">
        <v>1132312000</v>
      </c>
      <c r="AO7" s="17">
        <v>-841805000</v>
      </c>
      <c r="AP7" s="17">
        <v>-42415000</v>
      </c>
      <c r="AQ7" s="17">
        <v>-1655568000</v>
      </c>
      <c r="AR7" s="5">
        <v>6.5000000000000002E-2</v>
      </c>
      <c r="AS7" s="5">
        <v>7.4999999999999997E-2</v>
      </c>
      <c r="AT7" s="5">
        <v>8.5000000000000006E-2</v>
      </c>
      <c r="AU7" s="17">
        <v>17595452000</v>
      </c>
      <c r="AV7" s="17">
        <v>13726922000</v>
      </c>
      <c r="AW7" s="17">
        <v>10472071000</v>
      </c>
      <c r="AX7" s="9" t="s">
        <v>605</v>
      </c>
      <c r="AY7" s="17">
        <v>46966822000</v>
      </c>
      <c r="AZ7" s="17">
        <v>1104102000</v>
      </c>
      <c r="BA7" s="17">
        <v>2063109000</v>
      </c>
      <c r="BB7" s="17">
        <v>0</v>
      </c>
      <c r="BC7" s="17">
        <v>-222473000</v>
      </c>
      <c r="BD7" s="17">
        <v>-14167315000</v>
      </c>
      <c r="BE7" s="17">
        <f>(969698+78973)*1000</f>
        <v>1048671000</v>
      </c>
      <c r="BF7" s="17">
        <v>319127000</v>
      </c>
      <c r="BG7" s="17">
        <v>1953214000</v>
      </c>
      <c r="BH7" s="17">
        <v>-2004617000</v>
      </c>
      <c r="BI7" s="17">
        <v>-31073000</v>
      </c>
      <c r="BJ7" s="17">
        <f>(-2004617-31073)*1000</f>
        <v>-2035690000</v>
      </c>
      <c r="BK7" s="17">
        <v>-11388000</v>
      </c>
      <c r="BL7" s="17">
        <v>0</v>
      </c>
      <c r="BM7" s="17"/>
      <c r="BN7" s="17">
        <v>18707699000</v>
      </c>
      <c r="BO7" s="17">
        <v>13726922000</v>
      </c>
    </row>
    <row r="8" spans="1:67" x14ac:dyDescent="0.35">
      <c r="A8" s="16" t="s">
        <v>311</v>
      </c>
      <c r="B8" s="1">
        <v>2019</v>
      </c>
      <c r="C8" s="2">
        <v>43281</v>
      </c>
      <c r="D8" s="2">
        <v>43281</v>
      </c>
      <c r="E8" s="2">
        <v>43646</v>
      </c>
      <c r="F8" s="17">
        <v>54377</v>
      </c>
      <c r="G8" s="17">
        <v>8814</v>
      </c>
      <c r="H8" s="17">
        <v>44031</v>
      </c>
      <c r="I8" s="17">
        <v>72205</v>
      </c>
      <c r="J8" s="17">
        <v>179427</v>
      </c>
      <c r="K8" s="5">
        <v>7.4999999999999997E-2</v>
      </c>
      <c r="L8" s="5">
        <v>3.8899999999999997E-2</v>
      </c>
      <c r="M8" s="5">
        <v>3.5000000000000003E-2</v>
      </c>
      <c r="N8" s="1" t="s">
        <v>596</v>
      </c>
      <c r="O8" s="5">
        <v>7.4999999999999997E-2</v>
      </c>
      <c r="P8" s="5">
        <v>7.4999999999999997E-2</v>
      </c>
      <c r="Q8" s="17">
        <v>34666795000</v>
      </c>
      <c r="R8" s="17">
        <v>20371910000</v>
      </c>
      <c r="S8" s="17">
        <v>14294885000</v>
      </c>
      <c r="T8" s="7">
        <v>0.58799999999999997</v>
      </c>
      <c r="U8" s="17">
        <v>3497216000</v>
      </c>
      <c r="V8" s="17">
        <v>-1491144000</v>
      </c>
      <c r="W8" s="17">
        <v>1302101000</v>
      </c>
      <c r="X8" s="17">
        <v>8796809000</v>
      </c>
      <c r="Y8" s="8">
        <f t="shared" si="0"/>
        <v>0.32112257292657931</v>
      </c>
      <c r="Z8" s="8">
        <f t="shared" si="1"/>
        <v>0.32112257292657931</v>
      </c>
      <c r="AA8" s="3">
        <v>1123035000</v>
      </c>
      <c r="AB8" s="3">
        <v>1123035000</v>
      </c>
      <c r="AC8" s="6">
        <f t="shared" si="2"/>
        <v>0</v>
      </c>
      <c r="AD8" s="8">
        <f t="shared" si="3"/>
        <v>1</v>
      </c>
      <c r="AE8" s="17">
        <v>542970000</v>
      </c>
      <c r="AF8" s="17">
        <v>2448387000</v>
      </c>
      <c r="AG8" s="17">
        <v>0</v>
      </c>
      <c r="AH8" s="17">
        <v>21779000</v>
      </c>
      <c r="AI8" s="17">
        <v>0</v>
      </c>
      <c r="AJ8" s="17">
        <v>-321172000</v>
      </c>
      <c r="AK8" s="17">
        <v>-1472563000</v>
      </c>
      <c r="AL8" s="17">
        <v>77475000</v>
      </c>
      <c r="AM8" s="17">
        <v>12352000</v>
      </c>
      <c r="AN8" s="17">
        <v>1174381000</v>
      </c>
      <c r="AO8" s="17">
        <v>-3931781000</v>
      </c>
      <c r="AP8" s="17">
        <v>-42972000</v>
      </c>
      <c r="AQ8" s="17">
        <v>-1491144000</v>
      </c>
      <c r="AR8" s="5">
        <v>6.5000000000000002E-2</v>
      </c>
      <c r="AS8" s="5">
        <v>7.4999999999999997E-2</v>
      </c>
      <c r="AT8" s="5">
        <v>8.5000000000000006E-2</v>
      </c>
      <c r="AU8" s="17">
        <v>18252330000</v>
      </c>
      <c r="AV8" s="17">
        <v>14294885000</v>
      </c>
      <c r="AW8" s="17">
        <v>10964314000</v>
      </c>
      <c r="AX8" s="9" t="s">
        <v>599</v>
      </c>
      <c r="AY8" s="17">
        <v>33708555000</v>
      </c>
      <c r="AZ8" s="17">
        <v>542970000</v>
      </c>
      <c r="BA8" s="17">
        <v>2448387000</v>
      </c>
      <c r="BB8" s="17">
        <v>0</v>
      </c>
      <c r="BC8" s="17">
        <v>93650000</v>
      </c>
      <c r="BD8" s="17">
        <v>0</v>
      </c>
      <c r="BE8" s="17">
        <f>(1051452+71583)*1000</f>
        <v>1123035000</v>
      </c>
      <c r="BF8" s="17">
        <v>321172000</v>
      </c>
      <c r="BG8" s="17">
        <v>1085189000</v>
      </c>
      <c r="BH8" s="17">
        <v>-2094364000</v>
      </c>
      <c r="BI8" s="17">
        <v>-32403000</v>
      </c>
      <c r="BJ8" s="17">
        <f>(-2094364-32403)*1000</f>
        <v>-2126767000</v>
      </c>
      <c r="BK8" s="17">
        <v>-12352000</v>
      </c>
      <c r="BL8" s="17">
        <v>0</v>
      </c>
      <c r="BM8" s="17"/>
      <c r="BN8" s="17">
        <v>19981633000</v>
      </c>
      <c r="BO8" s="17">
        <v>14294885000</v>
      </c>
    </row>
    <row r="9" spans="1:67" x14ac:dyDescent="0.35">
      <c r="A9" s="16" t="s">
        <v>311</v>
      </c>
      <c r="B9" s="1">
        <v>2020</v>
      </c>
      <c r="C9" s="26">
        <v>43646</v>
      </c>
      <c r="D9" s="2">
        <v>43646</v>
      </c>
      <c r="E9" s="26">
        <v>44012</v>
      </c>
      <c r="F9" s="28">
        <v>55613</v>
      </c>
      <c r="G9" s="28">
        <v>8992</v>
      </c>
      <c r="H9" s="28">
        <v>45639</v>
      </c>
      <c r="I9" s="28">
        <v>72647</v>
      </c>
      <c r="J9" s="28">
        <v>182891</v>
      </c>
      <c r="K9" s="5">
        <v>7.4999999999999997E-2</v>
      </c>
      <c r="L9" s="27">
        <v>3.5000000000000003E-2</v>
      </c>
      <c r="M9" s="27">
        <v>3.5000000000000003E-2</v>
      </c>
      <c r="N9" s="1"/>
      <c r="O9" s="5">
        <v>7.4999999999999997E-2</v>
      </c>
      <c r="P9" s="5">
        <v>7.4999999999999997E-2</v>
      </c>
      <c r="Q9" s="28">
        <v>35552041000</v>
      </c>
      <c r="R9" s="28">
        <v>20717000000</v>
      </c>
      <c r="S9" s="28">
        <v>14835041000</v>
      </c>
      <c r="T9" s="27">
        <v>0.5827</v>
      </c>
      <c r="U9" s="28">
        <v>3569262000</v>
      </c>
      <c r="V9" s="1"/>
      <c r="W9" s="1"/>
      <c r="X9" s="1"/>
      <c r="Y9" s="8">
        <f>AA9/U9</f>
        <v>0.31779146501433631</v>
      </c>
      <c r="Z9" s="8">
        <f t="shared" ref="Z9" si="5">AB9/U9</f>
        <v>0.31779146501433631</v>
      </c>
      <c r="AA9" s="28">
        <v>1134281000</v>
      </c>
      <c r="AB9" s="28">
        <v>1134281000</v>
      </c>
      <c r="AC9" s="6">
        <f t="shared" ref="AC9" si="6">AA9-AB9</f>
        <v>0</v>
      </c>
      <c r="AD9" s="8">
        <f t="shared" ref="AD9" si="7">AB9/AA9</f>
        <v>1</v>
      </c>
      <c r="AE9" s="28">
        <v>552625000</v>
      </c>
      <c r="AF9" s="28">
        <v>2517671000</v>
      </c>
      <c r="AG9" s="17">
        <v>0</v>
      </c>
      <c r="AH9" s="17"/>
      <c r="AI9" s="17"/>
      <c r="AJ9" s="17">
        <v>-324664000</v>
      </c>
      <c r="AK9" s="17"/>
      <c r="AL9" s="17"/>
      <c r="AM9" s="28">
        <v>12167000</v>
      </c>
      <c r="AN9" s="17"/>
      <c r="AO9" s="17"/>
      <c r="AP9" s="17"/>
      <c r="AQ9" s="17"/>
      <c r="AR9" s="5">
        <v>6.5000000000000002E-2</v>
      </c>
      <c r="AS9" s="5">
        <v>7.4999999999999997E-2</v>
      </c>
      <c r="AT9" s="5">
        <v>8.5000000000000006E-2</v>
      </c>
      <c r="AU9" s="28">
        <v>18868453000</v>
      </c>
      <c r="AV9" s="28">
        <v>14835041000</v>
      </c>
      <c r="AW9" s="28">
        <v>11439108000</v>
      </c>
      <c r="AX9" s="21"/>
      <c r="AY9" s="28">
        <v>34666795000</v>
      </c>
      <c r="AZ9" s="28">
        <v>552625000</v>
      </c>
      <c r="BA9" s="28">
        <v>2517671000</v>
      </c>
      <c r="BB9" s="17">
        <v>0</v>
      </c>
      <c r="BC9" s="28">
        <v>10661000</v>
      </c>
      <c r="BD9" s="17">
        <v>0</v>
      </c>
      <c r="BE9" s="17">
        <f>1048193000+86088000</f>
        <v>1134281000</v>
      </c>
      <c r="BF9" s="28">
        <v>324664000</v>
      </c>
      <c r="BG9" s="28">
        <v>1094023000</v>
      </c>
      <c r="BH9" s="17">
        <v>-2167239000</v>
      </c>
      <c r="BI9" s="17">
        <v>-28472000</v>
      </c>
      <c r="BJ9" s="17">
        <f>BI9+BH9</f>
        <v>-2195711000</v>
      </c>
      <c r="BK9" s="17">
        <v>-12167000</v>
      </c>
      <c r="BL9" s="17">
        <v>0</v>
      </c>
      <c r="BM9" s="17"/>
      <c r="BN9" s="28">
        <v>20371910000</v>
      </c>
      <c r="BO9" s="28">
        <v>14835041000</v>
      </c>
    </row>
    <row r="10" spans="1:67" x14ac:dyDescent="0.35">
      <c r="A10" s="1"/>
      <c r="B10" s="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0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6" t="s">
        <v>311</v>
      </c>
      <c r="B12" s="1">
        <v>2014</v>
      </c>
      <c r="C12" s="1" t="s">
        <v>312</v>
      </c>
      <c r="D12" s="1" t="s">
        <v>312</v>
      </c>
      <c r="E12" s="1" t="s">
        <v>312</v>
      </c>
      <c r="F12" s="1" t="s">
        <v>312</v>
      </c>
      <c r="G12" s="1" t="s">
        <v>312</v>
      </c>
      <c r="H12" s="1" t="s">
        <v>312</v>
      </c>
      <c r="I12" s="1" t="s">
        <v>312</v>
      </c>
      <c r="J12" s="1" t="s">
        <v>312</v>
      </c>
      <c r="K12" s="1" t="s">
        <v>312</v>
      </c>
      <c r="L12" s="1" t="s">
        <v>312</v>
      </c>
      <c r="M12" s="1" t="s">
        <v>312</v>
      </c>
      <c r="N12" s="1" t="s">
        <v>312</v>
      </c>
      <c r="O12" s="1" t="s">
        <v>312</v>
      </c>
      <c r="P12" s="1" t="s">
        <v>312</v>
      </c>
      <c r="Q12" s="1" t="s">
        <v>312</v>
      </c>
      <c r="R12" s="1" t="s">
        <v>312</v>
      </c>
      <c r="S12" s="1" t="s">
        <v>312</v>
      </c>
      <c r="T12" s="1" t="s">
        <v>312</v>
      </c>
      <c r="U12" s="1" t="s">
        <v>321</v>
      </c>
      <c r="V12" s="1" t="s">
        <v>312</v>
      </c>
      <c r="W12" s="1" t="s">
        <v>312</v>
      </c>
      <c r="X12" s="1" t="s">
        <v>312</v>
      </c>
      <c r="Y12" s="1"/>
      <c r="Z12" s="1"/>
      <c r="AA12" s="1" t="s">
        <v>321</v>
      </c>
      <c r="AB12" s="1" t="s">
        <v>321</v>
      </c>
      <c r="AC12" s="1"/>
      <c r="AD12" s="1"/>
      <c r="AE12" s="1" t="s">
        <v>326</v>
      </c>
      <c r="AF12" s="1" t="s">
        <v>326</v>
      </c>
      <c r="AG12" s="1" t="s">
        <v>326</v>
      </c>
      <c r="AH12" s="1" t="s">
        <v>326</v>
      </c>
      <c r="AI12" s="1" t="s">
        <v>326</v>
      </c>
      <c r="AJ12" s="1" t="s">
        <v>326</v>
      </c>
      <c r="AK12" s="1" t="s">
        <v>326</v>
      </c>
      <c r="AL12" s="1" t="s">
        <v>326</v>
      </c>
      <c r="AM12" s="1" t="s">
        <v>326</v>
      </c>
      <c r="AN12" s="1" t="s">
        <v>326</v>
      </c>
      <c r="AO12" s="1" t="s">
        <v>326</v>
      </c>
      <c r="AP12" s="1" t="s">
        <v>326</v>
      </c>
      <c r="AQ12" s="1" t="s">
        <v>326</v>
      </c>
      <c r="AR12" s="1" t="s">
        <v>331</v>
      </c>
      <c r="AS12" s="1" t="s">
        <v>331</v>
      </c>
      <c r="AT12" s="1" t="s">
        <v>331</v>
      </c>
      <c r="AU12" s="1" t="s">
        <v>331</v>
      </c>
      <c r="AV12" s="1" t="s">
        <v>331</v>
      </c>
      <c r="AW12" s="1" t="s">
        <v>331</v>
      </c>
      <c r="AX12" s="1" t="s">
        <v>336</v>
      </c>
      <c r="AY12" s="1" t="s">
        <v>341</v>
      </c>
      <c r="AZ12" s="1" t="s">
        <v>341</v>
      </c>
      <c r="BA12" s="1" t="s">
        <v>341</v>
      </c>
      <c r="BB12" s="1" t="s">
        <v>341</v>
      </c>
      <c r="BC12" s="1" t="s">
        <v>341</v>
      </c>
      <c r="BD12" s="1" t="s">
        <v>341</v>
      </c>
      <c r="BE12" s="1" t="s">
        <v>341</v>
      </c>
      <c r="BF12" s="1" t="s">
        <v>341</v>
      </c>
      <c r="BG12" s="1" t="s">
        <v>341</v>
      </c>
      <c r="BH12" s="1" t="s">
        <v>341</v>
      </c>
      <c r="BI12" s="1" t="s">
        <v>341</v>
      </c>
      <c r="BJ12" s="1" t="s">
        <v>341</v>
      </c>
      <c r="BK12" s="1" t="s">
        <v>341</v>
      </c>
      <c r="BL12" s="1" t="s">
        <v>341</v>
      </c>
      <c r="BM12" s="1"/>
      <c r="BN12" s="1" t="s">
        <v>341</v>
      </c>
      <c r="BO12" s="1" t="s">
        <v>341</v>
      </c>
    </row>
    <row r="13" spans="1:67" x14ac:dyDescent="0.35">
      <c r="A13" s="16" t="s">
        <v>311</v>
      </c>
      <c r="B13" s="1">
        <f t="shared" ref="B13:B16" si="8">B12+1</f>
        <v>2015</v>
      </c>
      <c r="C13" s="1" t="s">
        <v>313</v>
      </c>
      <c r="D13" s="1" t="s">
        <v>313</v>
      </c>
      <c r="E13" s="1" t="s">
        <v>313</v>
      </c>
      <c r="F13" s="1" t="s">
        <v>317</v>
      </c>
      <c r="G13" s="1" t="s">
        <v>317</v>
      </c>
      <c r="H13" s="1" t="s">
        <v>317</v>
      </c>
      <c r="I13" s="1" t="s">
        <v>317</v>
      </c>
      <c r="J13" s="1" t="s">
        <v>317</v>
      </c>
      <c r="K13" s="1" t="s">
        <v>313</v>
      </c>
      <c r="L13" s="1" t="s">
        <v>313</v>
      </c>
      <c r="M13" s="1" t="s">
        <v>313</v>
      </c>
      <c r="N13" s="1" t="s">
        <v>313</v>
      </c>
      <c r="O13" s="1" t="s">
        <v>313</v>
      </c>
      <c r="P13" s="1" t="s">
        <v>313</v>
      </c>
      <c r="Q13" s="1" t="s">
        <v>313</v>
      </c>
      <c r="R13" s="1" t="s">
        <v>313</v>
      </c>
      <c r="S13" s="1" t="s">
        <v>313</v>
      </c>
      <c r="T13" s="1" t="s">
        <v>313</v>
      </c>
      <c r="U13" s="1" t="s">
        <v>322</v>
      </c>
      <c r="V13" s="1" t="s">
        <v>313</v>
      </c>
      <c r="W13" s="1" t="s">
        <v>313</v>
      </c>
      <c r="X13" s="1" t="s">
        <v>313</v>
      </c>
      <c r="Y13" s="1"/>
      <c r="Z13" s="1"/>
      <c r="AA13" s="1" t="s">
        <v>322</v>
      </c>
      <c r="AB13" s="1" t="s">
        <v>322</v>
      </c>
      <c r="AC13" s="1"/>
      <c r="AD13" s="1"/>
      <c r="AE13" s="1" t="s">
        <v>327</v>
      </c>
      <c r="AF13" s="1" t="s">
        <v>327</v>
      </c>
      <c r="AG13" s="1" t="s">
        <v>327</v>
      </c>
      <c r="AH13" s="1" t="s">
        <v>327</v>
      </c>
      <c r="AI13" s="1" t="s">
        <v>327</v>
      </c>
      <c r="AJ13" s="1" t="s">
        <v>327</v>
      </c>
      <c r="AK13" s="1" t="s">
        <v>327</v>
      </c>
      <c r="AL13" s="1" t="s">
        <v>327</v>
      </c>
      <c r="AM13" s="1" t="s">
        <v>327</v>
      </c>
      <c r="AN13" s="1" t="s">
        <v>327</v>
      </c>
      <c r="AO13" s="1" t="s">
        <v>327</v>
      </c>
      <c r="AP13" s="1" t="s">
        <v>327</v>
      </c>
      <c r="AQ13" s="1" t="s">
        <v>327</v>
      </c>
      <c r="AR13" s="1" t="s">
        <v>332</v>
      </c>
      <c r="AS13" s="1" t="s">
        <v>332</v>
      </c>
      <c r="AT13" s="1" t="s">
        <v>332</v>
      </c>
      <c r="AU13" s="1" t="s">
        <v>332</v>
      </c>
      <c r="AV13" s="1" t="s">
        <v>332</v>
      </c>
      <c r="AW13" s="1" t="s">
        <v>332</v>
      </c>
      <c r="AX13" s="1" t="s">
        <v>337</v>
      </c>
      <c r="AY13" s="1" t="s">
        <v>342</v>
      </c>
      <c r="AZ13" s="1" t="s">
        <v>342</v>
      </c>
      <c r="BA13" s="1" t="s">
        <v>342</v>
      </c>
      <c r="BB13" s="1" t="s">
        <v>342</v>
      </c>
      <c r="BC13" s="1" t="s">
        <v>342</v>
      </c>
      <c r="BD13" s="1" t="s">
        <v>342</v>
      </c>
      <c r="BE13" s="1" t="s">
        <v>342</v>
      </c>
      <c r="BF13" s="1" t="s">
        <v>342</v>
      </c>
      <c r="BG13" s="1" t="s">
        <v>342</v>
      </c>
      <c r="BH13" s="1" t="s">
        <v>342</v>
      </c>
      <c r="BI13" s="1" t="s">
        <v>342</v>
      </c>
      <c r="BJ13" s="1" t="s">
        <v>342</v>
      </c>
      <c r="BK13" s="1" t="s">
        <v>342</v>
      </c>
      <c r="BL13" s="1" t="s">
        <v>342</v>
      </c>
      <c r="BM13" s="1"/>
      <c r="BN13" s="1" t="s">
        <v>342</v>
      </c>
      <c r="BO13" s="1" t="s">
        <v>342</v>
      </c>
    </row>
    <row r="14" spans="1:67" x14ac:dyDescent="0.35">
      <c r="A14" s="16" t="s">
        <v>311</v>
      </c>
      <c r="B14" s="1">
        <f t="shared" si="8"/>
        <v>2016</v>
      </c>
      <c r="C14" s="1" t="s">
        <v>314</v>
      </c>
      <c r="D14" s="1" t="s">
        <v>314</v>
      </c>
      <c r="E14" s="1" t="s">
        <v>314</v>
      </c>
      <c r="F14" s="1" t="s">
        <v>318</v>
      </c>
      <c r="G14" s="1" t="s">
        <v>318</v>
      </c>
      <c r="H14" s="1" t="s">
        <v>318</v>
      </c>
      <c r="I14" s="1" t="s">
        <v>318</v>
      </c>
      <c r="J14" s="1" t="s">
        <v>318</v>
      </c>
      <c r="K14" s="1" t="s">
        <v>314</v>
      </c>
      <c r="L14" s="1" t="s">
        <v>314</v>
      </c>
      <c r="M14" s="1" t="s">
        <v>314</v>
      </c>
      <c r="N14" s="1" t="s">
        <v>314</v>
      </c>
      <c r="O14" s="1" t="s">
        <v>314</v>
      </c>
      <c r="P14" s="1" t="s">
        <v>314</v>
      </c>
      <c r="Q14" s="1" t="s">
        <v>314</v>
      </c>
      <c r="R14" s="1" t="s">
        <v>314</v>
      </c>
      <c r="S14" s="1" t="s">
        <v>314</v>
      </c>
      <c r="T14" s="1" t="s">
        <v>314</v>
      </c>
      <c r="U14" s="1" t="s">
        <v>323</v>
      </c>
      <c r="V14" s="1" t="s">
        <v>314</v>
      </c>
      <c r="W14" s="1" t="s">
        <v>314</v>
      </c>
      <c r="X14" s="1" t="s">
        <v>314</v>
      </c>
      <c r="Y14" s="1"/>
      <c r="Z14" s="1"/>
      <c r="AA14" s="1" t="s">
        <v>323</v>
      </c>
      <c r="AB14" s="1" t="s">
        <v>323</v>
      </c>
      <c r="AC14" s="1"/>
      <c r="AD14" s="1"/>
      <c r="AE14" s="1" t="s">
        <v>328</v>
      </c>
      <c r="AF14" s="1" t="s">
        <v>328</v>
      </c>
      <c r="AG14" s="1" t="s">
        <v>328</v>
      </c>
      <c r="AH14" s="1" t="s">
        <v>328</v>
      </c>
      <c r="AI14" s="1" t="s">
        <v>328</v>
      </c>
      <c r="AJ14" s="1" t="s">
        <v>328</v>
      </c>
      <c r="AK14" s="1" t="s">
        <v>328</v>
      </c>
      <c r="AL14" s="1" t="s">
        <v>328</v>
      </c>
      <c r="AM14" s="1" t="s">
        <v>328</v>
      </c>
      <c r="AN14" s="1" t="s">
        <v>328</v>
      </c>
      <c r="AO14" s="1" t="s">
        <v>328</v>
      </c>
      <c r="AP14" s="1" t="s">
        <v>328</v>
      </c>
      <c r="AQ14" s="1" t="s">
        <v>328</v>
      </c>
      <c r="AR14" s="1" t="s">
        <v>333</v>
      </c>
      <c r="AS14" s="1" t="s">
        <v>333</v>
      </c>
      <c r="AT14" s="1" t="s">
        <v>333</v>
      </c>
      <c r="AU14" s="1" t="s">
        <v>333</v>
      </c>
      <c r="AV14" s="1" t="s">
        <v>333</v>
      </c>
      <c r="AW14" s="1" t="s">
        <v>333</v>
      </c>
      <c r="AX14" s="1" t="s">
        <v>338</v>
      </c>
      <c r="AY14" s="1" t="s">
        <v>343</v>
      </c>
      <c r="AZ14" s="1" t="s">
        <v>343</v>
      </c>
      <c r="BA14" s="1" t="s">
        <v>343</v>
      </c>
      <c r="BB14" s="1" t="s">
        <v>343</v>
      </c>
      <c r="BC14" s="1" t="s">
        <v>343</v>
      </c>
      <c r="BD14" s="1" t="s">
        <v>343</v>
      </c>
      <c r="BE14" s="1" t="s">
        <v>343</v>
      </c>
      <c r="BF14" s="1" t="s">
        <v>343</v>
      </c>
      <c r="BG14" s="1" t="s">
        <v>343</v>
      </c>
      <c r="BH14" s="1" t="s">
        <v>343</v>
      </c>
      <c r="BI14" s="1" t="s">
        <v>343</v>
      </c>
      <c r="BJ14" s="1" t="s">
        <v>343</v>
      </c>
      <c r="BK14" s="1" t="s">
        <v>343</v>
      </c>
      <c r="BL14" s="1" t="s">
        <v>343</v>
      </c>
      <c r="BM14" s="1"/>
      <c r="BN14" s="1" t="s">
        <v>343</v>
      </c>
      <c r="BO14" s="1" t="s">
        <v>343</v>
      </c>
    </row>
    <row r="15" spans="1:67" x14ac:dyDescent="0.35">
      <c r="A15" s="16" t="s">
        <v>311</v>
      </c>
      <c r="B15" s="1">
        <f t="shared" si="8"/>
        <v>2017</v>
      </c>
      <c r="C15" s="1" t="s">
        <v>315</v>
      </c>
      <c r="D15" s="1" t="s">
        <v>315</v>
      </c>
      <c r="E15" s="1" t="s">
        <v>315</v>
      </c>
      <c r="F15" s="1" t="s">
        <v>319</v>
      </c>
      <c r="G15" s="1" t="s">
        <v>319</v>
      </c>
      <c r="H15" s="1" t="s">
        <v>319</v>
      </c>
      <c r="I15" s="1" t="s">
        <v>319</v>
      </c>
      <c r="J15" s="1" t="s">
        <v>319</v>
      </c>
      <c r="K15" s="1" t="s">
        <v>315</v>
      </c>
      <c r="L15" s="1" t="s">
        <v>315</v>
      </c>
      <c r="M15" s="1" t="s">
        <v>315</v>
      </c>
      <c r="N15" s="1" t="s">
        <v>315</v>
      </c>
      <c r="O15" s="1" t="s">
        <v>315</v>
      </c>
      <c r="P15" s="1" t="s">
        <v>315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324</v>
      </c>
      <c r="V15" s="1" t="s">
        <v>315</v>
      </c>
      <c r="W15" s="1" t="s">
        <v>315</v>
      </c>
      <c r="X15" s="1" t="s">
        <v>315</v>
      </c>
      <c r="Y15" s="1"/>
      <c r="Z15" s="1"/>
      <c r="AA15" s="1" t="s">
        <v>324</v>
      </c>
      <c r="AB15" s="1" t="s">
        <v>324</v>
      </c>
      <c r="AC15" s="1"/>
      <c r="AD15" s="1"/>
      <c r="AE15" s="1" t="s">
        <v>329</v>
      </c>
      <c r="AF15" s="1" t="s">
        <v>329</v>
      </c>
      <c r="AG15" s="1" t="s">
        <v>329</v>
      </c>
      <c r="AH15" s="1" t="s">
        <v>329</v>
      </c>
      <c r="AI15" s="1" t="s">
        <v>329</v>
      </c>
      <c r="AJ15" s="1" t="s">
        <v>329</v>
      </c>
      <c r="AK15" s="1" t="s">
        <v>329</v>
      </c>
      <c r="AL15" s="1" t="s">
        <v>329</v>
      </c>
      <c r="AM15" s="1" t="s">
        <v>329</v>
      </c>
      <c r="AN15" s="1" t="s">
        <v>329</v>
      </c>
      <c r="AO15" s="1" t="s">
        <v>329</v>
      </c>
      <c r="AP15" s="1" t="s">
        <v>329</v>
      </c>
      <c r="AQ15" s="1" t="s">
        <v>329</v>
      </c>
      <c r="AR15" s="1" t="s">
        <v>334</v>
      </c>
      <c r="AS15" s="1" t="s">
        <v>334</v>
      </c>
      <c r="AT15" s="1" t="s">
        <v>334</v>
      </c>
      <c r="AU15" s="1" t="s">
        <v>334</v>
      </c>
      <c r="AV15" s="1" t="s">
        <v>334</v>
      </c>
      <c r="AW15" s="1" t="s">
        <v>334</v>
      </c>
      <c r="AX15" s="1" t="s">
        <v>339</v>
      </c>
      <c r="AY15" s="1" t="s">
        <v>344</v>
      </c>
      <c r="AZ15" s="1" t="s">
        <v>344</v>
      </c>
      <c r="BA15" s="1" t="s">
        <v>344</v>
      </c>
      <c r="BB15" s="1" t="s">
        <v>344</v>
      </c>
      <c r="BC15" s="1" t="s">
        <v>344</v>
      </c>
      <c r="BD15" s="1" t="s">
        <v>344</v>
      </c>
      <c r="BE15" s="1" t="s">
        <v>344</v>
      </c>
      <c r="BF15" s="1" t="s">
        <v>344</v>
      </c>
      <c r="BG15" s="1" t="s">
        <v>344</v>
      </c>
      <c r="BH15" s="1" t="s">
        <v>344</v>
      </c>
      <c r="BI15" s="1" t="s">
        <v>344</v>
      </c>
      <c r="BJ15" s="1" t="s">
        <v>344</v>
      </c>
      <c r="BK15" s="1" t="s">
        <v>344</v>
      </c>
      <c r="BL15" s="1" t="s">
        <v>344</v>
      </c>
      <c r="BM15" s="1"/>
      <c r="BN15" s="1" t="s">
        <v>344</v>
      </c>
      <c r="BO15" s="1" t="s">
        <v>344</v>
      </c>
    </row>
    <row r="16" spans="1:67" x14ac:dyDescent="0.35">
      <c r="A16" s="16" t="s">
        <v>311</v>
      </c>
      <c r="B16" s="1">
        <f t="shared" si="8"/>
        <v>2018</v>
      </c>
      <c r="C16" s="1" t="s">
        <v>316</v>
      </c>
      <c r="D16" s="1" t="s">
        <v>316</v>
      </c>
      <c r="E16" s="1" t="s">
        <v>316</v>
      </c>
      <c r="F16" s="1" t="s">
        <v>320</v>
      </c>
      <c r="G16" s="1" t="s">
        <v>320</v>
      </c>
      <c r="H16" s="1" t="s">
        <v>320</v>
      </c>
      <c r="I16" s="1" t="s">
        <v>320</v>
      </c>
      <c r="J16" s="1" t="s">
        <v>320</v>
      </c>
      <c r="K16" s="1" t="s">
        <v>316</v>
      </c>
      <c r="L16" s="1" t="s">
        <v>316</v>
      </c>
      <c r="M16" s="1" t="s">
        <v>316</v>
      </c>
      <c r="N16" s="1" t="s">
        <v>316</v>
      </c>
      <c r="O16" s="1" t="s">
        <v>316</v>
      </c>
      <c r="P16" s="1" t="s">
        <v>316</v>
      </c>
      <c r="Q16" s="1" t="s">
        <v>316</v>
      </c>
      <c r="R16" s="1" t="s">
        <v>316</v>
      </c>
      <c r="S16" s="1" t="s">
        <v>316</v>
      </c>
      <c r="T16" s="1" t="s">
        <v>316</v>
      </c>
      <c r="U16" s="1" t="s">
        <v>325</v>
      </c>
      <c r="V16" s="1" t="s">
        <v>316</v>
      </c>
      <c r="W16" s="1" t="s">
        <v>316</v>
      </c>
      <c r="X16" s="1" t="s">
        <v>316</v>
      </c>
      <c r="Y16" s="1"/>
      <c r="Z16" s="1"/>
      <c r="AA16" s="1" t="s">
        <v>325</v>
      </c>
      <c r="AB16" s="1" t="s">
        <v>325</v>
      </c>
      <c r="AC16" s="1"/>
      <c r="AD16" s="1"/>
      <c r="AE16" s="1" t="s">
        <v>330</v>
      </c>
      <c r="AF16" s="1" t="s">
        <v>330</v>
      </c>
      <c r="AG16" s="1" t="s">
        <v>330</v>
      </c>
      <c r="AH16" s="1" t="s">
        <v>330</v>
      </c>
      <c r="AI16" s="1" t="s">
        <v>330</v>
      </c>
      <c r="AJ16" s="1" t="s">
        <v>330</v>
      </c>
      <c r="AK16" s="1" t="s">
        <v>330</v>
      </c>
      <c r="AL16" s="1" t="s">
        <v>330</v>
      </c>
      <c r="AM16" s="1" t="s">
        <v>330</v>
      </c>
      <c r="AN16" s="1" t="s">
        <v>330</v>
      </c>
      <c r="AO16" s="1" t="s">
        <v>330</v>
      </c>
      <c r="AP16" s="1" t="s">
        <v>330</v>
      </c>
      <c r="AQ16" s="1" t="s">
        <v>330</v>
      </c>
      <c r="AR16" s="1" t="s">
        <v>335</v>
      </c>
      <c r="AS16" s="1" t="s">
        <v>335</v>
      </c>
      <c r="AT16" s="1" t="s">
        <v>335</v>
      </c>
      <c r="AU16" s="1" t="s">
        <v>335</v>
      </c>
      <c r="AV16" s="1" t="s">
        <v>335</v>
      </c>
      <c r="AW16" s="1" t="s">
        <v>335</v>
      </c>
      <c r="AX16" s="1" t="s">
        <v>340</v>
      </c>
      <c r="AY16" s="1" t="s">
        <v>345</v>
      </c>
      <c r="AZ16" s="1" t="s">
        <v>345</v>
      </c>
      <c r="BA16" s="1" t="s">
        <v>345</v>
      </c>
      <c r="BB16" s="1" t="s">
        <v>345</v>
      </c>
      <c r="BC16" s="1" t="s">
        <v>345</v>
      </c>
      <c r="BD16" s="1" t="s">
        <v>345</v>
      </c>
      <c r="BE16" s="1" t="s">
        <v>345</v>
      </c>
      <c r="BF16" s="1" t="s">
        <v>345</v>
      </c>
      <c r="BG16" s="1" t="s">
        <v>345</v>
      </c>
      <c r="BH16" s="1" t="s">
        <v>345</v>
      </c>
      <c r="BI16" s="1" t="s">
        <v>345</v>
      </c>
      <c r="BJ16" s="1" t="s">
        <v>345</v>
      </c>
      <c r="BK16" s="1" t="s">
        <v>345</v>
      </c>
      <c r="BL16" s="1" t="s">
        <v>345</v>
      </c>
      <c r="BM16" s="1"/>
      <c r="BN16" s="1" t="s">
        <v>345</v>
      </c>
      <c r="BO16" s="1" t="s">
        <v>345</v>
      </c>
    </row>
    <row r="17" spans="1:67" x14ac:dyDescent="0.35">
      <c r="A17" s="16" t="s">
        <v>311</v>
      </c>
      <c r="B17" s="1">
        <v>2019</v>
      </c>
      <c r="C17" s="1" t="s">
        <v>594</v>
      </c>
      <c r="D17" s="1" t="s">
        <v>594</v>
      </c>
      <c r="E17" s="1" t="s">
        <v>594</v>
      </c>
      <c r="F17" s="1" t="s">
        <v>595</v>
      </c>
      <c r="G17" s="1" t="s">
        <v>595</v>
      </c>
      <c r="H17" s="1" t="s">
        <v>595</v>
      </c>
      <c r="I17" s="1" t="s">
        <v>595</v>
      </c>
      <c r="J17" s="1" t="s">
        <v>595</v>
      </c>
      <c r="K17" s="1" t="s">
        <v>594</v>
      </c>
      <c r="L17" s="1" t="s">
        <v>594</v>
      </c>
      <c r="M17" s="1" t="s">
        <v>594</v>
      </c>
      <c r="N17" s="1" t="s">
        <v>594</v>
      </c>
      <c r="O17" s="1" t="s">
        <v>594</v>
      </c>
      <c r="P17" s="1" t="s">
        <v>594</v>
      </c>
      <c r="Q17" s="1" t="s">
        <v>594</v>
      </c>
      <c r="R17" s="1" t="s">
        <v>594</v>
      </c>
      <c r="S17" s="1" t="s">
        <v>594</v>
      </c>
      <c r="T17" s="1" t="s">
        <v>594</v>
      </c>
      <c r="U17" s="1" t="s">
        <v>597</v>
      </c>
      <c r="V17" s="1" t="s">
        <v>594</v>
      </c>
      <c r="W17" s="1" t="s">
        <v>594</v>
      </c>
      <c r="X17" s="1" t="s">
        <v>594</v>
      </c>
      <c r="Y17" s="1"/>
      <c r="Z17" s="1"/>
      <c r="AA17" s="1" t="s">
        <v>597</v>
      </c>
      <c r="AB17" s="1" t="s">
        <v>597</v>
      </c>
      <c r="AC17" s="1"/>
      <c r="AD17" s="1"/>
      <c r="AE17" s="1" t="s">
        <v>598</v>
      </c>
      <c r="AF17" s="1" t="s">
        <v>598</v>
      </c>
      <c r="AG17" s="1" t="s">
        <v>598</v>
      </c>
      <c r="AH17" s="1" t="s">
        <v>598</v>
      </c>
      <c r="AI17" s="1" t="s">
        <v>598</v>
      </c>
      <c r="AJ17" s="1" t="s">
        <v>598</v>
      </c>
      <c r="AK17" s="1" t="s">
        <v>598</v>
      </c>
      <c r="AL17" s="1" t="s">
        <v>598</v>
      </c>
      <c r="AM17" s="1" t="s">
        <v>598</v>
      </c>
      <c r="AN17" s="1" t="s">
        <v>598</v>
      </c>
      <c r="AO17" s="1" t="s">
        <v>598</v>
      </c>
      <c r="AP17" s="1" t="s">
        <v>598</v>
      </c>
      <c r="AQ17" s="1" t="s">
        <v>598</v>
      </c>
      <c r="AR17" s="1" t="s">
        <v>601</v>
      </c>
      <c r="AS17" s="1" t="s">
        <v>601</v>
      </c>
      <c r="AT17" s="1" t="s">
        <v>601</v>
      </c>
      <c r="AU17" s="1" t="s">
        <v>601</v>
      </c>
      <c r="AV17" s="1" t="s">
        <v>601</v>
      </c>
      <c r="AW17" s="1" t="s">
        <v>601</v>
      </c>
      <c r="AX17" s="1" t="s">
        <v>600</v>
      </c>
      <c r="AY17" s="1" t="s">
        <v>607</v>
      </c>
      <c r="AZ17" s="1" t="s">
        <v>607</v>
      </c>
      <c r="BA17" s="1" t="s">
        <v>607</v>
      </c>
      <c r="BB17" s="1" t="s">
        <v>607</v>
      </c>
      <c r="BC17" s="1" t="s">
        <v>607</v>
      </c>
      <c r="BD17" s="1" t="s">
        <v>607</v>
      </c>
      <c r="BE17" s="1" t="s">
        <v>607</v>
      </c>
      <c r="BF17" s="1" t="s">
        <v>607</v>
      </c>
      <c r="BG17" s="1" t="s">
        <v>607</v>
      </c>
      <c r="BH17" s="1" t="s">
        <v>607</v>
      </c>
      <c r="BI17" s="1" t="s">
        <v>607</v>
      </c>
      <c r="BJ17" s="1" t="s">
        <v>607</v>
      </c>
      <c r="BK17" s="1" t="s">
        <v>607</v>
      </c>
      <c r="BL17" s="1" t="s">
        <v>607</v>
      </c>
      <c r="BM17" s="1"/>
      <c r="BN17" s="1" t="s">
        <v>607</v>
      </c>
      <c r="BO17" s="1" t="s">
        <v>607</v>
      </c>
    </row>
    <row r="18" spans="1:67" x14ac:dyDescent="0.35">
      <c r="A18" s="16" t="s">
        <v>311</v>
      </c>
      <c r="B18" s="1">
        <v>2020</v>
      </c>
      <c r="C18" s="1" t="s">
        <v>773</v>
      </c>
      <c r="D18" s="1" t="s">
        <v>594</v>
      </c>
      <c r="E18" s="1" t="s">
        <v>772</v>
      </c>
      <c r="F18" s="1" t="s">
        <v>772</v>
      </c>
      <c r="G18" s="1" t="s">
        <v>772</v>
      </c>
      <c r="H18" s="1" t="s">
        <v>772</v>
      </c>
      <c r="I18" s="1" t="s">
        <v>772</v>
      </c>
      <c r="J18" s="1" t="s">
        <v>772</v>
      </c>
      <c r="K18" s="1" t="s">
        <v>773</v>
      </c>
      <c r="L18" s="1" t="s">
        <v>594</v>
      </c>
      <c r="M18" s="1" t="s">
        <v>773</v>
      </c>
      <c r="N18" s="1"/>
      <c r="O18" s="1" t="s">
        <v>594</v>
      </c>
      <c r="P18" s="1" t="s">
        <v>774</v>
      </c>
      <c r="Q18" s="1" t="s">
        <v>772</v>
      </c>
      <c r="R18" s="1" t="s">
        <v>772</v>
      </c>
      <c r="S18" s="1" t="s">
        <v>772</v>
      </c>
      <c r="T18" s="1" t="s">
        <v>772</v>
      </c>
      <c r="U18" s="1" t="s">
        <v>776</v>
      </c>
      <c r="V18" s="1"/>
      <c r="W18" s="1"/>
      <c r="X18" s="1"/>
      <c r="Y18" s="1"/>
      <c r="Z18" s="1"/>
      <c r="AA18" s="1" t="s">
        <v>777</v>
      </c>
      <c r="AB18" s="1" t="s">
        <v>777</v>
      </c>
      <c r="AC18" s="1"/>
      <c r="AD18" s="1"/>
      <c r="AE18" s="1" t="s">
        <v>775</v>
      </c>
      <c r="AF18" s="1" t="s">
        <v>775</v>
      </c>
      <c r="AG18" s="1" t="s">
        <v>775</v>
      </c>
      <c r="AH18" s="1"/>
      <c r="AI18" s="1"/>
      <c r="AJ18" s="1" t="s">
        <v>775</v>
      </c>
      <c r="AK18" s="1"/>
      <c r="AL18" s="1"/>
      <c r="AM18" s="1" t="s">
        <v>775</v>
      </c>
      <c r="AN18" s="1"/>
      <c r="AO18" s="1"/>
      <c r="AP18" s="1"/>
      <c r="AQ18" s="1"/>
      <c r="AR18" s="1" t="s">
        <v>774</v>
      </c>
      <c r="AS18" s="1" t="s">
        <v>774</v>
      </c>
      <c r="AT18" s="1" t="s">
        <v>774</v>
      </c>
      <c r="AU18" s="1" t="s">
        <v>774</v>
      </c>
      <c r="AV18" s="1" t="s">
        <v>774</v>
      </c>
      <c r="AW18" s="1" t="s">
        <v>774</v>
      </c>
      <c r="AX18" s="1"/>
      <c r="AY18" s="1" t="s">
        <v>775</v>
      </c>
      <c r="AZ18" s="1" t="s">
        <v>775</v>
      </c>
      <c r="BA18" s="1" t="s">
        <v>775</v>
      </c>
      <c r="BB18" s="1" t="s">
        <v>775</v>
      </c>
      <c r="BC18" s="1" t="s">
        <v>775</v>
      </c>
      <c r="BD18" s="1" t="s">
        <v>775</v>
      </c>
      <c r="BE18" s="1" t="s">
        <v>775</v>
      </c>
      <c r="BF18" s="1" t="s">
        <v>775</v>
      </c>
      <c r="BG18" s="1" t="s">
        <v>775</v>
      </c>
      <c r="BH18" s="1" t="s">
        <v>775</v>
      </c>
      <c r="BI18" s="1" t="s">
        <v>775</v>
      </c>
      <c r="BJ18" s="1" t="s">
        <v>775</v>
      </c>
      <c r="BK18" s="1" t="s">
        <v>775</v>
      </c>
      <c r="BL18" s="1" t="s">
        <v>775</v>
      </c>
      <c r="BM18" s="1"/>
      <c r="BN18" s="1" t="s">
        <v>775</v>
      </c>
      <c r="BO18" s="1" t="s">
        <v>775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0.4140625" style="16" bestFit="1" customWidth="1"/>
    <col min="2" max="2" width="4.83203125" style="16" bestFit="1" customWidth="1"/>
    <col min="3" max="3" width="35.33203125" style="16" bestFit="1" customWidth="1"/>
    <col min="4" max="4" width="33" style="16" bestFit="1" customWidth="1"/>
    <col min="5" max="7" width="35.33203125" style="16" bestFit="1" customWidth="1"/>
    <col min="8" max="8" width="33.25" style="16" bestFit="1" customWidth="1"/>
    <col min="9" max="10" width="76.58203125" style="16" bestFit="1" customWidth="1"/>
    <col min="11" max="11" width="18.75" style="16" bestFit="1" customWidth="1"/>
    <col min="12" max="12" width="33.25" style="16" bestFit="1" customWidth="1"/>
    <col min="13" max="13" width="17.25" style="16" bestFit="1" customWidth="1"/>
    <col min="14" max="14" width="80.33203125" style="16" bestFit="1" customWidth="1"/>
    <col min="15" max="15" width="74.75" style="16" bestFit="1" customWidth="1"/>
    <col min="16" max="16" width="72.83203125" style="16" bestFit="1" customWidth="1"/>
    <col min="17" max="17" width="80.33203125" style="16" bestFit="1" customWidth="1"/>
    <col min="18" max="18" width="35.33203125" style="16" bestFit="1" customWidth="1"/>
    <col min="19" max="19" width="37.1640625" style="16" bestFit="1" customWidth="1"/>
    <col min="20" max="20" width="20.33203125" style="16" bestFit="1" customWidth="1"/>
    <col min="21" max="21" width="19.6640625" style="16" bestFit="1" customWidth="1"/>
    <col min="22" max="22" width="195.1640625" style="16" bestFit="1" customWidth="1"/>
    <col min="23" max="25" width="33.25" style="16" bestFit="1" customWidth="1"/>
    <col min="26" max="26" width="12.6640625" style="16" bestFit="1" customWidth="1"/>
    <col min="27" max="27" width="19" style="16" bestFit="1" customWidth="1"/>
    <col min="28" max="28" width="20.08203125" style="16" bestFit="1" customWidth="1"/>
    <col min="29" max="29" width="19.1640625" style="16" bestFit="1" customWidth="1"/>
    <col min="30" max="30" width="14.1640625" style="16" bestFit="1" customWidth="1"/>
    <col min="31" max="31" width="40.08203125" style="16" bestFit="1" customWidth="1"/>
    <col min="32" max="32" width="14.58203125" style="16" bestFit="1" customWidth="1"/>
    <col min="33" max="33" width="33.25" style="16" bestFit="1" customWidth="1"/>
    <col min="34" max="34" width="18.5" style="16" bestFit="1" customWidth="1"/>
    <col min="35" max="36" width="33.25" style="16" bestFit="1" customWidth="1"/>
    <col min="37" max="37" width="22.08203125" style="16" bestFit="1" customWidth="1"/>
    <col min="38" max="38" width="33.25" style="16" bestFit="1" customWidth="1"/>
    <col min="39" max="39" width="20.25" style="16" bestFit="1" customWidth="1"/>
    <col min="40" max="40" width="19.08203125" style="16" bestFit="1" customWidth="1"/>
    <col min="41" max="45" width="33.25" style="16" bestFit="1" customWidth="1"/>
    <col min="46" max="46" width="36.25" style="16" bestFit="1" customWidth="1"/>
    <col min="47" max="47" width="35.4140625" style="16" bestFit="1" customWidth="1"/>
    <col min="48" max="48" width="36.9140625" style="16" bestFit="1" customWidth="1"/>
    <col min="49" max="49" width="33.25" style="16" bestFit="1" customWidth="1"/>
    <col min="50" max="50" width="15.33203125" style="16" bestFit="1" customWidth="1"/>
    <col min="51" max="51" width="33.25" style="16" bestFit="1" customWidth="1"/>
    <col min="52" max="52" width="36.9140625" style="16" bestFit="1" customWidth="1"/>
    <col min="53" max="54" width="33.25" style="16" bestFit="1" customWidth="1"/>
    <col min="55" max="55" width="37.5" style="16" bestFit="1" customWidth="1"/>
    <col min="56" max="56" width="33.83203125" style="16" bestFit="1" customWidth="1"/>
    <col min="57" max="61" width="33.25" style="16" bestFit="1" customWidth="1"/>
    <col min="62" max="62" width="37.9140625" style="16" bestFit="1" customWidth="1"/>
    <col min="63" max="63" width="33.25" style="16" bestFit="1" customWidth="1"/>
    <col min="64" max="64" width="17.83203125" style="16" bestFit="1" customWidth="1"/>
    <col min="65" max="65" width="16.58203125" style="16" bestFit="1" customWidth="1"/>
    <col min="66" max="66" width="16.1640625" style="16" bestFit="1" customWidth="1"/>
    <col min="67" max="67" width="26.83203125" style="16" bestFit="1" customWidth="1"/>
    <col min="68" max="68" width="30" style="16" bestFit="1" customWidth="1"/>
    <col min="69" max="69" width="16.58203125" style="16" bestFit="1" customWidth="1"/>
    <col min="70" max="70" width="27.9140625" style="16" bestFit="1" customWidth="1"/>
    <col min="71" max="71" width="33.25" style="16" bestFit="1" customWidth="1"/>
    <col min="72" max="72" width="17.1640625" style="16" bestFit="1" customWidth="1"/>
    <col min="73" max="73" width="16.58203125" style="16" bestFit="1" customWidth="1"/>
    <col min="74" max="74" width="16.1640625" style="16" bestFit="1" customWidth="1"/>
    <col min="75" max="75" width="14.5" style="16" bestFit="1" customWidth="1"/>
    <col min="76" max="76" width="33.4140625" style="16" bestFit="1" customWidth="1"/>
    <col min="77" max="77" width="33.25" style="16" bestFit="1" customWidth="1"/>
    <col min="78" max="78" width="16.1640625" style="16" bestFit="1" customWidth="1"/>
    <col min="79" max="79" width="33.25" style="16" bestFit="1" customWidth="1"/>
    <col min="80" max="80" width="15.5" style="16" bestFit="1" customWidth="1"/>
    <col min="81" max="81" width="33.25" style="16" bestFit="1" customWidth="1"/>
    <col min="82" max="82" width="15.58203125" style="16" bestFit="1" customWidth="1"/>
    <col min="83" max="83" width="16" style="16" bestFit="1" customWidth="1"/>
    <col min="84" max="84" width="16.25" style="16" customWidth="1"/>
    <col min="85" max="85" width="33.25" style="16" bestFit="1" customWidth="1"/>
    <col min="86" max="88" width="21.9140625" style="16" bestFit="1" customWidth="1"/>
    <col min="89" max="91" width="33.25" style="16" bestFit="1" customWidth="1"/>
    <col min="92" max="92" width="21.75" style="16" bestFit="1" customWidth="1"/>
    <col min="93" max="93" width="36.25" style="16" bestFit="1" customWidth="1"/>
    <col min="94" max="16384" width="12.58203125" style="16"/>
  </cols>
  <sheetData>
    <row r="1" spans="1:96" ht="72.5" x14ac:dyDescent="0.35">
      <c r="A1" s="34" t="s">
        <v>0</v>
      </c>
      <c r="B1" s="34" t="s">
        <v>1</v>
      </c>
      <c r="C1" s="36" t="s">
        <v>808</v>
      </c>
      <c r="D1" s="34" t="s">
        <v>130</v>
      </c>
      <c r="E1" s="34" t="s">
        <v>131</v>
      </c>
      <c r="F1" s="34" t="s">
        <v>132</v>
      </c>
      <c r="G1" s="34" t="s">
        <v>133</v>
      </c>
      <c r="H1" s="36" t="s">
        <v>134</v>
      </c>
      <c r="I1" s="34" t="s">
        <v>809</v>
      </c>
      <c r="J1" s="34" t="s">
        <v>135</v>
      </c>
      <c r="K1" s="34" t="s">
        <v>136</v>
      </c>
      <c r="L1" s="36" t="s">
        <v>137</v>
      </c>
      <c r="M1" s="36" t="s">
        <v>138</v>
      </c>
      <c r="N1" s="36" t="s">
        <v>139</v>
      </c>
      <c r="O1" s="34" t="s">
        <v>140</v>
      </c>
      <c r="P1" s="34" t="s">
        <v>141</v>
      </c>
      <c r="Q1" s="34" t="s">
        <v>142</v>
      </c>
      <c r="R1" s="34" t="s">
        <v>143</v>
      </c>
      <c r="S1" s="34" t="s">
        <v>144</v>
      </c>
      <c r="T1" s="34" t="s">
        <v>145</v>
      </c>
      <c r="U1" s="34" t="s">
        <v>146</v>
      </c>
      <c r="V1" s="34" t="s">
        <v>147</v>
      </c>
      <c r="W1" s="34" t="s">
        <v>148</v>
      </c>
      <c r="X1" s="34" t="s">
        <v>149</v>
      </c>
      <c r="Y1" s="36" t="s">
        <v>150</v>
      </c>
      <c r="Z1" s="36" t="s">
        <v>151</v>
      </c>
      <c r="AA1" s="34" t="s">
        <v>152</v>
      </c>
      <c r="AB1" s="34" t="s">
        <v>153</v>
      </c>
      <c r="AC1" s="34" t="s">
        <v>154</v>
      </c>
      <c r="AD1" s="34" t="s">
        <v>155</v>
      </c>
      <c r="AE1" s="34" t="s">
        <v>156</v>
      </c>
      <c r="AF1" s="34" t="s">
        <v>157</v>
      </c>
      <c r="AG1" s="34" t="s">
        <v>158</v>
      </c>
      <c r="AH1" s="34" t="s">
        <v>159</v>
      </c>
      <c r="AI1" s="34" t="s">
        <v>160</v>
      </c>
      <c r="AJ1" s="34" t="s">
        <v>161</v>
      </c>
      <c r="AK1" s="34" t="s">
        <v>162</v>
      </c>
      <c r="AL1" s="34" t="s">
        <v>163</v>
      </c>
      <c r="AM1" s="34" t="s">
        <v>164</v>
      </c>
      <c r="AN1" s="34" t="s">
        <v>165</v>
      </c>
      <c r="AO1" s="34" t="s">
        <v>166</v>
      </c>
      <c r="AP1" s="34" t="s">
        <v>167</v>
      </c>
      <c r="AQ1" s="34" t="s">
        <v>168</v>
      </c>
      <c r="AR1" s="34" t="s">
        <v>810</v>
      </c>
      <c r="AS1" s="34" t="s">
        <v>811</v>
      </c>
      <c r="AT1" s="34" t="s">
        <v>169</v>
      </c>
      <c r="AU1" s="34" t="s">
        <v>170</v>
      </c>
      <c r="AV1" s="34" t="s">
        <v>171</v>
      </c>
      <c r="AW1" s="34" t="s">
        <v>172</v>
      </c>
      <c r="AX1" s="34" t="s">
        <v>173</v>
      </c>
      <c r="AY1" s="34" t="s">
        <v>174</v>
      </c>
      <c r="AZ1" s="34" t="s">
        <v>175</v>
      </c>
      <c r="BA1" s="34" t="s">
        <v>176</v>
      </c>
      <c r="BB1" s="34" t="s">
        <v>177</v>
      </c>
      <c r="BC1" s="36" t="s">
        <v>178</v>
      </c>
      <c r="BD1" s="34" t="s">
        <v>179</v>
      </c>
      <c r="BE1" s="34" t="s">
        <v>180</v>
      </c>
      <c r="BF1" s="34" t="s">
        <v>181</v>
      </c>
      <c r="BG1" s="36" t="s">
        <v>182</v>
      </c>
      <c r="BH1" s="34" t="s">
        <v>183</v>
      </c>
      <c r="BI1" s="34" t="s">
        <v>20</v>
      </c>
      <c r="BJ1" s="24"/>
      <c r="BK1" s="48" t="s">
        <v>184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13"/>
      <c r="CO1" s="24"/>
    </row>
    <row r="2" spans="1:96" ht="29" x14ac:dyDescent="0.35">
      <c r="A2" s="37" t="s">
        <v>64</v>
      </c>
      <c r="B2" s="37" t="s">
        <v>65</v>
      </c>
      <c r="C2" s="38" t="s">
        <v>185</v>
      </c>
      <c r="D2" s="37" t="s">
        <v>186</v>
      </c>
      <c r="E2" s="37" t="s">
        <v>187</v>
      </c>
      <c r="F2" s="37" t="s">
        <v>188</v>
      </c>
      <c r="G2" s="37" t="s">
        <v>189</v>
      </c>
      <c r="H2" s="38" t="s">
        <v>190</v>
      </c>
      <c r="I2" s="37" t="s">
        <v>191</v>
      </c>
      <c r="J2" s="37" t="s">
        <v>192</v>
      </c>
      <c r="K2" s="39" t="s">
        <v>193</v>
      </c>
      <c r="L2" s="38" t="s">
        <v>194</v>
      </c>
      <c r="M2" s="38" t="s">
        <v>195</v>
      </c>
      <c r="N2" s="38" t="s">
        <v>196</v>
      </c>
      <c r="O2" s="35" t="s">
        <v>197</v>
      </c>
      <c r="P2" s="35" t="s">
        <v>198</v>
      </c>
      <c r="Q2" s="37" t="s">
        <v>199</v>
      </c>
      <c r="R2" s="37" t="s">
        <v>200</v>
      </c>
      <c r="S2" s="37" t="s">
        <v>201</v>
      </c>
      <c r="T2" s="37" t="s">
        <v>202</v>
      </c>
      <c r="U2" s="37" t="s">
        <v>203</v>
      </c>
      <c r="V2" s="37" t="s">
        <v>204</v>
      </c>
      <c r="W2" s="37" t="s">
        <v>205</v>
      </c>
      <c r="X2" s="37" t="s">
        <v>206</v>
      </c>
      <c r="Y2" s="38" t="s">
        <v>207</v>
      </c>
      <c r="Z2" s="38" t="s">
        <v>208</v>
      </c>
      <c r="AA2" s="37" t="s">
        <v>209</v>
      </c>
      <c r="AB2" s="37" t="s">
        <v>210</v>
      </c>
      <c r="AC2" s="37" t="s">
        <v>211</v>
      </c>
      <c r="AD2" s="37" t="s">
        <v>212</v>
      </c>
      <c r="AE2" s="37" t="s">
        <v>213</v>
      </c>
      <c r="AF2" s="37" t="s">
        <v>214</v>
      </c>
      <c r="AG2" s="37" t="s">
        <v>215</v>
      </c>
      <c r="AH2" s="37" t="s">
        <v>216</v>
      </c>
      <c r="AI2" s="37" t="s">
        <v>217</v>
      </c>
      <c r="AJ2" s="37" t="s">
        <v>218</v>
      </c>
      <c r="AK2" s="37" t="s">
        <v>219</v>
      </c>
      <c r="AL2" s="37" t="s">
        <v>220</v>
      </c>
      <c r="AM2" s="37" t="s">
        <v>221</v>
      </c>
      <c r="AN2" s="37" t="s">
        <v>222</v>
      </c>
      <c r="AO2" s="37" t="s">
        <v>223</v>
      </c>
      <c r="AP2" s="37" t="s">
        <v>224</v>
      </c>
      <c r="AQ2" s="37" t="s">
        <v>225</v>
      </c>
      <c r="AR2" s="37" t="s">
        <v>226</v>
      </c>
      <c r="AS2" s="37" t="s">
        <v>227</v>
      </c>
      <c r="AT2" s="37" t="s">
        <v>228</v>
      </c>
      <c r="AU2" s="37" t="s">
        <v>229</v>
      </c>
      <c r="AV2" s="37" t="s">
        <v>230</v>
      </c>
      <c r="AW2" s="37" t="s">
        <v>231</v>
      </c>
      <c r="AX2" s="37" t="s">
        <v>232</v>
      </c>
      <c r="AY2" s="37" t="s">
        <v>233</v>
      </c>
      <c r="AZ2" s="37" t="s">
        <v>234</v>
      </c>
      <c r="BA2" s="37" t="s">
        <v>235</v>
      </c>
      <c r="BB2" s="37" t="s">
        <v>236</v>
      </c>
      <c r="BC2" s="38" t="s">
        <v>237</v>
      </c>
      <c r="BD2" s="37" t="s">
        <v>238</v>
      </c>
      <c r="BE2" s="37" t="s">
        <v>239</v>
      </c>
      <c r="BF2" s="37" t="s">
        <v>240</v>
      </c>
      <c r="BG2" s="37" t="s">
        <v>241</v>
      </c>
      <c r="BH2" s="37" t="s">
        <v>242</v>
      </c>
      <c r="BI2" s="37" t="s">
        <v>243</v>
      </c>
      <c r="BJ2" s="34" t="s">
        <v>812</v>
      </c>
      <c r="BK2" s="34" t="s">
        <v>813</v>
      </c>
      <c r="BL2" s="34" t="s">
        <v>814</v>
      </c>
      <c r="BM2" s="34" t="s">
        <v>815</v>
      </c>
      <c r="BN2" s="34" t="s">
        <v>816</v>
      </c>
      <c r="BO2" s="34" t="s">
        <v>817</v>
      </c>
      <c r="BP2" s="34" t="s">
        <v>818</v>
      </c>
      <c r="BQ2" s="34" t="s">
        <v>819</v>
      </c>
      <c r="BR2" s="34" t="s">
        <v>820</v>
      </c>
      <c r="BS2" s="34" t="s">
        <v>821</v>
      </c>
      <c r="BT2" s="34" t="s">
        <v>822</v>
      </c>
      <c r="BU2" s="34" t="s">
        <v>823</v>
      </c>
      <c r="BV2" s="34" t="s">
        <v>824</v>
      </c>
      <c r="BW2" s="34" t="s">
        <v>825</v>
      </c>
      <c r="BX2" s="34" t="s">
        <v>826</v>
      </c>
      <c r="BY2" s="34" t="s">
        <v>827</v>
      </c>
      <c r="BZ2" s="34" t="s">
        <v>828</v>
      </c>
      <c r="CA2" s="34" t="s">
        <v>829</v>
      </c>
      <c r="CB2" s="34" t="s">
        <v>830</v>
      </c>
      <c r="CC2" s="34" t="s">
        <v>831</v>
      </c>
      <c r="CD2" s="34" t="s">
        <v>832</v>
      </c>
      <c r="CE2" s="34" t="s">
        <v>833</v>
      </c>
      <c r="CF2" s="36" t="s">
        <v>245</v>
      </c>
      <c r="CG2" s="34" t="s">
        <v>834</v>
      </c>
      <c r="CH2" s="36" t="s">
        <v>246</v>
      </c>
      <c r="CI2" s="36" t="s">
        <v>247</v>
      </c>
      <c r="CJ2" s="36" t="s">
        <v>248</v>
      </c>
      <c r="CK2" s="34" t="s">
        <v>835</v>
      </c>
      <c r="CL2" s="34" t="s">
        <v>836</v>
      </c>
      <c r="CM2" s="34" t="s">
        <v>837</v>
      </c>
      <c r="CN2" s="36" t="s">
        <v>249</v>
      </c>
      <c r="CO2" s="34" t="s">
        <v>838</v>
      </c>
    </row>
    <row r="3" spans="1:96" ht="50.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34" t="s">
        <v>250</v>
      </c>
      <c r="BK3" s="34" t="s">
        <v>251</v>
      </c>
      <c r="BL3" s="40" t="s">
        <v>252</v>
      </c>
      <c r="BM3" s="40"/>
      <c r="BN3" s="40"/>
      <c r="BO3" s="40"/>
      <c r="BP3" s="40" t="s">
        <v>253</v>
      </c>
      <c r="BQ3" s="40"/>
      <c r="BR3" s="40"/>
      <c r="BS3" s="40"/>
      <c r="BT3" s="40" t="s">
        <v>254</v>
      </c>
      <c r="BU3" s="40"/>
      <c r="BV3" s="40"/>
      <c r="BW3" s="40"/>
      <c r="BX3" s="34" t="s">
        <v>255</v>
      </c>
      <c r="BY3" s="34" t="s">
        <v>256</v>
      </c>
      <c r="BZ3" s="34" t="s">
        <v>257</v>
      </c>
      <c r="CA3" s="34" t="s">
        <v>258</v>
      </c>
      <c r="CB3" s="34"/>
      <c r="CC3" s="34" t="s">
        <v>259</v>
      </c>
      <c r="CD3" s="34"/>
      <c r="CE3" s="34" t="s">
        <v>260</v>
      </c>
      <c r="CF3" s="36" t="s">
        <v>261</v>
      </c>
      <c r="CG3" s="34" t="s">
        <v>262</v>
      </c>
      <c r="CH3" s="36" t="s">
        <v>263</v>
      </c>
      <c r="CI3" s="36" t="s">
        <v>264</v>
      </c>
      <c r="CJ3" s="36" t="s">
        <v>265</v>
      </c>
      <c r="CK3" s="34" t="s">
        <v>266</v>
      </c>
      <c r="CL3" s="34" t="s">
        <v>267</v>
      </c>
      <c r="CM3" s="34" t="s">
        <v>268</v>
      </c>
      <c r="CN3" s="36" t="s">
        <v>269</v>
      </c>
      <c r="CO3" s="34" t="s">
        <v>270</v>
      </c>
    </row>
    <row r="4" spans="1:96" x14ac:dyDescent="0.35">
      <c r="A4" s="16" t="s">
        <v>311</v>
      </c>
      <c r="B4" s="21">
        <v>2001</v>
      </c>
      <c r="C4" s="1"/>
      <c r="D4" s="1"/>
      <c r="E4" s="5" t="s">
        <v>676</v>
      </c>
      <c r="F4" s="5" t="s">
        <v>680</v>
      </c>
      <c r="G4" s="5" t="s">
        <v>682</v>
      </c>
      <c r="H4" s="12"/>
      <c r="I4" s="5" t="s">
        <v>762</v>
      </c>
      <c r="J4" s="5" t="str">
        <f t="shared" ref="J4:J15" si="0">I4</f>
        <v>Univ=4.58%; Non-Univ=3.56%</v>
      </c>
      <c r="K4" s="20"/>
      <c r="L4" s="17">
        <v>208702802</v>
      </c>
      <c r="M4" s="5"/>
      <c r="N4" s="5" t="s">
        <v>683</v>
      </c>
      <c r="O4" s="5">
        <v>0.03</v>
      </c>
      <c r="P4" s="5">
        <v>7.4999999999999997E-3</v>
      </c>
      <c r="Q4" s="5" t="s">
        <v>752</v>
      </c>
      <c r="R4" s="5" t="s">
        <v>682</v>
      </c>
      <c r="S4" s="1"/>
      <c r="T4" s="5"/>
      <c r="U4" s="5"/>
      <c r="V4" s="1"/>
      <c r="W4" s="1" t="s">
        <v>479</v>
      </c>
      <c r="X4" s="1" t="s">
        <v>623</v>
      </c>
      <c r="Y4" s="5">
        <v>1.4999999999999999E-2</v>
      </c>
      <c r="Z4" s="5"/>
      <c r="AB4" s="1" t="s">
        <v>462</v>
      </c>
      <c r="AC4" s="1" t="s">
        <v>462</v>
      </c>
      <c r="AD4" s="1"/>
      <c r="AE4" s="1" t="s">
        <v>478</v>
      </c>
      <c r="AF4" s="1" t="s">
        <v>462</v>
      </c>
      <c r="AG4" s="1" t="s">
        <v>462</v>
      </c>
      <c r="AH4" s="1" t="s">
        <v>462</v>
      </c>
      <c r="AI4" s="5">
        <v>0.04</v>
      </c>
      <c r="AJ4" s="5">
        <v>7.4999999999999997E-2</v>
      </c>
      <c r="AK4" s="5"/>
      <c r="AL4" s="1" t="s">
        <v>463</v>
      </c>
      <c r="AM4" s="1" t="s">
        <v>644</v>
      </c>
      <c r="AN4" s="1" t="s">
        <v>644</v>
      </c>
      <c r="AO4" s="1"/>
      <c r="AP4" s="1"/>
      <c r="AQ4" s="1"/>
      <c r="AR4" s="1"/>
      <c r="AS4" s="1"/>
      <c r="AT4" s="1" t="s">
        <v>460</v>
      </c>
      <c r="AU4" s="1" t="s">
        <v>473</v>
      </c>
      <c r="AV4" s="1" t="s">
        <v>347</v>
      </c>
      <c r="AW4" s="5">
        <v>7.4999999999999997E-2</v>
      </c>
      <c r="AX4" s="1" t="s">
        <v>462</v>
      </c>
      <c r="AY4" s="5">
        <v>7.4999999999999997E-2</v>
      </c>
      <c r="AZ4" s="1" t="s">
        <v>658</v>
      </c>
      <c r="BA4" s="5"/>
      <c r="BB4" s="5"/>
      <c r="BC4" s="5">
        <f>5950036/12510407918</f>
        <v>4.7560687381256977E-4</v>
      </c>
      <c r="BD4" s="1"/>
      <c r="BE4" s="17">
        <v>13299161000</v>
      </c>
      <c r="BF4" s="17">
        <v>14642129000</v>
      </c>
      <c r="BG4" s="17">
        <v>1342968000</v>
      </c>
      <c r="BH4" s="5">
        <v>0.90800000000000003</v>
      </c>
      <c r="BI4" s="17">
        <v>2213772000</v>
      </c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6" x14ac:dyDescent="0.35">
      <c r="A5" s="16" t="s">
        <v>311</v>
      </c>
      <c r="B5" s="21">
        <f t="shared" ref="B5:B21" si="1">B4+1</f>
        <v>2002</v>
      </c>
      <c r="C5" s="1"/>
      <c r="D5" s="1"/>
      <c r="E5" s="5" t="s">
        <v>677</v>
      </c>
      <c r="F5" s="5" t="s">
        <v>681</v>
      </c>
      <c r="G5" s="5" t="s">
        <v>682</v>
      </c>
      <c r="H5" s="12"/>
      <c r="I5" s="5" t="s">
        <v>763</v>
      </c>
      <c r="J5" s="5" t="str">
        <f t="shared" si="0"/>
        <v>Uni=5.63%; Non-Univ=4.81%</v>
      </c>
      <c r="K5" s="20"/>
      <c r="L5" s="17">
        <v>224361453</v>
      </c>
      <c r="M5" s="5"/>
      <c r="N5" s="5" t="s">
        <v>683</v>
      </c>
      <c r="O5" s="5">
        <f>1.3%+0.75%</f>
        <v>2.0500000000000001E-2</v>
      </c>
      <c r="P5" s="5">
        <v>7.4999999999999997E-3</v>
      </c>
      <c r="Q5" s="5" t="s">
        <v>751</v>
      </c>
      <c r="R5" s="5" t="s">
        <v>682</v>
      </c>
      <c r="S5" s="1"/>
      <c r="T5" s="5"/>
      <c r="U5" s="5"/>
      <c r="V5" s="1"/>
      <c r="W5" s="1" t="s">
        <v>479</v>
      </c>
      <c r="X5" s="1" t="s">
        <v>623</v>
      </c>
      <c r="Y5" s="5">
        <v>1.4999999999999999E-2</v>
      </c>
      <c r="Z5" s="5"/>
      <c r="AB5" s="1" t="s">
        <v>462</v>
      </c>
      <c r="AC5" s="1" t="s">
        <v>462</v>
      </c>
      <c r="AD5" s="1"/>
      <c r="AE5" s="1" t="s">
        <v>478</v>
      </c>
      <c r="AF5" s="1" t="s">
        <v>462</v>
      </c>
      <c r="AG5" s="1" t="s">
        <v>462</v>
      </c>
      <c r="AH5" s="1" t="s">
        <v>462</v>
      </c>
      <c r="AI5" s="5">
        <v>0.04</v>
      </c>
      <c r="AJ5" s="5">
        <v>7.4999999999999997E-2</v>
      </c>
      <c r="AK5" s="5"/>
      <c r="AL5" s="1" t="s">
        <v>463</v>
      </c>
      <c r="AM5" s="1" t="s">
        <v>645</v>
      </c>
      <c r="AN5" s="1" t="s">
        <v>645</v>
      </c>
      <c r="AO5" s="1"/>
      <c r="AP5" s="1"/>
      <c r="AQ5" s="1"/>
      <c r="AR5" s="1"/>
      <c r="AS5" s="1"/>
      <c r="AT5" s="1" t="s">
        <v>460</v>
      </c>
      <c r="AU5" s="1" t="s">
        <v>461</v>
      </c>
      <c r="AV5" s="1" t="s">
        <v>347</v>
      </c>
      <c r="AW5" s="5">
        <v>7.4999999999999997E-2</v>
      </c>
      <c r="AX5" s="1" t="s">
        <v>462</v>
      </c>
      <c r="AY5" s="5">
        <v>7.4999999999999997E-2</v>
      </c>
      <c r="AZ5" s="1" t="s">
        <v>658</v>
      </c>
      <c r="BA5" s="5"/>
      <c r="BB5" s="5"/>
      <c r="BC5" s="5">
        <f>6677819/11762797320</f>
        <v>5.6770671281106458E-4</v>
      </c>
      <c r="BD5" s="1"/>
      <c r="BE5" s="17">
        <v>13588847000</v>
      </c>
      <c r="BF5" s="17">
        <v>15695574000</v>
      </c>
      <c r="BG5" s="17">
        <v>2106726000</v>
      </c>
      <c r="BH5" s="5">
        <v>0.86599999999999999</v>
      </c>
      <c r="BI5" s="17">
        <v>2313663000</v>
      </c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6" x14ac:dyDescent="0.35">
      <c r="A6" s="16" t="s">
        <v>311</v>
      </c>
      <c r="B6" s="21">
        <f t="shared" si="1"/>
        <v>2003</v>
      </c>
      <c r="C6" s="1"/>
      <c r="D6" s="1"/>
      <c r="E6" s="5" t="s">
        <v>678</v>
      </c>
      <c r="F6" s="5" t="s">
        <v>679</v>
      </c>
      <c r="G6" s="5" t="s">
        <v>682</v>
      </c>
      <c r="H6" s="12"/>
      <c r="I6" s="5" t="s">
        <v>764</v>
      </c>
      <c r="J6" s="5" t="str">
        <f t="shared" si="0"/>
        <v>Univ=6.61%; Non-Univ=5.80%</v>
      </c>
      <c r="K6" s="20"/>
      <c r="L6" s="17">
        <v>233429797</v>
      </c>
      <c r="M6" s="5"/>
      <c r="N6" s="5" t="s">
        <v>683</v>
      </c>
      <c r="O6" s="5">
        <f>0.75%+1.02%</f>
        <v>1.77E-2</v>
      </c>
      <c r="P6" s="5">
        <v>7.4999999999999997E-3</v>
      </c>
      <c r="Q6" s="5" t="s">
        <v>753</v>
      </c>
      <c r="R6" s="5" t="s">
        <v>682</v>
      </c>
      <c r="S6" s="1"/>
      <c r="T6" s="5"/>
      <c r="U6" s="5"/>
      <c r="V6" s="1"/>
      <c r="W6" s="1" t="s">
        <v>479</v>
      </c>
      <c r="X6" s="1" t="s">
        <v>623</v>
      </c>
      <c r="Y6" s="5">
        <v>1.4999999999999999E-2</v>
      </c>
      <c r="Z6" s="5"/>
      <c r="AB6" s="1" t="s">
        <v>462</v>
      </c>
      <c r="AC6" s="1" t="s">
        <v>462</v>
      </c>
      <c r="AD6" s="1"/>
      <c r="AE6" s="1" t="s">
        <v>478</v>
      </c>
      <c r="AF6" s="1" t="s">
        <v>462</v>
      </c>
      <c r="AG6" s="1" t="s">
        <v>462</v>
      </c>
      <c r="AH6" s="1" t="s">
        <v>462</v>
      </c>
      <c r="AI6" s="5">
        <v>0.04</v>
      </c>
      <c r="AJ6" s="5">
        <v>7.4999999999999997E-2</v>
      </c>
      <c r="AK6" s="5"/>
      <c r="AL6" s="1" t="s">
        <v>463</v>
      </c>
      <c r="AM6" s="1" t="s">
        <v>646</v>
      </c>
      <c r="AN6" s="1" t="s">
        <v>646</v>
      </c>
      <c r="AO6" s="1"/>
      <c r="AP6" s="1"/>
      <c r="AQ6" s="1"/>
      <c r="AR6" s="1"/>
      <c r="AS6" s="1"/>
      <c r="AT6" s="1" t="s">
        <v>460</v>
      </c>
      <c r="AU6" s="1" t="s">
        <v>461</v>
      </c>
      <c r="AV6" s="1" t="s">
        <v>347</v>
      </c>
      <c r="AW6" s="5">
        <v>7.4999999999999997E-2</v>
      </c>
      <c r="AX6" s="1" t="s">
        <v>462</v>
      </c>
      <c r="AY6" s="5">
        <v>7.4999999999999997E-2</v>
      </c>
      <c r="AZ6" s="1" t="s">
        <v>658</v>
      </c>
      <c r="BA6" s="5"/>
      <c r="BB6" s="5"/>
      <c r="BC6" s="5">
        <f>6388183/12042507830</f>
        <v>5.3046949108772137E-4</v>
      </c>
      <c r="BD6" s="1"/>
      <c r="BE6" s="17">
        <v>13863786000</v>
      </c>
      <c r="BF6" s="17">
        <v>16594781000</v>
      </c>
      <c r="BG6" s="17">
        <v>2730995000</v>
      </c>
      <c r="BH6" s="5">
        <v>0.83499999999999996</v>
      </c>
      <c r="BI6" s="17">
        <v>2497731000</v>
      </c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Q6" s="27"/>
      <c r="CR6" s="27"/>
    </row>
    <row r="7" spans="1:96" x14ac:dyDescent="0.35">
      <c r="A7" s="16" t="s">
        <v>311</v>
      </c>
      <c r="B7" s="21">
        <f t="shared" si="1"/>
        <v>2004</v>
      </c>
      <c r="C7" s="2">
        <v>39263</v>
      </c>
      <c r="D7" s="1"/>
      <c r="E7" s="5" t="s">
        <v>684</v>
      </c>
      <c r="F7" s="5" t="s">
        <v>685</v>
      </c>
      <c r="G7" s="5" t="s">
        <v>682</v>
      </c>
      <c r="H7" s="12"/>
      <c r="I7" s="5" t="s">
        <v>765</v>
      </c>
      <c r="J7" s="5" t="str">
        <f t="shared" si="0"/>
        <v>Univ=8.18%; Non-Univ=7.31%</v>
      </c>
      <c r="K7" s="20"/>
      <c r="L7" s="17">
        <v>238922086</v>
      </c>
      <c r="M7" s="5"/>
      <c r="N7" s="5" t="s">
        <v>683</v>
      </c>
      <c r="O7" s="5">
        <v>7.4999999999999997E-3</v>
      </c>
      <c r="P7" s="5">
        <v>7.4999999999999997E-3</v>
      </c>
      <c r="Q7" s="5" t="s">
        <v>754</v>
      </c>
      <c r="R7" s="5" t="s">
        <v>682</v>
      </c>
      <c r="S7" s="1"/>
      <c r="T7" s="5"/>
      <c r="U7" s="5"/>
      <c r="V7" s="1"/>
      <c r="W7" s="1" t="s">
        <v>479</v>
      </c>
      <c r="X7" s="1" t="s">
        <v>623</v>
      </c>
      <c r="Y7" s="5">
        <v>1.4999999999999999E-2</v>
      </c>
      <c r="Z7" s="5"/>
      <c r="AB7" s="1" t="s">
        <v>462</v>
      </c>
      <c r="AC7" s="1" t="s">
        <v>462</v>
      </c>
      <c r="AD7" s="1"/>
      <c r="AE7" s="1" t="s">
        <v>478</v>
      </c>
      <c r="AF7" s="1" t="s">
        <v>462</v>
      </c>
      <c r="AG7" s="1" t="s">
        <v>462</v>
      </c>
      <c r="AH7" s="1" t="s">
        <v>462</v>
      </c>
      <c r="AI7" s="5">
        <v>0.04</v>
      </c>
      <c r="AJ7" s="5">
        <v>7.4999999999999997E-2</v>
      </c>
      <c r="AK7" s="5"/>
      <c r="AL7" s="1" t="s">
        <v>463</v>
      </c>
      <c r="AM7" s="1" t="s">
        <v>646</v>
      </c>
      <c r="AN7" s="1" t="s">
        <v>646</v>
      </c>
      <c r="AO7" s="1"/>
      <c r="AP7" s="1"/>
      <c r="AQ7" s="1"/>
      <c r="AR7" s="1"/>
      <c r="AS7" s="1"/>
      <c r="AT7" s="1" t="s">
        <v>460</v>
      </c>
      <c r="AU7" s="1" t="s">
        <v>461</v>
      </c>
      <c r="AV7" s="1" t="s">
        <v>347</v>
      </c>
      <c r="AW7" s="5">
        <v>7.4999999999999997E-2</v>
      </c>
      <c r="AX7" s="1" t="s">
        <v>462</v>
      </c>
      <c r="AY7" s="5">
        <v>7.4999999999999997E-2</v>
      </c>
      <c r="AZ7" s="1" t="s">
        <v>658</v>
      </c>
      <c r="BA7" s="5"/>
      <c r="BB7" s="5"/>
      <c r="BC7" s="5">
        <f>6578420/12919556587</f>
        <v>5.0918310978407579E-4</v>
      </c>
      <c r="BD7" s="21"/>
      <c r="BE7" s="17">
        <v>14255131000</v>
      </c>
      <c r="BF7" s="17">
        <v>17617626000</v>
      </c>
      <c r="BG7" s="17">
        <v>3362495000</v>
      </c>
      <c r="BH7" s="5">
        <v>0.80900000000000005</v>
      </c>
      <c r="BI7" s="17">
        <v>2641533000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6" x14ac:dyDescent="0.35">
      <c r="A8" s="16" t="s">
        <v>311</v>
      </c>
      <c r="B8" s="21">
        <f t="shared" si="1"/>
        <v>2005</v>
      </c>
      <c r="C8" s="2">
        <v>39629</v>
      </c>
      <c r="D8" s="1" t="s">
        <v>458</v>
      </c>
      <c r="E8" s="5" t="s">
        <v>686</v>
      </c>
      <c r="F8" s="5" t="s">
        <v>687</v>
      </c>
      <c r="G8" s="5" t="s">
        <v>682</v>
      </c>
      <c r="H8" s="17">
        <v>-153746000</v>
      </c>
      <c r="I8" s="5" t="s">
        <v>766</v>
      </c>
      <c r="J8" s="5" t="str">
        <f t="shared" si="0"/>
        <v>Univ=9.43%; Non-Univ=8.94%</v>
      </c>
      <c r="K8" s="20"/>
      <c r="L8" s="17">
        <v>247024518</v>
      </c>
      <c r="M8" s="5"/>
      <c r="N8" s="5" t="s">
        <v>683</v>
      </c>
      <c r="O8" s="5">
        <v>7.4999999999999997E-3</v>
      </c>
      <c r="P8" s="5">
        <v>7.4999999999999997E-3</v>
      </c>
      <c r="Q8" s="5" t="s">
        <v>755</v>
      </c>
      <c r="R8" s="5" t="s">
        <v>682</v>
      </c>
      <c r="S8" s="1" t="s">
        <v>578</v>
      </c>
      <c r="T8" s="5"/>
      <c r="U8" s="21"/>
      <c r="V8" s="16" t="s">
        <v>619</v>
      </c>
      <c r="W8" s="1" t="s">
        <v>479</v>
      </c>
      <c r="X8" s="1" t="s">
        <v>623</v>
      </c>
      <c r="Y8" s="5">
        <v>1.4999999999999999E-2</v>
      </c>
      <c r="Z8" s="5"/>
      <c r="AB8" s="1" t="s">
        <v>462</v>
      </c>
      <c r="AC8" s="1" t="s">
        <v>462</v>
      </c>
      <c r="AD8" s="1"/>
      <c r="AE8" s="1" t="s">
        <v>478</v>
      </c>
      <c r="AF8" s="1" t="s">
        <v>462</v>
      </c>
      <c r="AG8" s="1" t="s">
        <v>478</v>
      </c>
      <c r="AH8" s="1" t="s">
        <v>462</v>
      </c>
      <c r="AI8" s="5">
        <v>0.04</v>
      </c>
      <c r="AJ8" s="5">
        <v>7.4999999999999997E-2</v>
      </c>
      <c r="AK8" s="5"/>
      <c r="AL8" s="1" t="s">
        <v>463</v>
      </c>
      <c r="AM8" s="1" t="s">
        <v>647</v>
      </c>
      <c r="AN8" s="1" t="s">
        <v>647</v>
      </c>
      <c r="AO8" s="1"/>
      <c r="AP8" s="1"/>
      <c r="AQ8" s="1"/>
      <c r="AR8" s="1"/>
      <c r="AS8" s="1"/>
      <c r="AT8" s="1" t="s">
        <v>460</v>
      </c>
      <c r="AU8" s="1" t="s">
        <v>461</v>
      </c>
      <c r="AV8" s="1" t="s">
        <v>347</v>
      </c>
      <c r="AW8" s="5">
        <v>7.4999999999999997E-2</v>
      </c>
      <c r="AX8" s="1" t="s">
        <v>462</v>
      </c>
      <c r="AY8" s="5">
        <v>7.4999999999999997E-2</v>
      </c>
      <c r="AZ8" s="1" t="s">
        <v>658</v>
      </c>
      <c r="BA8" s="5"/>
      <c r="BB8" s="5"/>
      <c r="BC8" s="5">
        <f>6652673/13519997946</f>
        <v>4.9206168718156102E-4</v>
      </c>
      <c r="BD8" s="21" t="s">
        <v>480</v>
      </c>
      <c r="BE8" s="17">
        <v>14598843000</v>
      </c>
      <c r="BF8" s="17">
        <v>19134870000</v>
      </c>
      <c r="BG8" s="17">
        <v>4536027000</v>
      </c>
      <c r="BH8" s="5">
        <v>0.76300000000000001</v>
      </c>
      <c r="BI8" s="17">
        <v>2703430000</v>
      </c>
      <c r="BJ8" s="17">
        <v>372991000</v>
      </c>
      <c r="BK8" s="28">
        <v>40017000</v>
      </c>
      <c r="BL8" s="17"/>
      <c r="BM8" s="17"/>
      <c r="BN8" s="17"/>
      <c r="BO8" s="17"/>
      <c r="BP8" s="17"/>
      <c r="BQ8" s="17"/>
      <c r="BR8" s="17"/>
      <c r="BS8" s="17">
        <v>47482000</v>
      </c>
      <c r="BT8" s="17"/>
      <c r="BU8" s="17"/>
      <c r="BV8" s="17"/>
      <c r="BW8" s="17"/>
      <c r="BX8" s="17"/>
      <c r="BY8" s="17">
        <v>32385000</v>
      </c>
      <c r="BZ8" s="17"/>
      <c r="CA8" s="17">
        <v>48552000</v>
      </c>
      <c r="CB8" s="17"/>
      <c r="CC8" s="17"/>
      <c r="CD8" s="17"/>
      <c r="CE8" s="17"/>
      <c r="CF8" s="17"/>
      <c r="CG8" s="17">
        <v>1173532000</v>
      </c>
      <c r="CH8" s="17"/>
      <c r="CI8" s="17"/>
      <c r="CJ8" s="17"/>
      <c r="CK8" s="17">
        <v>0</v>
      </c>
      <c r="CL8" s="17">
        <v>533664000</v>
      </c>
      <c r="CM8" s="17">
        <v>252187000</v>
      </c>
      <c r="CN8" s="17"/>
      <c r="CO8" s="28"/>
    </row>
    <row r="9" spans="1:96" x14ac:dyDescent="0.35">
      <c r="A9" s="16" t="s">
        <v>311</v>
      </c>
      <c r="B9" s="21">
        <f t="shared" si="1"/>
        <v>2006</v>
      </c>
      <c r="C9" s="2">
        <v>39994</v>
      </c>
      <c r="D9" s="1" t="s">
        <v>689</v>
      </c>
      <c r="E9" s="5" t="s">
        <v>690</v>
      </c>
      <c r="F9" s="5" t="s">
        <v>691</v>
      </c>
      <c r="G9" s="5" t="s">
        <v>682</v>
      </c>
      <c r="H9" s="17">
        <v>-168343000</v>
      </c>
      <c r="I9" s="5" t="s">
        <v>767</v>
      </c>
      <c r="J9" s="5" t="str">
        <f t="shared" si="0"/>
        <v>Univ=10.55%; Non-Univ=10.20%</v>
      </c>
      <c r="K9" s="20"/>
      <c r="L9" s="17">
        <v>258464856</v>
      </c>
      <c r="M9" s="5"/>
      <c r="N9" s="5" t="s">
        <v>683</v>
      </c>
      <c r="O9" s="5">
        <v>7.4999999999999997E-3</v>
      </c>
      <c r="P9" s="5">
        <v>7.4999999999999997E-3</v>
      </c>
      <c r="Q9" s="5" t="s">
        <v>756</v>
      </c>
      <c r="R9" s="5" t="s">
        <v>682</v>
      </c>
      <c r="S9" s="1" t="s">
        <v>578</v>
      </c>
      <c r="T9" s="5"/>
      <c r="U9" s="21"/>
      <c r="V9" s="16" t="s">
        <v>619</v>
      </c>
      <c r="W9" s="1" t="s">
        <v>479</v>
      </c>
      <c r="X9" s="1" t="s">
        <v>623</v>
      </c>
      <c r="Y9" s="5">
        <v>1.4999999999999999E-2</v>
      </c>
      <c r="Z9" s="5"/>
      <c r="AB9" s="1" t="s">
        <v>462</v>
      </c>
      <c r="AC9" s="1" t="s">
        <v>462</v>
      </c>
      <c r="AD9" s="1"/>
      <c r="AE9" s="1" t="s">
        <v>478</v>
      </c>
      <c r="AF9" s="1" t="s">
        <v>462</v>
      </c>
      <c r="AG9" s="1" t="s">
        <v>478</v>
      </c>
      <c r="AH9" s="1" t="s">
        <v>462</v>
      </c>
      <c r="AI9" s="5">
        <v>0.04</v>
      </c>
      <c r="AJ9" s="5">
        <v>7.4999999999999997E-2</v>
      </c>
      <c r="AK9" s="5"/>
      <c r="AL9" s="1" t="s">
        <v>459</v>
      </c>
      <c r="AM9" s="1" t="s">
        <v>647</v>
      </c>
      <c r="AN9" s="1" t="s">
        <v>647</v>
      </c>
      <c r="AO9" s="1" t="s">
        <v>474</v>
      </c>
      <c r="AP9" s="1">
        <v>1994</v>
      </c>
      <c r="AQ9" s="1"/>
      <c r="AR9" s="1"/>
      <c r="AS9" s="1"/>
      <c r="AT9" s="1" t="s">
        <v>460</v>
      </c>
      <c r="AU9" s="1" t="s">
        <v>461</v>
      </c>
      <c r="AV9" s="1" t="s">
        <v>347</v>
      </c>
      <c r="AW9" s="5">
        <v>7.4999999999999997E-2</v>
      </c>
      <c r="AX9" s="1" t="s">
        <v>462</v>
      </c>
      <c r="AY9" s="5">
        <v>7.4999999999999997E-2</v>
      </c>
      <c r="AZ9" s="1" t="s">
        <v>658</v>
      </c>
      <c r="BA9" s="5"/>
      <c r="BB9" s="5"/>
      <c r="BC9" s="5">
        <f>6839859/13851411411</f>
        <v>4.9380231350057034E-4</v>
      </c>
      <c r="BD9" s="21" t="s">
        <v>480</v>
      </c>
      <c r="BE9" s="17">
        <v>14857641000</v>
      </c>
      <c r="BF9" s="17">
        <v>20324781000</v>
      </c>
      <c r="BG9" s="17">
        <v>5467140000</v>
      </c>
      <c r="BH9" s="5">
        <v>0.73099999999999998</v>
      </c>
      <c r="BI9" s="17">
        <v>2859477000</v>
      </c>
      <c r="BJ9" s="17">
        <v>448987000</v>
      </c>
      <c r="BK9" s="17">
        <v>-17637000</v>
      </c>
      <c r="BL9" s="17"/>
      <c r="BM9" s="17"/>
      <c r="BN9" s="17"/>
      <c r="BO9" s="17"/>
      <c r="BP9" s="17"/>
      <c r="BQ9" s="17"/>
      <c r="BR9" s="17"/>
      <c r="BS9" s="17">
        <v>-5966000</v>
      </c>
      <c r="BT9" s="17"/>
      <c r="BU9" s="17"/>
      <c r="BV9" s="17"/>
      <c r="BW9" s="17"/>
      <c r="BX9" s="17"/>
      <c r="BY9" s="17">
        <v>104671000</v>
      </c>
      <c r="BZ9" s="17"/>
      <c r="CA9" s="17">
        <v>66856000</v>
      </c>
      <c r="CB9" s="17"/>
      <c r="CC9" s="17"/>
      <c r="CD9" s="17"/>
      <c r="CE9" s="17"/>
      <c r="CF9" s="17"/>
      <c r="CG9" s="17">
        <v>931113000</v>
      </c>
      <c r="CH9" s="17"/>
      <c r="CI9" s="17"/>
      <c r="CJ9" s="17"/>
      <c r="CK9" s="17">
        <v>161952000</v>
      </c>
      <c r="CL9" s="17">
        <v>391000</v>
      </c>
      <c r="CM9" s="17">
        <v>340202000</v>
      </c>
      <c r="CN9" s="17"/>
      <c r="CO9" s="28"/>
    </row>
    <row r="10" spans="1:96" x14ac:dyDescent="0.35">
      <c r="A10" s="16" t="s">
        <v>311</v>
      </c>
      <c r="B10" s="21">
        <f t="shared" si="1"/>
        <v>2007</v>
      </c>
      <c r="C10" s="2">
        <v>40359</v>
      </c>
      <c r="D10" s="1" t="s">
        <v>458</v>
      </c>
      <c r="E10" s="5" t="s">
        <v>692</v>
      </c>
      <c r="F10" s="5" t="s">
        <v>693</v>
      </c>
      <c r="G10" s="5" t="s">
        <v>682</v>
      </c>
      <c r="H10" s="17">
        <v>-242414000</v>
      </c>
      <c r="I10" s="5" t="s">
        <v>768</v>
      </c>
      <c r="J10" s="5" t="str">
        <f t="shared" si="0"/>
        <v>Univ=11.25%; Non-Univ=10.69%</v>
      </c>
      <c r="K10" s="20"/>
      <c r="L10" s="17">
        <v>269687864</v>
      </c>
      <c r="M10" s="5"/>
      <c r="N10" s="5" t="s">
        <v>683</v>
      </c>
      <c r="O10" s="5">
        <v>7.4999999999999997E-3</v>
      </c>
      <c r="P10" s="5">
        <v>7.4999999999999997E-3</v>
      </c>
      <c r="Q10" s="5" t="s">
        <v>757</v>
      </c>
      <c r="R10" s="5" t="s">
        <v>682</v>
      </c>
      <c r="S10" s="1" t="s">
        <v>578</v>
      </c>
      <c r="T10" s="5"/>
      <c r="U10" s="21"/>
      <c r="V10" s="16" t="s">
        <v>619</v>
      </c>
      <c r="W10" s="1" t="s">
        <v>479</v>
      </c>
      <c r="X10" s="1" t="s">
        <v>623</v>
      </c>
      <c r="Y10" s="5">
        <v>1.4999999999999999E-2</v>
      </c>
      <c r="Z10" s="5"/>
      <c r="AB10" s="1" t="s">
        <v>462</v>
      </c>
      <c r="AC10" s="1" t="s">
        <v>462</v>
      </c>
      <c r="AD10" s="1"/>
      <c r="AE10" s="1" t="s">
        <v>478</v>
      </c>
      <c r="AF10" s="1" t="s">
        <v>462</v>
      </c>
      <c r="AG10" s="1" t="s">
        <v>478</v>
      </c>
      <c r="AH10" s="1" t="s">
        <v>462</v>
      </c>
      <c r="AI10" s="5">
        <v>0.04</v>
      </c>
      <c r="AJ10" s="5">
        <v>7.4999999999999997E-2</v>
      </c>
      <c r="AK10" s="5"/>
      <c r="AL10" s="1" t="s">
        <v>459</v>
      </c>
      <c r="AM10" s="1" t="s">
        <v>648</v>
      </c>
      <c r="AN10" s="1" t="s">
        <v>648</v>
      </c>
      <c r="AO10" s="1" t="s">
        <v>474</v>
      </c>
      <c r="AP10" s="1">
        <v>1994</v>
      </c>
      <c r="AQ10" s="1"/>
      <c r="AR10" s="1"/>
      <c r="AS10" s="1"/>
      <c r="AT10" s="1" t="s">
        <v>460</v>
      </c>
      <c r="AU10" s="1" t="s">
        <v>461</v>
      </c>
      <c r="AV10" s="1" t="s">
        <v>347</v>
      </c>
      <c r="AW10" s="5">
        <v>7.4999999999999997E-2</v>
      </c>
      <c r="AX10" s="1" t="s">
        <v>462</v>
      </c>
      <c r="AY10" s="5">
        <v>7.4999999999999997E-2</v>
      </c>
      <c r="AZ10" s="1" t="s">
        <v>658</v>
      </c>
      <c r="BA10" s="5"/>
      <c r="BB10" s="5"/>
      <c r="BC10" s="5">
        <f>7351846/15492518559</f>
        <v>4.745416939151656E-4</v>
      </c>
      <c r="BD10" s="1" t="s">
        <v>480</v>
      </c>
      <c r="BE10" s="17">
        <f>(15284955)*1000</f>
        <v>15284955000</v>
      </c>
      <c r="BF10" s="17">
        <f>(21254974)*1000</f>
        <v>21254974000</v>
      </c>
      <c r="BG10" s="17">
        <f>(5970019)*1000</f>
        <v>5970019000</v>
      </c>
      <c r="BH10" s="5">
        <v>0.71899999999999997</v>
      </c>
      <c r="BI10" s="17">
        <f>(2975289)*1000</f>
        <v>2975289000</v>
      </c>
      <c r="BJ10" s="17">
        <v>258747000</v>
      </c>
      <c r="BK10" s="17">
        <v>-87616000</v>
      </c>
      <c r="BL10" s="17"/>
      <c r="BM10" s="17"/>
      <c r="BN10" s="17"/>
      <c r="BO10" s="17"/>
      <c r="BP10" s="17"/>
      <c r="BQ10" s="17"/>
      <c r="BR10" s="17"/>
      <c r="BS10" s="17">
        <v>-8309000</v>
      </c>
      <c r="BT10" s="17"/>
      <c r="BU10" s="17"/>
      <c r="BV10" s="17"/>
      <c r="BW10" s="17"/>
      <c r="BX10" s="17"/>
      <c r="BY10" s="17">
        <v>19549000</v>
      </c>
      <c r="BZ10" s="17"/>
      <c r="CA10" s="17">
        <v>91109000</v>
      </c>
      <c r="CB10" s="17"/>
      <c r="CC10" s="23">
        <f>(75601-13824)*1000</f>
        <v>61777000</v>
      </c>
      <c r="CD10" s="17"/>
      <c r="CE10" s="17"/>
      <c r="CF10" s="17"/>
      <c r="CG10" s="17">
        <v>502879000</v>
      </c>
      <c r="CH10" s="17"/>
      <c r="CI10" s="17"/>
      <c r="CJ10" s="17"/>
      <c r="CK10" s="17">
        <v>0</v>
      </c>
      <c r="CL10" s="17">
        <v>0</v>
      </c>
      <c r="CM10" s="17">
        <v>410036000</v>
      </c>
      <c r="CN10" s="17"/>
      <c r="CO10" s="28"/>
    </row>
    <row r="11" spans="1:96" x14ac:dyDescent="0.35">
      <c r="A11" s="16" t="s">
        <v>311</v>
      </c>
      <c r="B11" s="21">
        <f t="shared" si="1"/>
        <v>2008</v>
      </c>
      <c r="C11" s="2">
        <v>40724</v>
      </c>
      <c r="D11" s="1" t="s">
        <v>458</v>
      </c>
      <c r="E11" s="5" t="s">
        <v>694</v>
      </c>
      <c r="F11" s="5" t="s">
        <v>695</v>
      </c>
      <c r="G11" s="5" t="s">
        <v>682</v>
      </c>
      <c r="H11" s="17">
        <v>-299751000</v>
      </c>
      <c r="I11" s="5" t="s">
        <v>769</v>
      </c>
      <c r="J11" s="5" t="str">
        <f t="shared" si="0"/>
        <v>Univ=12.62%; Non-Univ=11.92%</v>
      </c>
      <c r="K11" s="20"/>
      <c r="L11" s="17">
        <v>291423948</v>
      </c>
      <c r="M11" s="5"/>
      <c r="N11" s="5" t="s">
        <v>683</v>
      </c>
      <c r="O11" s="5">
        <v>7.4999999999999997E-3</v>
      </c>
      <c r="P11" s="5">
        <v>7.4999999999999997E-3</v>
      </c>
      <c r="Q11" s="5" t="s">
        <v>758</v>
      </c>
      <c r="R11" s="5" t="s">
        <v>682</v>
      </c>
      <c r="S11" s="1" t="s">
        <v>578</v>
      </c>
      <c r="T11" s="5"/>
      <c r="U11" s="21"/>
      <c r="V11" s="16" t="s">
        <v>619</v>
      </c>
      <c r="W11" s="1" t="s">
        <v>479</v>
      </c>
      <c r="X11" s="1" t="s">
        <v>623</v>
      </c>
      <c r="Y11" s="5">
        <v>1.4999999999999999E-2</v>
      </c>
      <c r="Z11" s="5"/>
      <c r="AB11" s="1" t="s">
        <v>462</v>
      </c>
      <c r="AC11" s="1" t="s">
        <v>462</v>
      </c>
      <c r="AD11" s="1"/>
      <c r="AE11" s="1" t="s">
        <v>478</v>
      </c>
      <c r="AF11" s="1" t="s">
        <v>462</v>
      </c>
      <c r="AG11" s="1" t="s">
        <v>478</v>
      </c>
      <c r="AH11" s="1" t="s">
        <v>462</v>
      </c>
      <c r="AI11" s="5">
        <v>0.04</v>
      </c>
      <c r="AJ11" s="5">
        <v>7.4999999999999997E-2</v>
      </c>
      <c r="AK11" s="5"/>
      <c r="AL11" s="1" t="s">
        <v>459</v>
      </c>
      <c r="AM11" s="1" t="s">
        <v>649</v>
      </c>
      <c r="AN11" s="1" t="s">
        <v>649</v>
      </c>
      <c r="AO11" s="1" t="s">
        <v>474</v>
      </c>
      <c r="AP11" s="1">
        <v>1994</v>
      </c>
      <c r="AQ11" s="1"/>
      <c r="AR11" s="1"/>
      <c r="AS11" s="1"/>
      <c r="AT11" s="1" t="s">
        <v>460</v>
      </c>
      <c r="AU11" s="1" t="s">
        <v>461</v>
      </c>
      <c r="AV11" s="1" t="s">
        <v>347</v>
      </c>
      <c r="AW11" s="5">
        <v>7.4999999999999997E-2</v>
      </c>
      <c r="AX11" s="1" t="s">
        <v>462</v>
      </c>
      <c r="AY11" s="5">
        <v>7.4999999999999997E-2</v>
      </c>
      <c r="AZ11" s="1" t="s">
        <v>658</v>
      </c>
      <c r="BA11" s="5"/>
      <c r="BB11" s="5"/>
      <c r="BC11" s="5">
        <f>7551936/14076692181</f>
        <v>5.364851275353749E-4</v>
      </c>
      <c r="BD11" s="1" t="s">
        <v>480</v>
      </c>
      <c r="BE11" s="17">
        <f>(15321325)*1000</f>
        <v>15321325000</v>
      </c>
      <c r="BF11" s="17">
        <f>(22460304)*1000</f>
        <v>22460304000</v>
      </c>
      <c r="BG11" s="17">
        <f>(7138979)*1000</f>
        <v>7138979000</v>
      </c>
      <c r="BH11" s="5">
        <v>0.68200000000000005</v>
      </c>
      <c r="BI11" s="17">
        <f>(3190332)*1000</f>
        <v>3190332000</v>
      </c>
      <c r="BJ11" s="17">
        <v>668626000</v>
      </c>
      <c r="BK11" s="17">
        <v>-26001000</v>
      </c>
      <c r="BL11" s="17"/>
      <c r="BM11" s="17"/>
      <c r="BN11" s="17"/>
      <c r="BO11" s="17"/>
      <c r="BP11" s="17"/>
      <c r="BQ11" s="17"/>
      <c r="BR11" s="17"/>
      <c r="BS11" s="17">
        <v>9428000</v>
      </c>
      <c r="BT11" s="17"/>
      <c r="BU11" s="17"/>
      <c r="BV11" s="17"/>
      <c r="BW11" s="17"/>
      <c r="BX11" s="17"/>
      <c r="BY11" s="17">
        <v>210993000</v>
      </c>
      <c r="BZ11" s="17"/>
      <c r="CA11" s="17">
        <v>57003000</v>
      </c>
      <c r="CB11" s="17"/>
      <c r="CC11" s="23">
        <f>(129398-28488)*1000</f>
        <v>100910000</v>
      </c>
      <c r="CD11" s="17"/>
      <c r="CE11" s="17"/>
      <c r="CF11" s="17"/>
      <c r="CG11" s="17">
        <v>1168959000</v>
      </c>
      <c r="CH11" s="17"/>
      <c r="CI11" s="17"/>
      <c r="CJ11" s="17"/>
      <c r="CK11" s="17">
        <v>0</v>
      </c>
      <c r="CL11" s="17">
        <v>0</v>
      </c>
      <c r="CM11" s="17">
        <v>447751000</v>
      </c>
      <c r="CN11" s="17"/>
      <c r="CO11" s="28"/>
    </row>
    <row r="12" spans="1:96" x14ac:dyDescent="0.35">
      <c r="A12" s="16" t="s">
        <v>311</v>
      </c>
      <c r="B12" s="21">
        <f t="shared" si="1"/>
        <v>2009</v>
      </c>
      <c r="C12" s="2">
        <v>41090</v>
      </c>
      <c r="D12" s="1" t="s">
        <v>458</v>
      </c>
      <c r="E12" s="5" t="s">
        <v>696</v>
      </c>
      <c r="F12" s="5" t="s">
        <v>697</v>
      </c>
      <c r="G12" s="5" t="s">
        <v>682</v>
      </c>
      <c r="H12" s="17">
        <v>-290426000</v>
      </c>
      <c r="I12" s="5" t="s">
        <v>698</v>
      </c>
      <c r="J12" s="5" t="str">
        <f t="shared" si="0"/>
        <v>Univ: Pre 7/1/08=14.73%, Post 7/1/08=15.73%; Non-Univ: Pre 7/1/08=13.91%, Post 7/1/08=14.91%</v>
      </c>
      <c r="K12" s="20"/>
      <c r="L12" s="17">
        <v>293678564</v>
      </c>
      <c r="M12" s="5"/>
      <c r="N12" s="5" t="s">
        <v>699</v>
      </c>
      <c r="O12" s="5">
        <v>7.4999999999999997E-3</v>
      </c>
      <c r="P12" s="5" t="s">
        <v>700</v>
      </c>
      <c r="Q12" s="5" t="s">
        <v>708</v>
      </c>
      <c r="R12" s="5" t="s">
        <v>682</v>
      </c>
      <c r="S12" s="1" t="s">
        <v>578</v>
      </c>
      <c r="T12" s="5"/>
      <c r="U12" s="21"/>
      <c r="V12" s="16" t="s">
        <v>620</v>
      </c>
      <c r="W12" s="1" t="s">
        <v>479</v>
      </c>
      <c r="X12" s="1" t="s">
        <v>623</v>
      </c>
      <c r="Y12" s="5">
        <v>1.4999999999999999E-2</v>
      </c>
      <c r="Z12" s="5"/>
      <c r="AB12" s="1" t="s">
        <v>462</v>
      </c>
      <c r="AC12" s="1" t="s">
        <v>462</v>
      </c>
      <c r="AD12" s="1"/>
      <c r="AE12" s="1" t="s">
        <v>478</v>
      </c>
      <c r="AF12" s="1" t="s">
        <v>462</v>
      </c>
      <c r="AG12" s="1" t="s">
        <v>478</v>
      </c>
      <c r="AH12" s="1" t="s">
        <v>462</v>
      </c>
      <c r="AI12" s="5">
        <v>0.04</v>
      </c>
      <c r="AJ12" s="5">
        <v>7.4999999999999997E-2</v>
      </c>
      <c r="AK12" s="5"/>
      <c r="AL12" s="1" t="s">
        <v>459</v>
      </c>
      <c r="AM12" s="1" t="s">
        <v>650</v>
      </c>
      <c r="AN12" s="1" t="s">
        <v>650</v>
      </c>
      <c r="AO12" s="1" t="s">
        <v>474</v>
      </c>
      <c r="AP12" s="1">
        <v>1994</v>
      </c>
      <c r="AQ12" s="1"/>
      <c r="AR12" s="1"/>
      <c r="AS12" s="1"/>
      <c r="AT12" s="1" t="s">
        <v>460</v>
      </c>
      <c r="AU12" s="1" t="s">
        <v>461</v>
      </c>
      <c r="AV12" s="1" t="s">
        <v>347</v>
      </c>
      <c r="AW12" s="5">
        <v>7.4999999999999997E-2</v>
      </c>
      <c r="AX12" s="1" t="s">
        <v>462</v>
      </c>
      <c r="AY12" s="5">
        <v>7.4999999999999997E-2</v>
      </c>
      <c r="AZ12" s="1" t="s">
        <v>658</v>
      </c>
      <c r="BA12" s="5"/>
      <c r="BB12" s="5"/>
      <c r="BC12" s="5">
        <f>8165757/11515883575</f>
        <v>7.0908644975598413E-4</v>
      </c>
      <c r="BD12" s="1" t="s">
        <v>480</v>
      </c>
      <c r="BE12" s="17">
        <v>14885981000</v>
      </c>
      <c r="BF12" s="17">
        <v>23400426000</v>
      </c>
      <c r="BG12" s="17">
        <v>8514445000</v>
      </c>
      <c r="BH12" s="5">
        <v>0.63600000000000001</v>
      </c>
      <c r="BI12" s="17">
        <v>3253077000</v>
      </c>
      <c r="BJ12" s="17">
        <v>1024062000</v>
      </c>
      <c r="BK12" s="17">
        <v>29587000</v>
      </c>
      <c r="BL12" s="17"/>
      <c r="BM12" s="17"/>
      <c r="BN12" s="17"/>
      <c r="BO12" s="17"/>
      <c r="BP12" s="17"/>
      <c r="BQ12" s="17"/>
      <c r="BR12" s="17"/>
      <c r="BS12" s="17">
        <v>9699000</v>
      </c>
      <c r="BT12" s="17"/>
      <c r="BU12" s="17"/>
      <c r="BV12" s="17"/>
      <c r="BW12" s="17"/>
      <c r="BX12" s="17"/>
      <c r="BY12" s="17">
        <v>-94232000</v>
      </c>
      <c r="BZ12" s="17"/>
      <c r="CA12" s="17">
        <v>60121000</v>
      </c>
      <c r="CB12" s="17"/>
      <c r="CC12" s="23">
        <f>(144612-43380)*1000</f>
        <v>101232000</v>
      </c>
      <c r="CD12" s="17"/>
      <c r="CE12" s="17"/>
      <c r="CF12" s="17"/>
      <c r="CG12" s="17">
        <v>1375466000</v>
      </c>
      <c r="CH12" s="17"/>
      <c r="CI12" s="17"/>
      <c r="CJ12" s="17"/>
      <c r="CK12" s="17">
        <v>0</v>
      </c>
      <c r="CL12" s="17">
        <v>0</v>
      </c>
      <c r="CM12" s="17">
        <v>535423000</v>
      </c>
      <c r="CN12" s="17"/>
      <c r="CO12" s="28"/>
    </row>
    <row r="13" spans="1:96" x14ac:dyDescent="0.35">
      <c r="A13" s="16" t="s">
        <v>311</v>
      </c>
      <c r="B13" s="21">
        <f t="shared" si="1"/>
        <v>2010</v>
      </c>
      <c r="C13" s="2">
        <v>41455</v>
      </c>
      <c r="D13" s="1" t="s">
        <v>689</v>
      </c>
      <c r="E13" s="5" t="s">
        <v>701</v>
      </c>
      <c r="F13" s="5" t="s">
        <v>702</v>
      </c>
      <c r="G13" s="5" t="s">
        <v>682</v>
      </c>
      <c r="H13" s="17">
        <v>-294071000</v>
      </c>
      <c r="I13" s="5" t="s">
        <v>703</v>
      </c>
      <c r="J13" s="5" t="str">
        <f t="shared" si="0"/>
        <v>Univ: Pre 7/1/08=16.10%, Post 7/1/08=17.10%; Non-Univ: Pre 7/1/08=15.16%, Post 7/1/08=16.16%</v>
      </c>
      <c r="K13" s="20"/>
      <c r="L13" s="17">
        <v>297613965</v>
      </c>
      <c r="M13" s="5"/>
      <c r="N13" s="5" t="s">
        <v>704</v>
      </c>
      <c r="O13" s="5" t="s">
        <v>705</v>
      </c>
      <c r="P13" s="5" t="s">
        <v>706</v>
      </c>
      <c r="Q13" s="5" t="s">
        <v>707</v>
      </c>
      <c r="R13" s="5" t="s">
        <v>682</v>
      </c>
      <c r="S13" s="1" t="s">
        <v>578</v>
      </c>
      <c r="T13" s="5"/>
      <c r="U13" s="21"/>
      <c r="V13" s="16" t="s">
        <v>620</v>
      </c>
      <c r="W13" s="1" t="s">
        <v>479</v>
      </c>
      <c r="X13" s="1" t="s">
        <v>623</v>
      </c>
      <c r="Y13" s="5">
        <v>1.4999999999999999E-2</v>
      </c>
      <c r="Z13" s="5"/>
      <c r="AB13" s="1" t="s">
        <v>462</v>
      </c>
      <c r="AC13" s="1" t="s">
        <v>462</v>
      </c>
      <c r="AD13" s="1"/>
      <c r="AE13" s="1" t="s">
        <v>478</v>
      </c>
      <c r="AF13" s="1" t="s">
        <v>462</v>
      </c>
      <c r="AG13" s="1" t="s">
        <v>478</v>
      </c>
      <c r="AH13" s="1" t="s">
        <v>462</v>
      </c>
      <c r="AI13" s="5">
        <v>0.04</v>
      </c>
      <c r="AJ13" s="5">
        <v>7.4999999999999997E-2</v>
      </c>
      <c r="AK13" s="5"/>
      <c r="AL13" s="1" t="s">
        <v>459</v>
      </c>
      <c r="AM13" s="1" t="s">
        <v>651</v>
      </c>
      <c r="AN13" s="1" t="s">
        <v>651</v>
      </c>
      <c r="AO13" s="1" t="s">
        <v>474</v>
      </c>
      <c r="AP13" s="1">
        <v>1994</v>
      </c>
      <c r="AQ13" s="1"/>
      <c r="AR13" s="1"/>
      <c r="AS13" s="1"/>
      <c r="AT13" s="1" t="s">
        <v>460</v>
      </c>
      <c r="AU13" s="1" t="s">
        <v>461</v>
      </c>
      <c r="AV13" s="1" t="s">
        <v>347</v>
      </c>
      <c r="AW13" s="5">
        <v>7.4999999999999997E-2</v>
      </c>
      <c r="AX13" s="1" t="s">
        <v>462</v>
      </c>
      <c r="AY13" s="5">
        <v>7.4999999999999997E-2</v>
      </c>
      <c r="AZ13" s="1" t="s">
        <v>658</v>
      </c>
      <c r="BA13" s="5"/>
      <c r="BB13" s="5">
        <v>0.13439999999999999</v>
      </c>
      <c r="BC13" s="5">
        <f>8830054/12456619082</f>
        <v>7.0886441512525331E-4</v>
      </c>
      <c r="BD13" s="1" t="s">
        <v>480</v>
      </c>
      <c r="BE13" s="17">
        <v>14851330000</v>
      </c>
      <c r="BF13" s="17">
        <v>24344316000</v>
      </c>
      <c r="BG13" s="17">
        <v>9492986000</v>
      </c>
      <c r="BH13" s="5">
        <v>0.61</v>
      </c>
      <c r="BI13" s="17">
        <v>3321614000</v>
      </c>
      <c r="BJ13" s="17">
        <v>1026250000</v>
      </c>
      <c r="BK13" s="17">
        <v>18096000</v>
      </c>
      <c r="BL13" s="17"/>
      <c r="BM13" s="17"/>
      <c r="BN13" s="17"/>
      <c r="BO13" s="17"/>
      <c r="BP13" s="17"/>
      <c r="BQ13" s="17"/>
      <c r="BR13" s="17"/>
      <c r="BS13" s="17">
        <v>20027000</v>
      </c>
      <c r="BT13" s="17"/>
      <c r="BU13" s="17"/>
      <c r="BV13" s="17"/>
      <c r="BW13" s="17"/>
      <c r="BX13" s="17"/>
      <c r="BY13" s="17">
        <v>-97173000</v>
      </c>
      <c r="BZ13" s="17"/>
      <c r="CA13" s="17">
        <v>56140000</v>
      </c>
      <c r="CB13" s="17"/>
      <c r="CC13" s="23">
        <f>(139233-63544-465000)*1000</f>
        <v>-389311000</v>
      </c>
      <c r="CD13" s="17"/>
      <c r="CE13" s="17"/>
      <c r="CF13" s="17"/>
      <c r="CG13" s="17">
        <v>978541000</v>
      </c>
      <c r="CH13" s="17"/>
      <c r="CI13" s="17"/>
      <c r="CJ13" s="17"/>
      <c r="CK13" s="17">
        <v>0</v>
      </c>
      <c r="CL13" s="17">
        <v>0</v>
      </c>
      <c r="CM13" s="17">
        <v>638583000</v>
      </c>
      <c r="CN13" s="17"/>
      <c r="CO13" s="28"/>
    </row>
    <row r="14" spans="1:96" x14ac:dyDescent="0.35">
      <c r="A14" s="16" t="s">
        <v>311</v>
      </c>
      <c r="B14" s="21">
        <f t="shared" si="1"/>
        <v>2011</v>
      </c>
      <c r="C14" s="2">
        <v>41820</v>
      </c>
      <c r="D14" s="1" t="s">
        <v>458</v>
      </c>
      <c r="E14" s="5" t="s">
        <v>709</v>
      </c>
      <c r="F14" s="5" t="s">
        <v>710</v>
      </c>
      <c r="G14" s="5" t="s">
        <v>682</v>
      </c>
      <c r="H14" s="17">
        <v>-331360000</v>
      </c>
      <c r="I14" s="5" t="s">
        <v>711</v>
      </c>
      <c r="J14" s="5" t="str">
        <f t="shared" si="0"/>
        <v>Univ: Pre 7/1/08=18.22%, Post 7/1/08=19.22%; Non-Univ: Pre 7/1/08=17.90%, Post 7/1/08=18.90%</v>
      </c>
      <c r="K14" s="20"/>
      <c r="L14" s="17">
        <v>302262819</v>
      </c>
      <c r="M14" s="5"/>
      <c r="N14" s="5" t="s">
        <v>759</v>
      </c>
      <c r="O14" s="5" t="s">
        <v>712</v>
      </c>
      <c r="P14" s="5" t="s">
        <v>713</v>
      </c>
      <c r="Q14" s="5" t="s">
        <v>714</v>
      </c>
      <c r="R14" s="5" t="s">
        <v>682</v>
      </c>
      <c r="S14" s="1" t="s">
        <v>578</v>
      </c>
      <c r="T14" s="5"/>
      <c r="U14" s="21"/>
      <c r="V14" s="16" t="s">
        <v>620</v>
      </c>
      <c r="W14" s="1" t="s">
        <v>479</v>
      </c>
      <c r="X14" s="1" t="s">
        <v>623</v>
      </c>
      <c r="Y14" s="5">
        <v>1.4999999999999999E-2</v>
      </c>
      <c r="Z14" s="5"/>
      <c r="AB14" s="1" t="s">
        <v>462</v>
      </c>
      <c r="AC14" s="1" t="s">
        <v>462</v>
      </c>
      <c r="AD14" s="1"/>
      <c r="AE14" s="1" t="s">
        <v>478</v>
      </c>
      <c r="AF14" s="1" t="s">
        <v>462</v>
      </c>
      <c r="AG14" s="1" t="s">
        <v>478</v>
      </c>
      <c r="AH14" s="1" t="s">
        <v>462</v>
      </c>
      <c r="AI14" s="5">
        <v>3.5000000000000003E-2</v>
      </c>
      <c r="AJ14" s="5">
        <v>7.4999999999999997E-2</v>
      </c>
      <c r="AK14" s="5"/>
      <c r="AL14" s="1" t="s">
        <v>459</v>
      </c>
      <c r="AM14" s="1" t="s">
        <v>652</v>
      </c>
      <c r="AN14" s="1" t="s">
        <v>652</v>
      </c>
      <c r="AO14" s="1" t="s">
        <v>475</v>
      </c>
      <c r="AP14" s="1">
        <v>2000</v>
      </c>
      <c r="AQ14" s="1" t="s">
        <v>476</v>
      </c>
      <c r="AR14" s="1" t="s">
        <v>656</v>
      </c>
      <c r="AS14" s="1"/>
      <c r="AT14" s="1" t="s">
        <v>460</v>
      </c>
      <c r="AU14" s="1" t="s">
        <v>461</v>
      </c>
      <c r="AV14" s="1" t="s">
        <v>464</v>
      </c>
      <c r="AW14" s="5">
        <v>7.4999999999999997E-2</v>
      </c>
      <c r="AX14" s="1" t="s">
        <v>462</v>
      </c>
      <c r="AY14" s="5">
        <v>7.4999999999999997E-2</v>
      </c>
      <c r="AZ14" s="1" t="s">
        <v>658</v>
      </c>
      <c r="BA14" s="5"/>
      <c r="BB14" s="5">
        <v>0.216</v>
      </c>
      <c r="BC14" s="5">
        <f>7322739/15130606279</f>
        <v>4.8396864375245438E-4</v>
      </c>
      <c r="BD14" s="1" t="s">
        <v>480</v>
      </c>
      <c r="BE14" s="17">
        <v>14908138000</v>
      </c>
      <c r="BF14" s="17">
        <v>25968692000</v>
      </c>
      <c r="BG14" s="17">
        <v>11060554000</v>
      </c>
      <c r="BH14" s="5">
        <v>0.57399999999999995</v>
      </c>
      <c r="BI14" s="17">
        <v>3451756000</v>
      </c>
      <c r="BJ14" s="17">
        <v>521208000</v>
      </c>
      <c r="BK14" s="17">
        <v>13570000</v>
      </c>
      <c r="BL14" s="17"/>
      <c r="BM14" s="17"/>
      <c r="BN14" s="17"/>
      <c r="BO14" s="17"/>
      <c r="BP14" s="17"/>
      <c r="BQ14" s="17"/>
      <c r="BR14" s="17"/>
      <c r="BS14" s="17">
        <v>11676000</v>
      </c>
      <c r="BT14" s="17"/>
      <c r="BU14" s="17"/>
      <c r="BV14" s="17"/>
      <c r="BW14" s="17"/>
      <c r="BX14" s="17"/>
      <c r="BY14" s="17">
        <v>-164032000</v>
      </c>
      <c r="BZ14" s="17"/>
      <c r="CA14" s="17">
        <v>53011000</v>
      </c>
      <c r="CB14" s="17"/>
      <c r="CC14" s="23">
        <f>(11101-2671)*1000</f>
        <v>8430000</v>
      </c>
      <c r="CD14" s="17"/>
      <c r="CE14" s="17"/>
      <c r="CF14" s="17"/>
      <c r="CG14" s="17">
        <v>1567568000</v>
      </c>
      <c r="CH14" s="17"/>
      <c r="CI14" s="17"/>
      <c r="CJ14" s="17"/>
      <c r="CK14" s="17">
        <v>0</v>
      </c>
      <c r="CL14" s="17">
        <f>(750720-7629)*1000</f>
        <v>743091000</v>
      </c>
      <c r="CM14" s="17">
        <v>711974000</v>
      </c>
      <c r="CN14" s="17"/>
      <c r="CO14" s="28"/>
    </row>
    <row r="15" spans="1:96" x14ac:dyDescent="0.35">
      <c r="A15" s="16" t="s">
        <v>311</v>
      </c>
      <c r="B15" s="21">
        <f t="shared" si="1"/>
        <v>2012</v>
      </c>
      <c r="C15" s="2">
        <v>42185</v>
      </c>
      <c r="D15" s="1" t="s">
        <v>458</v>
      </c>
      <c r="E15" s="5" t="s">
        <v>716</v>
      </c>
      <c r="F15" s="5" t="s">
        <v>715</v>
      </c>
      <c r="G15" s="5" t="s">
        <v>682</v>
      </c>
      <c r="H15" s="17">
        <v>-377897000</v>
      </c>
      <c r="I15" s="5" t="s">
        <v>717</v>
      </c>
      <c r="J15" s="5" t="str">
        <f t="shared" si="0"/>
        <v>Univ: Pre 7/1/08=20.1%, Post 7/1/08=21.1%; Non-Univ: Pre 7/1/08=19.7%, Post 7/1/08=20.7%</v>
      </c>
      <c r="K15" s="20"/>
      <c r="L15" s="17">
        <v>309729924</v>
      </c>
      <c r="M15" s="5"/>
      <c r="N15" s="5" t="s">
        <v>760</v>
      </c>
      <c r="O15" s="5" t="s">
        <v>718</v>
      </c>
      <c r="P15" s="5" t="s">
        <v>719</v>
      </c>
      <c r="Q15" s="5" t="s">
        <v>720</v>
      </c>
      <c r="R15" s="5" t="s">
        <v>682</v>
      </c>
      <c r="S15" s="1" t="s">
        <v>578</v>
      </c>
      <c r="T15" s="5"/>
      <c r="U15" s="21"/>
      <c r="V15" s="16" t="s">
        <v>620</v>
      </c>
      <c r="W15" s="1" t="s">
        <v>479</v>
      </c>
      <c r="X15" s="1" t="s">
        <v>623</v>
      </c>
      <c r="Y15" s="5">
        <v>1.4999999999999999E-2</v>
      </c>
      <c r="Z15" s="5"/>
      <c r="AB15" s="1" t="s">
        <v>462</v>
      </c>
      <c r="AC15" s="1" t="s">
        <v>462</v>
      </c>
      <c r="AD15" s="1"/>
      <c r="AE15" s="1" t="s">
        <v>478</v>
      </c>
      <c r="AF15" s="1" t="s">
        <v>462</v>
      </c>
      <c r="AG15" s="1" t="s">
        <v>478</v>
      </c>
      <c r="AH15" s="1" t="s">
        <v>462</v>
      </c>
      <c r="AI15" s="5">
        <v>3.5000000000000003E-2</v>
      </c>
      <c r="AJ15" s="5">
        <v>7.4999999999999997E-2</v>
      </c>
      <c r="AK15" s="5"/>
      <c r="AL15" s="1" t="s">
        <v>459</v>
      </c>
      <c r="AM15" s="1" t="s">
        <v>652</v>
      </c>
      <c r="AN15" s="1" t="s">
        <v>652</v>
      </c>
      <c r="AO15" s="1" t="s">
        <v>475</v>
      </c>
      <c r="AP15" s="1">
        <v>2000</v>
      </c>
      <c r="AQ15" s="1" t="s">
        <v>476</v>
      </c>
      <c r="AR15" s="1" t="s">
        <v>656</v>
      </c>
      <c r="AS15" s="1"/>
      <c r="AT15" s="1" t="s">
        <v>460</v>
      </c>
      <c r="AU15" s="1" t="s">
        <v>461</v>
      </c>
      <c r="AV15" s="1" t="s">
        <v>464</v>
      </c>
      <c r="AW15" s="5">
        <v>7.4999999999999997E-2</v>
      </c>
      <c r="AX15" s="1" t="s">
        <v>462</v>
      </c>
      <c r="AY15" s="5">
        <v>7.4999999999999997E-2</v>
      </c>
      <c r="AZ15" s="1" t="s">
        <v>658</v>
      </c>
      <c r="BA15" s="5">
        <v>2.92E-2</v>
      </c>
      <c r="BB15" s="5">
        <v>2.4E-2</v>
      </c>
      <c r="BC15" s="5">
        <f>7762880/14797120889</f>
        <v>5.2462097581231707E-4</v>
      </c>
      <c r="BD15" s="1" t="s">
        <v>480</v>
      </c>
      <c r="BE15" s="17">
        <v>14691371000</v>
      </c>
      <c r="BF15" s="17">
        <v>26973854000</v>
      </c>
      <c r="BG15" s="17">
        <v>12282483000</v>
      </c>
      <c r="BH15" s="5">
        <v>0.54500000000000004</v>
      </c>
      <c r="BI15" s="17">
        <v>3479567000</v>
      </c>
      <c r="BJ15" s="17">
        <v>740509000</v>
      </c>
      <c r="BK15" s="17">
        <v>34857000</v>
      </c>
      <c r="BL15" s="17"/>
      <c r="BM15" s="17"/>
      <c r="BN15" s="17"/>
      <c r="BO15" s="17"/>
      <c r="BP15" s="17"/>
      <c r="BQ15" s="17"/>
      <c r="BR15" s="17"/>
      <c r="BS15" s="17">
        <v>15768000</v>
      </c>
      <c r="BT15" s="17"/>
      <c r="BU15" s="17"/>
      <c r="BV15" s="17"/>
      <c r="BW15" s="17"/>
      <c r="BX15" s="17"/>
      <c r="BY15" s="17">
        <v>-108489000</v>
      </c>
      <c r="BZ15" s="17"/>
      <c r="CA15" s="17">
        <v>53409000</v>
      </c>
      <c r="CB15" s="17"/>
      <c r="CC15" s="23">
        <f>(12792-4304)*1000</f>
        <v>8488000</v>
      </c>
      <c r="CD15" s="17"/>
      <c r="CE15" s="17"/>
      <c r="CF15" s="17"/>
      <c r="CG15" s="17">
        <v>1221929000</v>
      </c>
      <c r="CH15" s="17"/>
      <c r="CI15" s="17"/>
      <c r="CJ15" s="17"/>
      <c r="CK15" s="17">
        <v>0</v>
      </c>
      <c r="CL15" s="17">
        <v>-29560000</v>
      </c>
      <c r="CM15" s="17">
        <v>884844000</v>
      </c>
      <c r="CN15" s="17"/>
      <c r="CO15" s="28"/>
    </row>
    <row r="16" spans="1:96" x14ac:dyDescent="0.35">
      <c r="A16" s="16" t="s">
        <v>311</v>
      </c>
      <c r="B16" s="21">
        <f t="shared" si="1"/>
        <v>2013</v>
      </c>
      <c r="C16" s="2">
        <v>42551</v>
      </c>
      <c r="D16" s="1" t="s">
        <v>458</v>
      </c>
      <c r="E16" s="5" t="s">
        <v>721</v>
      </c>
      <c r="F16" s="5" t="s">
        <v>722</v>
      </c>
      <c r="G16" s="5" t="s">
        <v>682</v>
      </c>
      <c r="H16" s="17">
        <v>-361788000</v>
      </c>
      <c r="I16" s="5" t="s">
        <v>723</v>
      </c>
      <c r="J16" s="5" t="str">
        <f t="shared" ref="J16:J23" si="2">I16</f>
        <v>Univ: Pre 7/1/08=22.05%, Post 7/1/08=23.05%; Non-Univ: Pre 7/1/08=21.49%, Post 7/1/08=22.49%</v>
      </c>
      <c r="K16" s="20"/>
      <c r="L16" s="17">
        <v>304738728</v>
      </c>
      <c r="M16" s="5"/>
      <c r="N16" s="5" t="s">
        <v>761</v>
      </c>
      <c r="O16" s="5" t="s">
        <v>724</v>
      </c>
      <c r="P16" s="5" t="s">
        <v>725</v>
      </c>
      <c r="Q16" s="5" t="s">
        <v>726</v>
      </c>
      <c r="R16" s="5" t="s">
        <v>682</v>
      </c>
      <c r="S16" s="1" t="s">
        <v>578</v>
      </c>
      <c r="T16" s="5"/>
      <c r="U16" s="21"/>
      <c r="V16" s="16" t="s">
        <v>620</v>
      </c>
      <c r="W16" s="1" t="s">
        <v>479</v>
      </c>
      <c r="X16" s="1" t="s">
        <v>623</v>
      </c>
      <c r="Y16" s="5">
        <v>1.4999999999999999E-2</v>
      </c>
      <c r="Z16" s="5"/>
      <c r="AB16" s="1" t="s">
        <v>462</v>
      </c>
      <c r="AC16" s="1" t="s">
        <v>462</v>
      </c>
      <c r="AD16" s="1"/>
      <c r="AE16" s="1" t="s">
        <v>478</v>
      </c>
      <c r="AF16" s="1" t="s">
        <v>462</v>
      </c>
      <c r="AG16" s="1" t="s">
        <v>478</v>
      </c>
      <c r="AH16" s="1" t="s">
        <v>462</v>
      </c>
      <c r="AI16" s="5">
        <v>3.5000000000000003E-2</v>
      </c>
      <c r="AJ16" s="5">
        <v>7.4999999999999997E-2</v>
      </c>
      <c r="AK16" s="5"/>
      <c r="AL16" s="1" t="s">
        <v>459</v>
      </c>
      <c r="AM16" s="1" t="s">
        <v>650</v>
      </c>
      <c r="AN16" s="1" t="s">
        <v>650</v>
      </c>
      <c r="AO16" s="1" t="s">
        <v>475</v>
      </c>
      <c r="AP16" s="1">
        <v>2000</v>
      </c>
      <c r="AQ16" s="1" t="s">
        <v>476</v>
      </c>
      <c r="AR16" s="1" t="s">
        <v>656</v>
      </c>
      <c r="AS16" s="1"/>
      <c r="AT16" s="1" t="s">
        <v>460</v>
      </c>
      <c r="AU16" s="1" t="s">
        <v>461</v>
      </c>
      <c r="AV16" s="1" t="s">
        <v>464</v>
      </c>
      <c r="AW16" s="5">
        <v>7.4999999999999997E-2</v>
      </c>
      <c r="AX16" s="1" t="s">
        <v>462</v>
      </c>
      <c r="AY16" s="5">
        <v>7.4999999999999997E-2</v>
      </c>
      <c r="AZ16" s="1" t="s">
        <v>658</v>
      </c>
      <c r="BA16" s="5">
        <v>6.9800000000000001E-2</v>
      </c>
      <c r="BB16" s="5">
        <v>0.14099999999999999</v>
      </c>
      <c r="BC16" s="5">
        <f>8377003/16108808305</f>
        <v>5.2002623914767609E-4</v>
      </c>
      <c r="BD16" s="1" t="s">
        <v>480</v>
      </c>
      <c r="BE16" s="17">
        <v>14962758000</v>
      </c>
      <c r="BF16" s="17">
        <v>28817232000</v>
      </c>
      <c r="BG16" s="17">
        <v>13854474000</v>
      </c>
      <c r="BH16" s="5">
        <v>0.51900000000000002</v>
      </c>
      <c r="BI16" s="17">
        <v>3480066000</v>
      </c>
      <c r="BJ16" s="17">
        <v>146608000</v>
      </c>
      <c r="BK16" s="17">
        <v>-27490000</v>
      </c>
      <c r="BL16" s="17"/>
      <c r="BM16" s="17"/>
      <c r="BN16" s="17"/>
      <c r="BO16" s="17"/>
      <c r="BP16" s="17"/>
      <c r="BQ16" s="17"/>
      <c r="BR16" s="17"/>
      <c r="BS16" s="17">
        <v>14889000</v>
      </c>
      <c r="BT16" s="17"/>
      <c r="BU16" s="17"/>
      <c r="BV16" s="17"/>
      <c r="BW16" s="17"/>
      <c r="BX16" s="17"/>
      <c r="BY16" s="17">
        <v>-151629000</v>
      </c>
      <c r="BZ16" s="17"/>
      <c r="CA16" s="17">
        <v>54236000</v>
      </c>
      <c r="CB16" s="17"/>
      <c r="CC16" s="23">
        <f>(0-6175)*1000</f>
        <v>-6175000</v>
      </c>
      <c r="CD16" s="17"/>
      <c r="CE16" s="17"/>
      <c r="CF16" s="17"/>
      <c r="CG16" s="17">
        <v>1571991000</v>
      </c>
      <c r="CH16" s="17"/>
      <c r="CI16" s="17"/>
      <c r="CJ16" s="17"/>
      <c r="CK16" s="17">
        <v>0</v>
      </c>
      <c r="CL16" s="17">
        <v>920741000</v>
      </c>
      <c r="CM16" s="17">
        <v>982599000</v>
      </c>
      <c r="CN16" s="17"/>
      <c r="CO16" s="28"/>
    </row>
    <row r="17" spans="1:93" x14ac:dyDescent="0.35">
      <c r="A17" s="16" t="s">
        <v>311</v>
      </c>
      <c r="B17" s="1">
        <f t="shared" si="1"/>
        <v>2014</v>
      </c>
      <c r="C17" s="2">
        <v>42916</v>
      </c>
      <c r="D17" s="1" t="s">
        <v>458</v>
      </c>
      <c r="E17" s="5" t="s">
        <v>727</v>
      </c>
      <c r="F17" s="5" t="s">
        <v>728</v>
      </c>
      <c r="G17" s="5" t="s">
        <v>682</v>
      </c>
      <c r="H17" s="17">
        <v>-332765000</v>
      </c>
      <c r="I17" s="5" t="s">
        <v>729</v>
      </c>
      <c r="J17" s="5" t="str">
        <f t="shared" si="2"/>
        <v>Univ: Pre 7/1/08=22.7%, Post 7/1/08=23.7%; Non-Univ: Pre 7/1/08=21.21%, Post 7/1/08=22.21%</v>
      </c>
      <c r="K17" s="20"/>
      <c r="L17" s="17">
        <v>304981620</v>
      </c>
      <c r="M17" s="5"/>
      <c r="N17" s="5" t="s">
        <v>761</v>
      </c>
      <c r="O17" s="5" t="s">
        <v>724</v>
      </c>
      <c r="P17" s="5" t="s">
        <v>725</v>
      </c>
      <c r="Q17" s="5" t="s">
        <v>730</v>
      </c>
      <c r="R17" s="5" t="s">
        <v>682</v>
      </c>
      <c r="S17" s="1" t="s">
        <v>578</v>
      </c>
      <c r="T17" s="5"/>
      <c r="U17" s="21"/>
      <c r="V17" s="16" t="s">
        <v>620</v>
      </c>
      <c r="W17" s="1" t="s">
        <v>479</v>
      </c>
      <c r="X17" s="1" t="s">
        <v>623</v>
      </c>
      <c r="Y17" s="5">
        <v>1.4999999999999999E-2</v>
      </c>
      <c r="Z17" s="5"/>
      <c r="AB17" s="1" t="s">
        <v>462</v>
      </c>
      <c r="AC17" s="1" t="s">
        <v>462</v>
      </c>
      <c r="AD17" s="1"/>
      <c r="AE17" s="1" t="s">
        <v>478</v>
      </c>
      <c r="AF17" s="1" t="s">
        <v>462</v>
      </c>
      <c r="AG17" s="1" t="s">
        <v>478</v>
      </c>
      <c r="AH17" s="1" t="s">
        <v>462</v>
      </c>
      <c r="AI17" s="5">
        <v>3.5000000000000003E-2</v>
      </c>
      <c r="AJ17" s="5">
        <v>7.4999999999999997E-2</v>
      </c>
      <c r="AK17" s="5"/>
      <c r="AL17" s="1" t="s">
        <v>459</v>
      </c>
      <c r="AM17" s="1" t="s">
        <v>650</v>
      </c>
      <c r="AN17" s="1" t="s">
        <v>650</v>
      </c>
      <c r="AO17" s="1" t="s">
        <v>475</v>
      </c>
      <c r="AP17" s="1">
        <v>2000</v>
      </c>
      <c r="AQ17" s="1" t="s">
        <v>476</v>
      </c>
      <c r="AR17" s="1" t="s">
        <v>656</v>
      </c>
      <c r="AS17" s="1"/>
      <c r="AT17" s="1" t="s">
        <v>465</v>
      </c>
      <c r="AU17" s="1" t="s">
        <v>461</v>
      </c>
      <c r="AV17" s="1" t="s">
        <v>464</v>
      </c>
      <c r="AW17" s="5">
        <v>7.4999999999999997E-2</v>
      </c>
      <c r="AX17" s="1" t="s">
        <v>462</v>
      </c>
      <c r="AY17" s="5">
        <v>7.4999999999999997E-2</v>
      </c>
      <c r="AZ17" s="1" t="s">
        <v>658</v>
      </c>
      <c r="BA17" s="5">
        <v>0.1396</v>
      </c>
      <c r="BB17" s="5">
        <v>0.18099999999999999</v>
      </c>
      <c r="BC17" s="5">
        <f>7955972/18092570615</f>
        <v>4.3973695995437736E-4</v>
      </c>
      <c r="BD17" s="1" t="s">
        <v>480</v>
      </c>
      <c r="BE17" s="17">
        <v>16174199000</v>
      </c>
      <c r="BF17" s="17">
        <v>30184404000</v>
      </c>
      <c r="BG17" s="17">
        <v>14010205000</v>
      </c>
      <c r="BH17" s="5">
        <v>0.53600000000000003</v>
      </c>
      <c r="BI17" s="17">
        <v>3486327000</v>
      </c>
      <c r="BJ17" s="17">
        <v>-913255000</v>
      </c>
      <c r="BK17" s="17">
        <v>-177990000</v>
      </c>
      <c r="BL17" s="17"/>
      <c r="BM17" s="17"/>
      <c r="BN17" s="17"/>
      <c r="BO17" s="17"/>
      <c r="BP17" s="17"/>
      <c r="BQ17" s="17"/>
      <c r="BR17" s="17"/>
      <c r="BS17" s="17">
        <v>42234000</v>
      </c>
      <c r="BT17" s="17"/>
      <c r="BU17" s="17"/>
      <c r="BV17" s="17"/>
      <c r="BW17" s="17"/>
      <c r="BX17" s="17"/>
      <c r="BY17" s="17">
        <v>-190240000</v>
      </c>
      <c r="BZ17" s="17"/>
      <c r="CA17" s="17">
        <v>49210000</v>
      </c>
      <c r="CB17" s="17"/>
      <c r="CC17" s="23">
        <f>(0-6165)*1000</f>
        <v>-6165000</v>
      </c>
      <c r="CD17" s="17"/>
      <c r="CE17" s="17"/>
      <c r="CF17" s="17"/>
      <c r="CG17" s="17">
        <v>155731000</v>
      </c>
      <c r="CH17" s="17"/>
      <c r="CI17" s="17"/>
      <c r="CJ17" s="17"/>
      <c r="CK17" s="17">
        <v>0</v>
      </c>
      <c r="CL17" s="17">
        <v>620678000</v>
      </c>
      <c r="CM17" s="17">
        <v>1064024000</v>
      </c>
      <c r="CN17" s="17"/>
      <c r="CO17" s="28"/>
    </row>
    <row r="18" spans="1:93" x14ac:dyDescent="0.35">
      <c r="A18" s="16" t="s">
        <v>311</v>
      </c>
      <c r="B18" s="1">
        <f t="shared" si="1"/>
        <v>2015</v>
      </c>
      <c r="C18" s="2">
        <v>43281</v>
      </c>
      <c r="D18" s="1" t="s">
        <v>458</v>
      </c>
      <c r="E18" s="5" t="s">
        <v>731</v>
      </c>
      <c r="F18" s="5" t="s">
        <v>732</v>
      </c>
      <c r="G18" s="5" t="s">
        <v>682</v>
      </c>
      <c r="H18" s="17">
        <v>-778918000</v>
      </c>
      <c r="I18" s="5" t="s">
        <v>733</v>
      </c>
      <c r="J18" s="5" t="str">
        <f t="shared" si="2"/>
        <v>Univ: Pre 7/1/08=22.56%, Post 7/1/08=23.56%; Non-Univ: Pre 7/1/08=21.14%, Post 7/1/08=22.14%</v>
      </c>
      <c r="K18" s="20"/>
      <c r="L18" s="17">
        <v>308159763</v>
      </c>
      <c r="M18" s="5"/>
      <c r="N18" s="5" t="s">
        <v>761</v>
      </c>
      <c r="O18" s="5" t="s">
        <v>724</v>
      </c>
      <c r="P18" s="5" t="s">
        <v>725</v>
      </c>
      <c r="Q18" s="5" t="s">
        <v>734</v>
      </c>
      <c r="R18" s="5" t="s">
        <v>682</v>
      </c>
      <c r="S18" s="1" t="s">
        <v>578</v>
      </c>
      <c r="T18" s="5"/>
      <c r="U18" s="21"/>
      <c r="V18" s="16" t="s">
        <v>620</v>
      </c>
      <c r="W18" s="1" t="s">
        <v>479</v>
      </c>
      <c r="X18" s="1" t="s">
        <v>623</v>
      </c>
      <c r="Y18" s="5">
        <v>1.4999999999999999E-2</v>
      </c>
      <c r="Z18" s="5"/>
      <c r="AB18" s="1" t="s">
        <v>462</v>
      </c>
      <c r="AC18" s="1" t="s">
        <v>462</v>
      </c>
      <c r="AD18" s="1"/>
      <c r="AE18" s="1" t="s">
        <v>478</v>
      </c>
      <c r="AF18" s="1" t="s">
        <v>462</v>
      </c>
      <c r="AG18" s="1" t="s">
        <v>478</v>
      </c>
      <c r="AH18" s="1" t="s">
        <v>462</v>
      </c>
      <c r="AI18" s="5">
        <v>3.5000000000000003E-2</v>
      </c>
      <c r="AJ18" s="5">
        <v>7.4999999999999997E-2</v>
      </c>
      <c r="AK18" s="5"/>
      <c r="AL18" s="1" t="s">
        <v>459</v>
      </c>
      <c r="AM18" s="1" t="s">
        <v>651</v>
      </c>
      <c r="AN18" s="1" t="s">
        <v>651</v>
      </c>
      <c r="AO18" s="1" t="s">
        <v>475</v>
      </c>
      <c r="AP18" s="1">
        <v>2000</v>
      </c>
      <c r="AQ18" s="1" t="s">
        <v>476</v>
      </c>
      <c r="AR18" s="1" t="s">
        <v>656</v>
      </c>
      <c r="AS18" s="1"/>
      <c r="AT18" s="1" t="s">
        <v>465</v>
      </c>
      <c r="AU18" s="1" t="s">
        <v>466</v>
      </c>
      <c r="AV18" s="1" t="s">
        <v>464</v>
      </c>
      <c r="AW18" s="5">
        <v>7.4999999999999997E-2</v>
      </c>
      <c r="AX18" s="1" t="s">
        <v>462</v>
      </c>
      <c r="AY18" s="5">
        <v>7.4999999999999997E-2</v>
      </c>
      <c r="AZ18" s="1" t="s">
        <v>658</v>
      </c>
      <c r="BA18" s="5">
        <v>0.1241</v>
      </c>
      <c r="BB18" s="5">
        <v>5.0999999999999997E-2</v>
      </c>
      <c r="BC18" s="5">
        <f>8868971/18049130737</f>
        <v>4.9137939822325972E-4</v>
      </c>
      <c r="BD18" s="1" t="s">
        <v>480</v>
      </c>
      <c r="BE18" s="17">
        <v>17219520000</v>
      </c>
      <c r="BF18" s="17">
        <v>31149962000</v>
      </c>
      <c r="BG18" s="17">
        <v>13930442000</v>
      </c>
      <c r="BH18" s="5">
        <v>0.55300000000000005</v>
      </c>
      <c r="BI18" s="17">
        <v>3515113000</v>
      </c>
      <c r="BJ18" s="17">
        <v>-771835000</v>
      </c>
      <c r="BK18" s="17">
        <v>119009000</v>
      </c>
      <c r="BL18" s="17"/>
      <c r="BM18" s="17"/>
      <c r="BN18" s="17"/>
      <c r="BO18" s="17"/>
      <c r="BP18" s="17"/>
      <c r="BQ18" s="17"/>
      <c r="BR18" s="17"/>
      <c r="BS18" s="17">
        <v>-70335000</v>
      </c>
      <c r="BT18" s="17"/>
      <c r="BU18" s="17"/>
      <c r="BV18" s="17"/>
      <c r="BW18" s="17"/>
      <c r="BX18" s="17"/>
      <c r="BY18" s="17">
        <v>-139449000</v>
      </c>
      <c r="BZ18" s="17"/>
      <c r="CA18" s="17">
        <v>38561000</v>
      </c>
      <c r="CB18" s="17"/>
      <c r="CC18" s="23"/>
      <c r="CD18" s="17"/>
      <c r="CE18" s="17"/>
      <c r="CF18" s="17"/>
      <c r="CG18" s="17">
        <v>-79763000</v>
      </c>
      <c r="CH18" s="17"/>
      <c r="CI18" s="17"/>
      <c r="CJ18" s="17"/>
      <c r="CK18" s="17">
        <v>0</v>
      </c>
      <c r="CL18" s="17">
        <v>0</v>
      </c>
      <c r="CM18" s="17">
        <v>1050765000</v>
      </c>
      <c r="CN18" s="17"/>
      <c r="CO18" s="23">
        <v>472439000</v>
      </c>
    </row>
    <row r="19" spans="1:93" x14ac:dyDescent="0.35">
      <c r="A19" s="16" t="s">
        <v>311</v>
      </c>
      <c r="B19" s="1">
        <f t="shared" si="1"/>
        <v>2016</v>
      </c>
      <c r="C19" s="2">
        <v>43646</v>
      </c>
      <c r="D19" s="1" t="s">
        <v>458</v>
      </c>
      <c r="E19" s="5" t="s">
        <v>735</v>
      </c>
      <c r="F19" s="5" t="s">
        <v>736</v>
      </c>
      <c r="G19" s="5" t="s">
        <v>682</v>
      </c>
      <c r="H19" s="17">
        <v>-784659000</v>
      </c>
      <c r="I19" s="5" t="s">
        <v>737</v>
      </c>
      <c r="J19" s="5" t="str">
        <f t="shared" si="2"/>
        <v>Univ: Pre 7/1/08=24.87%, Post 7/1/08=25.87%; Non-Univ: Pre 7/1/08=23.92%, Post 7/1/08=24.92%</v>
      </c>
      <c r="K19" s="20"/>
      <c r="L19" s="17">
        <v>313044226</v>
      </c>
      <c r="M19" s="5"/>
      <c r="N19" s="5" t="s">
        <v>761</v>
      </c>
      <c r="O19" s="5" t="s">
        <v>724</v>
      </c>
      <c r="P19" s="5" t="s">
        <v>725</v>
      </c>
      <c r="Q19" s="5" t="s">
        <v>738</v>
      </c>
      <c r="R19" s="5" t="s">
        <v>682</v>
      </c>
      <c r="S19" s="1" t="s">
        <v>578</v>
      </c>
      <c r="T19" s="5"/>
      <c r="U19" s="21"/>
      <c r="V19" s="16" t="s">
        <v>620</v>
      </c>
      <c r="W19" s="1" t="s">
        <v>479</v>
      </c>
      <c r="X19" s="1" t="s">
        <v>623</v>
      </c>
      <c r="Y19" s="5">
        <v>1.4999999999999999E-2</v>
      </c>
      <c r="Z19" s="5"/>
      <c r="AB19" s="1" t="s">
        <v>462</v>
      </c>
      <c r="AC19" s="1" t="s">
        <v>462</v>
      </c>
      <c r="AD19" s="1"/>
      <c r="AE19" s="1" t="s">
        <v>478</v>
      </c>
      <c r="AF19" s="1" t="s">
        <v>462</v>
      </c>
      <c r="AG19" s="1" t="s">
        <v>478</v>
      </c>
      <c r="AH19" s="1" t="s">
        <v>462</v>
      </c>
      <c r="AI19" s="5">
        <v>0.03</v>
      </c>
      <c r="AJ19" s="5">
        <v>7.4999999999999997E-2</v>
      </c>
      <c r="AK19" s="5"/>
      <c r="AL19" s="1" t="s">
        <v>467</v>
      </c>
      <c r="AM19" s="1" t="s">
        <v>650</v>
      </c>
      <c r="AN19" s="1" t="s">
        <v>650</v>
      </c>
      <c r="AO19" s="1" t="s">
        <v>475</v>
      </c>
      <c r="AP19" s="1">
        <v>2000</v>
      </c>
      <c r="AQ19" s="1" t="s">
        <v>477</v>
      </c>
      <c r="AR19" s="1"/>
      <c r="AS19" s="1" t="s">
        <v>657</v>
      </c>
      <c r="AT19" s="1" t="s">
        <v>465</v>
      </c>
      <c r="AU19" s="1" t="s">
        <v>468</v>
      </c>
      <c r="AV19" s="1" t="s">
        <v>464</v>
      </c>
      <c r="AW19" s="5">
        <v>7.4999999999999997E-2</v>
      </c>
      <c r="AX19" s="1" t="s">
        <v>462</v>
      </c>
      <c r="AY19" s="5">
        <v>7.4999999999999997E-2</v>
      </c>
      <c r="AZ19" s="1" t="s">
        <v>658</v>
      </c>
      <c r="BA19" s="5">
        <v>7.5800000000000006E-2</v>
      </c>
      <c r="BB19" s="5">
        <v>-0.01</v>
      </c>
      <c r="BC19" s="5">
        <f>8636438/16812831883</f>
        <v>5.1368133935441197E-4</v>
      </c>
      <c r="BD19" s="1" t="s">
        <v>480</v>
      </c>
      <c r="BE19" s="17">
        <v>17496894000</v>
      </c>
      <c r="BF19" s="17">
        <v>32028227000</v>
      </c>
      <c r="BG19" s="17">
        <v>14531333000</v>
      </c>
      <c r="BH19" s="5">
        <v>0.54600000000000004</v>
      </c>
      <c r="BI19" s="17">
        <v>3537226000</v>
      </c>
      <c r="BJ19" s="17">
        <v>-14160000</v>
      </c>
      <c r="BK19" s="17">
        <v>135219000</v>
      </c>
      <c r="BL19" s="17"/>
      <c r="BM19" s="17"/>
      <c r="BN19" s="17"/>
      <c r="BO19" s="17"/>
      <c r="BP19" s="17"/>
      <c r="BQ19" s="17"/>
      <c r="BR19" s="17"/>
      <c r="BS19" s="17">
        <v>71058000</v>
      </c>
      <c r="BT19" s="17"/>
      <c r="BU19" s="17"/>
      <c r="BV19" s="17"/>
      <c r="BW19" s="17"/>
      <c r="BX19" s="17"/>
      <c r="BY19" s="17">
        <v>-64476000</v>
      </c>
      <c r="BZ19" s="17"/>
      <c r="CA19" s="17">
        <v>37907000</v>
      </c>
      <c r="CB19" s="17"/>
      <c r="CC19" s="23"/>
      <c r="CD19" s="17"/>
      <c r="CE19" s="17"/>
      <c r="CF19" s="17"/>
      <c r="CG19" s="17">
        <v>600891000</v>
      </c>
      <c r="CH19" s="17"/>
      <c r="CI19" s="17"/>
      <c r="CJ19" s="17"/>
      <c r="CK19" s="17">
        <v>0</v>
      </c>
      <c r="CL19" s="17">
        <v>-297206000</v>
      </c>
      <c r="CM19" s="17">
        <v>1044783000</v>
      </c>
      <c r="CN19" s="17"/>
      <c r="CO19" s="23">
        <v>472425000</v>
      </c>
    </row>
    <row r="20" spans="1:93" x14ac:dyDescent="0.35">
      <c r="A20" s="16" t="s">
        <v>311</v>
      </c>
      <c r="B20" s="1">
        <f t="shared" si="1"/>
        <v>2017</v>
      </c>
      <c r="C20" s="2">
        <v>44012</v>
      </c>
      <c r="D20" s="1" t="s">
        <v>458</v>
      </c>
      <c r="E20" s="5" t="s">
        <v>739</v>
      </c>
      <c r="F20" s="5" t="s">
        <v>740</v>
      </c>
      <c r="G20" s="5" t="s">
        <v>682</v>
      </c>
      <c r="H20" s="17">
        <v>-887467000</v>
      </c>
      <c r="I20" s="5" t="s">
        <v>741</v>
      </c>
      <c r="J20" s="5" t="str">
        <f t="shared" si="2"/>
        <v>Univ: Pre 7/1/08=24.75%, Post 7/1/08=25.75%; Non-Univ: Pre 7/1/08=23.67%, Post 7/1/08=24.67%</v>
      </c>
      <c r="K20" s="20"/>
      <c r="L20" s="17">
        <v>313625434</v>
      </c>
      <c r="M20" s="5"/>
      <c r="N20" s="5" t="s">
        <v>761</v>
      </c>
      <c r="O20" s="5" t="s">
        <v>724</v>
      </c>
      <c r="P20" s="5" t="s">
        <v>725</v>
      </c>
      <c r="Q20" s="5" t="s">
        <v>742</v>
      </c>
      <c r="R20" s="5" t="s">
        <v>682</v>
      </c>
      <c r="S20" s="1" t="s">
        <v>578</v>
      </c>
      <c r="T20" s="5"/>
      <c r="U20" s="21"/>
      <c r="V20" s="16" t="s">
        <v>620</v>
      </c>
      <c r="W20" s="1" t="s">
        <v>479</v>
      </c>
      <c r="X20" s="1" t="s">
        <v>623</v>
      </c>
      <c r="Y20" s="5">
        <v>1.4999999999999999E-2</v>
      </c>
      <c r="Z20" s="5"/>
      <c r="AB20" s="1" t="s">
        <v>462</v>
      </c>
      <c r="AC20" s="1" t="s">
        <v>462</v>
      </c>
      <c r="AD20" s="1"/>
      <c r="AE20" s="1" t="s">
        <v>478</v>
      </c>
      <c r="AF20" s="1" t="s">
        <v>462</v>
      </c>
      <c r="AG20" s="1" t="s">
        <v>478</v>
      </c>
      <c r="AH20" s="1" t="s">
        <v>462</v>
      </c>
      <c r="AI20" s="5">
        <v>0.03</v>
      </c>
      <c r="AJ20" s="5">
        <v>7.4999999999999997E-2</v>
      </c>
      <c r="AK20" s="5"/>
      <c r="AL20" s="1" t="s">
        <v>467</v>
      </c>
      <c r="AM20" s="1" t="s">
        <v>652</v>
      </c>
      <c r="AN20" s="1" t="s">
        <v>652</v>
      </c>
      <c r="AO20" s="1" t="s">
        <v>475</v>
      </c>
      <c r="AP20" s="1">
        <v>2000</v>
      </c>
      <c r="AQ20" s="1" t="s">
        <v>477</v>
      </c>
      <c r="AR20" s="1"/>
      <c r="AS20" s="1" t="s">
        <v>657</v>
      </c>
      <c r="AT20" s="1" t="s">
        <v>465</v>
      </c>
      <c r="AU20" s="1" t="s">
        <v>469</v>
      </c>
      <c r="AV20" s="1" t="s">
        <v>464</v>
      </c>
      <c r="AW20" s="5">
        <v>7.4999999999999997E-2</v>
      </c>
      <c r="AX20" s="1" t="s">
        <v>462</v>
      </c>
      <c r="AY20" s="5">
        <v>7.4999999999999997E-2</v>
      </c>
      <c r="AZ20" s="1" t="s">
        <v>658</v>
      </c>
      <c r="BA20" s="5">
        <v>9.2899999999999996E-2</v>
      </c>
      <c r="BB20" s="5">
        <v>0.15</v>
      </c>
      <c r="BC20" s="5">
        <f>10313715/18707699025</f>
        <v>5.5130858082639059E-4</v>
      </c>
      <c r="BD20" s="1" t="s">
        <v>480</v>
      </c>
      <c r="BE20" s="17">
        <v>18514638000</v>
      </c>
      <c r="BF20" s="17">
        <v>32819887000</v>
      </c>
      <c r="BG20" s="17">
        <v>14305248000</v>
      </c>
      <c r="BH20" s="5">
        <v>0.56399999999999995</v>
      </c>
      <c r="BI20" s="17">
        <v>3563584000</v>
      </c>
      <c r="BJ20" s="17">
        <v>-308146000</v>
      </c>
      <c r="BK20" s="17">
        <v>-11667000</v>
      </c>
      <c r="BL20" s="17"/>
      <c r="BM20" s="17"/>
      <c r="BN20" s="17"/>
      <c r="BO20" s="17"/>
      <c r="BP20" s="17"/>
      <c r="BQ20" s="17"/>
      <c r="BR20" s="17"/>
      <c r="BS20" s="17">
        <v>11181000</v>
      </c>
      <c r="BT20" s="17"/>
      <c r="BU20" s="17"/>
      <c r="BV20" s="17"/>
      <c r="BW20" s="17"/>
      <c r="BX20" s="17"/>
      <c r="BY20" s="17">
        <v>-159758000</v>
      </c>
      <c r="BZ20" s="17"/>
      <c r="CA20" s="17">
        <v>39218000</v>
      </c>
      <c r="CB20" s="17"/>
      <c r="CC20" s="23"/>
      <c r="CD20" s="17"/>
      <c r="CE20" s="17"/>
      <c r="CF20" s="17"/>
      <c r="CG20" s="17">
        <v>-226085000</v>
      </c>
      <c r="CH20" s="17"/>
      <c r="CI20" s="17"/>
      <c r="CJ20" s="17"/>
      <c r="CK20" s="17">
        <v>0</v>
      </c>
      <c r="CL20" s="17">
        <v>0</v>
      </c>
      <c r="CM20" s="17">
        <v>1089850000</v>
      </c>
      <c r="CN20" s="17"/>
      <c r="CO20" s="23">
        <v>704000</v>
      </c>
    </row>
    <row r="21" spans="1:93" x14ac:dyDescent="0.35">
      <c r="A21" s="16" t="s">
        <v>311</v>
      </c>
      <c r="B21" s="1">
        <f t="shared" si="1"/>
        <v>2018</v>
      </c>
      <c r="C21" s="2">
        <v>44377</v>
      </c>
      <c r="D21" s="1" t="s">
        <v>458</v>
      </c>
      <c r="E21" s="5" t="s">
        <v>743</v>
      </c>
      <c r="F21" s="5" t="s">
        <v>744</v>
      </c>
      <c r="G21" s="5" t="s">
        <v>682</v>
      </c>
      <c r="H21" s="17">
        <v>-888427000</v>
      </c>
      <c r="I21" s="5" t="s">
        <v>745</v>
      </c>
      <c r="J21" s="5" t="str">
        <f t="shared" si="2"/>
        <v>Univ: Pre 7/1/08=24.91%, Post 7/1/08=25.91%; Non-Univ: Pre 7/1/08=23.8%, Post 7/1/08=24.8%</v>
      </c>
      <c r="K21" s="20"/>
      <c r="L21" s="17">
        <v>319127087</v>
      </c>
      <c r="M21" s="5"/>
      <c r="N21" s="5" t="s">
        <v>761</v>
      </c>
      <c r="O21" s="5" t="s">
        <v>724</v>
      </c>
      <c r="P21" s="5" t="s">
        <v>725</v>
      </c>
      <c r="Q21" s="5" t="s">
        <v>746</v>
      </c>
      <c r="R21" s="5" t="s">
        <v>682</v>
      </c>
      <c r="S21" s="1" t="s">
        <v>578</v>
      </c>
      <c r="T21" s="5"/>
      <c r="U21" s="21"/>
      <c r="V21" s="16" t="s">
        <v>620</v>
      </c>
      <c r="W21" s="1" t="s">
        <v>479</v>
      </c>
      <c r="X21" s="1" t="s">
        <v>623</v>
      </c>
      <c r="Y21" s="5">
        <v>1.4999999999999999E-2</v>
      </c>
      <c r="Z21" s="5"/>
      <c r="AB21" s="1" t="s">
        <v>462</v>
      </c>
      <c r="AC21" s="1" t="s">
        <v>462</v>
      </c>
      <c r="AD21" s="1"/>
      <c r="AE21" s="1" t="s">
        <v>478</v>
      </c>
      <c r="AF21" s="1" t="s">
        <v>462</v>
      </c>
      <c r="AG21" s="1" t="s">
        <v>478</v>
      </c>
      <c r="AH21" s="1" t="s">
        <v>462</v>
      </c>
      <c r="AI21" s="5">
        <v>0.03</v>
      </c>
      <c r="AJ21" s="5">
        <v>7.4999999999999997E-2</v>
      </c>
      <c r="AK21" s="5"/>
      <c r="AL21" s="1" t="s">
        <v>470</v>
      </c>
      <c r="AM21" s="1" t="s">
        <v>653</v>
      </c>
      <c r="AN21" s="1" t="s">
        <v>653</v>
      </c>
      <c r="AO21" s="1" t="s">
        <v>475</v>
      </c>
      <c r="AP21" s="1">
        <v>2000</v>
      </c>
      <c r="AQ21" s="1" t="s">
        <v>477</v>
      </c>
      <c r="AR21" s="1"/>
      <c r="AS21" s="1" t="s">
        <v>657</v>
      </c>
      <c r="AT21" s="1" t="s">
        <v>465</v>
      </c>
      <c r="AU21" s="1" t="s">
        <v>471</v>
      </c>
      <c r="AV21" s="1" t="s">
        <v>464</v>
      </c>
      <c r="AW21" s="5">
        <v>7.4999999999999997E-2</v>
      </c>
      <c r="AX21" s="1" t="s">
        <v>462</v>
      </c>
      <c r="AY21" s="5">
        <v>7.4999999999999997E-2</v>
      </c>
      <c r="AZ21" s="1" t="s">
        <v>658</v>
      </c>
      <c r="BA21" s="5">
        <v>9.1399999999999995E-2</v>
      </c>
      <c r="BB21" s="5">
        <v>0.105</v>
      </c>
      <c r="BC21" s="5">
        <f>11388493/19981633096</f>
        <v>5.6994805906429103E-4</v>
      </c>
      <c r="BD21" s="1" t="s">
        <v>480</v>
      </c>
      <c r="BE21" s="17">
        <v>19496056000</v>
      </c>
      <c r="BF21" s="17">
        <v>33795671000</v>
      </c>
      <c r="BG21" s="17">
        <v>14299615000</v>
      </c>
      <c r="BH21" s="5">
        <v>0.57699999999999996</v>
      </c>
      <c r="BI21" s="17">
        <v>3605116000</v>
      </c>
      <c r="BJ21" s="17">
        <v>-297572000</v>
      </c>
      <c r="BK21" s="17">
        <v>72847000</v>
      </c>
      <c r="BL21" s="17"/>
      <c r="BM21" s="17"/>
      <c r="BN21" s="17"/>
      <c r="BO21" s="17"/>
      <c r="BP21" s="17"/>
      <c r="BQ21" s="17"/>
      <c r="BR21" s="17"/>
      <c r="BS21" s="17">
        <v>58828000</v>
      </c>
      <c r="BT21" s="17"/>
      <c r="BU21" s="17"/>
      <c r="BV21" s="17"/>
      <c r="BW21" s="17"/>
      <c r="BX21" s="17"/>
      <c r="BY21" s="17">
        <v>-73123000</v>
      </c>
      <c r="BZ21" s="17"/>
      <c r="CA21" s="17">
        <v>40380000</v>
      </c>
      <c r="CB21" s="17"/>
      <c r="CC21" s="17"/>
      <c r="CD21" s="17"/>
      <c r="CE21" s="17"/>
      <c r="CF21" s="17"/>
      <c r="CG21" s="17">
        <v>-5633000</v>
      </c>
      <c r="CH21" s="17"/>
      <c r="CI21" s="17"/>
      <c r="CJ21" s="17"/>
      <c r="CK21" s="17">
        <v>0</v>
      </c>
      <c r="CL21" s="17">
        <v>0</v>
      </c>
      <c r="CM21" s="17">
        <v>1072894000</v>
      </c>
      <c r="CN21" s="17"/>
      <c r="CO21" s="23">
        <v>8540000</v>
      </c>
    </row>
    <row r="22" spans="1:93" x14ac:dyDescent="0.35">
      <c r="A22" s="16" t="s">
        <v>311</v>
      </c>
      <c r="B22" s="1">
        <v>2019</v>
      </c>
      <c r="C22" s="2">
        <v>44742</v>
      </c>
      <c r="D22" s="1" t="s">
        <v>458</v>
      </c>
      <c r="E22" s="5" t="s">
        <v>747</v>
      </c>
      <c r="F22" s="5" t="s">
        <v>748</v>
      </c>
      <c r="G22" s="5" t="s">
        <v>682</v>
      </c>
      <c r="H22" s="17">
        <v>-955395000</v>
      </c>
      <c r="I22" s="5" t="s">
        <v>749</v>
      </c>
      <c r="J22" s="5" t="str">
        <f t="shared" si="2"/>
        <v>Univ: Pre 7/1/08=25.61%, Post 7/1/08=26.61%; Non-Univ: Pre 7/1/08=24.42%, Post 7/1/08=25.42%</v>
      </c>
      <c r="K22" s="20"/>
      <c r="L22" s="17">
        <v>321172166</v>
      </c>
      <c r="M22" s="5"/>
      <c r="N22" s="5" t="s">
        <v>761</v>
      </c>
      <c r="O22" s="5" t="s">
        <v>724</v>
      </c>
      <c r="P22" s="5" t="s">
        <v>725</v>
      </c>
      <c r="Q22" s="5" t="s">
        <v>750</v>
      </c>
      <c r="R22" s="5" t="s">
        <v>682</v>
      </c>
      <c r="S22" s="1" t="s">
        <v>578</v>
      </c>
      <c r="T22" s="5"/>
      <c r="U22" s="21"/>
      <c r="V22" s="16" t="s">
        <v>620</v>
      </c>
      <c r="W22" s="1" t="s">
        <v>479</v>
      </c>
      <c r="X22" s="1" t="s">
        <v>623</v>
      </c>
      <c r="Y22" s="5">
        <v>1.4999999999999999E-2</v>
      </c>
      <c r="Z22" s="5"/>
      <c r="AB22" s="1" t="s">
        <v>462</v>
      </c>
      <c r="AC22" s="1" t="s">
        <v>462</v>
      </c>
      <c r="AD22" s="1"/>
      <c r="AE22" s="1" t="s">
        <v>478</v>
      </c>
      <c r="AF22" s="1" t="s">
        <v>462</v>
      </c>
      <c r="AG22" s="1" t="s">
        <v>478</v>
      </c>
      <c r="AH22" s="1" t="s">
        <v>462</v>
      </c>
      <c r="AI22" s="5">
        <v>0.03</v>
      </c>
      <c r="AJ22" s="5">
        <v>7.4999999999999997E-2</v>
      </c>
      <c r="AK22" s="5"/>
      <c r="AL22" s="1" t="s">
        <v>470</v>
      </c>
      <c r="AM22" s="1" t="s">
        <v>654</v>
      </c>
      <c r="AN22" s="1" t="s">
        <v>654</v>
      </c>
      <c r="AO22" s="1" t="s">
        <v>475</v>
      </c>
      <c r="AP22" s="1">
        <v>2000</v>
      </c>
      <c r="AQ22" s="1" t="s">
        <v>477</v>
      </c>
      <c r="AR22" s="1"/>
      <c r="AS22" s="1" t="s">
        <v>657</v>
      </c>
      <c r="AT22" s="1" t="s">
        <v>465</v>
      </c>
      <c r="AU22" s="1" t="s">
        <v>472</v>
      </c>
      <c r="AV22" s="1" t="s">
        <v>464</v>
      </c>
      <c r="AW22" s="5">
        <v>7.4999999999999997E-2</v>
      </c>
      <c r="AX22" s="1" t="s">
        <v>462</v>
      </c>
      <c r="AY22" s="5">
        <v>7.4999999999999997E-2</v>
      </c>
      <c r="AZ22" s="1" t="s">
        <v>658</v>
      </c>
      <c r="BA22" s="5">
        <v>7.0699999999999999E-2</v>
      </c>
      <c r="BB22" s="5">
        <v>5.6000000000000001E-2</v>
      </c>
      <c r="BC22" s="5">
        <f>12352308/20371909905</f>
        <v>6.0634020362363274E-4</v>
      </c>
      <c r="BD22" s="1" t="s">
        <v>480</v>
      </c>
      <c r="BE22" s="17">
        <v>20154161000</v>
      </c>
      <c r="BF22" s="17">
        <v>34676713000</v>
      </c>
      <c r="BG22" s="17">
        <v>14522552000</v>
      </c>
      <c r="BH22" s="5">
        <v>0.58099999999999996</v>
      </c>
      <c r="BI22" s="17">
        <v>3648428000</v>
      </c>
      <c r="BJ22" s="17">
        <v>83127000</v>
      </c>
      <c r="BK22" s="17">
        <v>116174000</v>
      </c>
      <c r="BL22" s="17"/>
      <c r="BM22" s="17"/>
      <c r="BN22" s="17"/>
      <c r="BO22" s="17"/>
      <c r="BP22" s="17"/>
      <c r="BQ22" s="17"/>
      <c r="BR22" s="17"/>
      <c r="BS22" s="17">
        <v>-16706000</v>
      </c>
      <c r="BT22" s="17"/>
      <c r="BU22" s="17"/>
      <c r="BV22" s="17"/>
      <c r="BW22" s="17"/>
      <c r="BX22" s="17"/>
      <c r="BY22" s="17">
        <v>-121557000</v>
      </c>
      <c r="BZ22" s="17"/>
      <c r="CA22" s="17">
        <v>44822000</v>
      </c>
      <c r="CB22" s="17"/>
      <c r="CC22" s="17"/>
      <c r="CD22" s="17"/>
      <c r="CE22" s="17"/>
      <c r="CF22" s="17"/>
      <c r="CG22" s="17">
        <v>222936000</v>
      </c>
      <c r="CH22" s="17"/>
      <c r="CI22" s="17"/>
      <c r="CJ22" s="17"/>
      <c r="CK22" s="17">
        <v>0</v>
      </c>
      <c r="CL22" s="17">
        <v>0</v>
      </c>
      <c r="CM22" s="17">
        <v>1072471000</v>
      </c>
      <c r="CN22" s="17"/>
      <c r="CO22" s="17"/>
    </row>
    <row r="23" spans="1:93" x14ac:dyDescent="0.35">
      <c r="A23" s="16" t="s">
        <v>311</v>
      </c>
      <c r="B23" s="1">
        <v>2020</v>
      </c>
      <c r="C23" s="26">
        <v>45107</v>
      </c>
      <c r="D23" s="1" t="s">
        <v>458</v>
      </c>
      <c r="E23" s="5" t="s">
        <v>784</v>
      </c>
      <c r="F23" s="5" t="s">
        <v>797</v>
      </c>
      <c r="G23" s="5" t="s">
        <v>682</v>
      </c>
      <c r="H23" s="17">
        <v>-961029000</v>
      </c>
      <c r="I23" s="5" t="s">
        <v>798</v>
      </c>
      <c r="J23" s="5" t="str">
        <f t="shared" si="2"/>
        <v>Univ: Pre 7/1/08=26.24%, Post 7/1/08=27.24%; Non-Univ: Pre 7/1/08=24.95%, Post 7/1/08=25.95%</v>
      </c>
      <c r="K23" s="12"/>
      <c r="L23" s="28">
        <v>324664055</v>
      </c>
      <c r="M23" s="1"/>
      <c r="N23" s="5" t="s">
        <v>761</v>
      </c>
      <c r="O23" s="5" t="s">
        <v>724</v>
      </c>
      <c r="P23" s="5" t="s">
        <v>725</v>
      </c>
      <c r="Q23" s="5" t="s">
        <v>799</v>
      </c>
      <c r="R23" s="5" t="s">
        <v>682</v>
      </c>
      <c r="S23" s="1" t="s">
        <v>578</v>
      </c>
      <c r="T23" s="1"/>
      <c r="U23" s="21"/>
      <c r="V23" s="16" t="s">
        <v>620</v>
      </c>
      <c r="W23" s="1" t="s">
        <v>479</v>
      </c>
      <c r="X23" s="1" t="s">
        <v>623</v>
      </c>
      <c r="Y23" s="5">
        <v>1.4999999999999999E-2</v>
      </c>
      <c r="Z23" s="1"/>
      <c r="AB23" s="1" t="s">
        <v>462</v>
      </c>
      <c r="AC23" s="1" t="s">
        <v>462</v>
      </c>
      <c r="AD23" s="1"/>
      <c r="AE23" s="1" t="s">
        <v>478</v>
      </c>
      <c r="AF23" s="1" t="s">
        <v>462</v>
      </c>
      <c r="AG23" s="1" t="s">
        <v>478</v>
      </c>
      <c r="AH23" s="1" t="s">
        <v>462</v>
      </c>
      <c r="AI23" s="5">
        <v>0.03</v>
      </c>
      <c r="AJ23" s="5">
        <v>7.4999999999999997E-2</v>
      </c>
      <c r="AK23" s="1"/>
      <c r="AL23" s="1" t="s">
        <v>470</v>
      </c>
      <c r="AM23" s="1" t="s">
        <v>654</v>
      </c>
      <c r="AN23" s="1" t="s">
        <v>654</v>
      </c>
      <c r="AO23" s="1" t="s">
        <v>475</v>
      </c>
      <c r="AP23" s="1">
        <v>2000</v>
      </c>
      <c r="AQ23" s="1" t="s">
        <v>477</v>
      </c>
      <c r="AR23" s="1"/>
      <c r="AS23" s="1" t="s">
        <v>657</v>
      </c>
      <c r="AT23" s="1" t="s">
        <v>465</v>
      </c>
      <c r="AU23" s="16" t="s">
        <v>785</v>
      </c>
      <c r="AV23" s="1" t="s">
        <v>464</v>
      </c>
      <c r="AW23" s="5">
        <v>7.4999999999999997E-2</v>
      </c>
      <c r="AX23" s="1" t="s">
        <v>462</v>
      </c>
      <c r="AY23" s="5">
        <v>7.4999999999999997E-2</v>
      </c>
      <c r="AZ23" s="1" t="s">
        <v>658</v>
      </c>
      <c r="BA23" s="27">
        <v>7.0000000000000007E-2</v>
      </c>
      <c r="BB23" s="27">
        <v>5.5E-2</v>
      </c>
      <c r="BC23" s="5">
        <f>12166651/20717000324</f>
        <v>5.8727860258346923E-4</v>
      </c>
      <c r="BD23" s="21" t="s">
        <v>480</v>
      </c>
      <c r="BE23" s="28">
        <v>20796494000</v>
      </c>
      <c r="BF23" s="28">
        <v>35582250000</v>
      </c>
      <c r="BG23" s="28">
        <v>14785756000</v>
      </c>
      <c r="BH23" s="27">
        <v>0.58399999999999996</v>
      </c>
      <c r="BI23" s="28">
        <v>3723482000</v>
      </c>
      <c r="BJ23" s="28">
        <v>92211000</v>
      </c>
      <c r="BK23" s="28">
        <v>70319000</v>
      </c>
      <c r="BL23" s="17"/>
      <c r="BM23" s="17"/>
      <c r="BN23" s="17"/>
      <c r="BO23" s="17"/>
      <c r="BP23" s="17"/>
      <c r="BQ23" s="17"/>
      <c r="BR23" s="17"/>
      <c r="BS23" s="28">
        <v>33916000</v>
      </c>
      <c r="BT23" s="17"/>
      <c r="BU23" s="17"/>
      <c r="BV23" s="17"/>
      <c r="BW23" s="17"/>
      <c r="BX23" s="28"/>
      <c r="BY23" s="17">
        <v>-105867000</v>
      </c>
      <c r="BZ23" s="17"/>
      <c r="CA23" s="28">
        <v>44463000</v>
      </c>
      <c r="CB23" s="17"/>
      <c r="CC23" s="17"/>
      <c r="CD23" s="17"/>
      <c r="CE23" s="17"/>
      <c r="CF23" s="17"/>
      <c r="CG23" s="28">
        <v>263204000</v>
      </c>
      <c r="CH23" s="17"/>
      <c r="CI23" s="17"/>
      <c r="CJ23" s="17"/>
      <c r="CK23" s="17">
        <v>0</v>
      </c>
      <c r="CL23" s="17">
        <v>0</v>
      </c>
      <c r="CM23" s="28">
        <v>1089191000</v>
      </c>
      <c r="CN23" s="17"/>
      <c r="CO23" s="28"/>
    </row>
    <row r="24" spans="1:93" x14ac:dyDescent="0.35">
      <c r="A24" s="1"/>
      <c r="B24" s="1"/>
      <c r="C24" s="1"/>
      <c r="D24" s="1"/>
      <c r="E24" s="1"/>
      <c r="F24" s="21"/>
      <c r="G24" s="1"/>
      <c r="H24" s="1"/>
      <c r="I24" s="1"/>
      <c r="J24" s="1"/>
      <c r="K24" s="1"/>
      <c r="L24" s="21"/>
      <c r="M24" s="1"/>
      <c r="N24" s="1"/>
      <c r="O24" s="1"/>
      <c r="P24" s="1"/>
      <c r="Q24" s="1"/>
      <c r="R24" s="1"/>
      <c r="S24" s="21"/>
      <c r="T24" s="21"/>
      <c r="U24" s="21"/>
      <c r="V24" s="21"/>
      <c r="W24" s="21"/>
      <c r="X24" s="21"/>
      <c r="Y24" s="21"/>
      <c r="Z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271</v>
      </c>
      <c r="B25" s="1"/>
      <c r="C25" s="1"/>
      <c r="D25" s="1"/>
      <c r="E25" s="1"/>
      <c r="F25" s="2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6" t="s">
        <v>311</v>
      </c>
      <c r="B26" s="1">
        <v>2001</v>
      </c>
      <c r="C26" s="1"/>
      <c r="D26" s="1"/>
      <c r="E26" s="21" t="s">
        <v>492</v>
      </c>
      <c r="F26" s="21" t="s">
        <v>492</v>
      </c>
      <c r="G26" s="21" t="s">
        <v>492</v>
      </c>
      <c r="H26" s="1"/>
      <c r="I26" s="21" t="s">
        <v>492</v>
      </c>
      <c r="J26" s="21" t="s">
        <v>492</v>
      </c>
      <c r="K26" s="1"/>
      <c r="L26" s="1" t="s">
        <v>400</v>
      </c>
      <c r="M26" s="1"/>
      <c r="N26" s="21" t="s">
        <v>492</v>
      </c>
      <c r="O26" s="21" t="s">
        <v>492</v>
      </c>
      <c r="P26" s="21" t="s">
        <v>492</v>
      </c>
      <c r="Q26" s="21" t="s">
        <v>492</v>
      </c>
      <c r="R26" s="21" t="s">
        <v>492</v>
      </c>
      <c r="S26" s="1"/>
      <c r="T26" s="1"/>
      <c r="U26" s="1"/>
      <c r="V26" s="1"/>
      <c r="W26" s="1" t="s">
        <v>375</v>
      </c>
      <c r="X26" s="1" t="s">
        <v>375</v>
      </c>
      <c r="Y26" s="1" t="s">
        <v>375</v>
      </c>
      <c r="Z26" s="1"/>
      <c r="AB26" s="1"/>
      <c r="AC26" s="1"/>
      <c r="AD26" s="1"/>
      <c r="AE26" s="1" t="s">
        <v>635</v>
      </c>
      <c r="AF26" s="1"/>
      <c r="AG26" s="1"/>
      <c r="AH26" s="1"/>
      <c r="AI26" s="1" t="s">
        <v>375</v>
      </c>
      <c r="AJ26" s="1" t="s">
        <v>375</v>
      </c>
      <c r="AK26" s="1"/>
      <c r="AL26" s="1" t="s">
        <v>375</v>
      </c>
      <c r="AM26" s="1"/>
      <c r="AN26" s="1"/>
      <c r="AO26" s="1"/>
      <c r="AP26" s="1"/>
      <c r="AQ26" s="1"/>
      <c r="AR26" s="1"/>
      <c r="AS26" s="1"/>
      <c r="AT26" s="1" t="s">
        <v>375</v>
      </c>
      <c r="AU26" s="1" t="s">
        <v>375</v>
      </c>
      <c r="AV26" s="1" t="s">
        <v>375</v>
      </c>
      <c r="AW26" s="1" t="s">
        <v>375</v>
      </c>
      <c r="AX26" s="1"/>
      <c r="AY26" s="1" t="s">
        <v>375</v>
      </c>
      <c r="AZ26" s="1" t="s">
        <v>375</v>
      </c>
      <c r="BA26" s="1"/>
      <c r="BB26" s="1"/>
      <c r="BC26" s="1" t="s">
        <v>400</v>
      </c>
      <c r="BD26" s="1"/>
      <c r="BE26" s="1" t="s">
        <v>443</v>
      </c>
      <c r="BF26" s="1" t="s">
        <v>443</v>
      </c>
      <c r="BG26" s="1" t="s">
        <v>443</v>
      </c>
      <c r="BH26" s="1" t="s">
        <v>443</v>
      </c>
      <c r="BI26" s="1" t="s">
        <v>443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6" t="s">
        <v>311</v>
      </c>
      <c r="B27" s="1">
        <f t="shared" ref="B27:B43" si="3">B26+1</f>
        <v>2002</v>
      </c>
      <c r="C27" s="1"/>
      <c r="D27" s="1"/>
      <c r="E27" s="21" t="s">
        <v>492</v>
      </c>
      <c r="F27" s="21" t="s">
        <v>492</v>
      </c>
      <c r="G27" s="21" t="s">
        <v>492</v>
      </c>
      <c r="H27" s="1"/>
      <c r="I27" s="21" t="s">
        <v>492</v>
      </c>
      <c r="J27" s="21" t="s">
        <v>492</v>
      </c>
      <c r="K27" s="1"/>
      <c r="L27" s="1" t="s">
        <v>401</v>
      </c>
      <c r="M27" s="1"/>
      <c r="N27" s="21" t="s">
        <v>492</v>
      </c>
      <c r="O27" s="21" t="s">
        <v>492</v>
      </c>
      <c r="P27" s="21" t="s">
        <v>492</v>
      </c>
      <c r="Q27" s="21" t="s">
        <v>492</v>
      </c>
      <c r="R27" s="21" t="s">
        <v>492</v>
      </c>
      <c r="S27" s="1"/>
      <c r="T27" s="1"/>
      <c r="U27" s="1"/>
      <c r="V27" s="1"/>
      <c r="W27" s="1" t="s">
        <v>376</v>
      </c>
      <c r="X27" s="1" t="s">
        <v>376</v>
      </c>
      <c r="Y27" s="1" t="s">
        <v>376</v>
      </c>
      <c r="Z27" s="1"/>
      <c r="AB27" s="1"/>
      <c r="AC27" s="1"/>
      <c r="AD27" s="1"/>
      <c r="AE27" s="1" t="s">
        <v>634</v>
      </c>
      <c r="AF27" s="1"/>
      <c r="AG27" s="1"/>
      <c r="AH27" s="1"/>
      <c r="AI27" s="1" t="s">
        <v>376</v>
      </c>
      <c r="AJ27" s="1" t="s">
        <v>376</v>
      </c>
      <c r="AK27" s="1"/>
      <c r="AL27" s="1" t="s">
        <v>376</v>
      </c>
      <c r="AM27" s="1"/>
      <c r="AN27" s="1"/>
      <c r="AO27" s="1"/>
      <c r="AP27" s="1"/>
      <c r="AQ27" s="1"/>
      <c r="AR27" s="1"/>
      <c r="AS27" s="1"/>
      <c r="AT27" s="1" t="s">
        <v>376</v>
      </c>
      <c r="AU27" s="1" t="s">
        <v>376</v>
      </c>
      <c r="AV27" s="1" t="s">
        <v>376</v>
      </c>
      <c r="AW27" s="1" t="s">
        <v>376</v>
      </c>
      <c r="AX27" s="1"/>
      <c r="AY27" s="1" t="s">
        <v>376</v>
      </c>
      <c r="AZ27" s="1" t="s">
        <v>376</v>
      </c>
      <c r="BA27" s="1"/>
      <c r="BB27" s="1"/>
      <c r="BC27" s="1" t="s">
        <v>401</v>
      </c>
      <c r="BD27" s="1"/>
      <c r="BE27" s="1" t="s">
        <v>443</v>
      </c>
      <c r="BF27" s="1" t="s">
        <v>443</v>
      </c>
      <c r="BG27" s="1" t="s">
        <v>443</v>
      </c>
      <c r="BH27" s="1" t="s">
        <v>443</v>
      </c>
      <c r="BI27" s="1" t="s">
        <v>443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6" t="s">
        <v>311</v>
      </c>
      <c r="B28" s="1">
        <f t="shared" si="3"/>
        <v>2003</v>
      </c>
      <c r="C28" s="1"/>
      <c r="D28" s="1"/>
      <c r="E28" s="21" t="s">
        <v>493</v>
      </c>
      <c r="F28" s="21" t="s">
        <v>493</v>
      </c>
      <c r="G28" s="21" t="s">
        <v>493</v>
      </c>
      <c r="H28" s="1"/>
      <c r="I28" s="21" t="s">
        <v>493</v>
      </c>
      <c r="J28" s="21" t="s">
        <v>493</v>
      </c>
      <c r="K28" s="1"/>
      <c r="L28" s="1" t="s">
        <v>402</v>
      </c>
      <c r="M28" s="1"/>
      <c r="N28" s="21" t="s">
        <v>493</v>
      </c>
      <c r="O28" s="21" t="s">
        <v>493</v>
      </c>
      <c r="P28" s="21" t="s">
        <v>493</v>
      </c>
      <c r="Q28" s="21" t="s">
        <v>493</v>
      </c>
      <c r="R28" s="21" t="s">
        <v>493</v>
      </c>
      <c r="S28" s="1"/>
      <c r="T28" s="1"/>
      <c r="U28" s="1"/>
      <c r="V28" s="1"/>
      <c r="W28" s="1" t="s">
        <v>377</v>
      </c>
      <c r="X28" s="1" t="s">
        <v>377</v>
      </c>
      <c r="Y28" s="1" t="s">
        <v>377</v>
      </c>
      <c r="Z28" s="1"/>
      <c r="AB28" s="1"/>
      <c r="AC28" s="1"/>
      <c r="AD28" s="1"/>
      <c r="AE28" s="1" t="s">
        <v>633</v>
      </c>
      <c r="AF28" s="1"/>
      <c r="AG28" s="1"/>
      <c r="AH28" s="1"/>
      <c r="AI28" s="1" t="s">
        <v>377</v>
      </c>
      <c r="AJ28" s="1" t="s">
        <v>377</v>
      </c>
      <c r="AK28" s="1"/>
      <c r="AL28" s="1" t="s">
        <v>377</v>
      </c>
      <c r="AM28" s="1"/>
      <c r="AN28" s="1"/>
      <c r="AO28" s="1"/>
      <c r="AP28" s="1"/>
      <c r="AQ28" s="1"/>
      <c r="AR28" s="1"/>
      <c r="AS28" s="1"/>
      <c r="AT28" s="1" t="s">
        <v>377</v>
      </c>
      <c r="AU28" s="1" t="s">
        <v>377</v>
      </c>
      <c r="AV28" s="1" t="s">
        <v>377</v>
      </c>
      <c r="AW28" s="1" t="s">
        <v>377</v>
      </c>
      <c r="AX28" s="1"/>
      <c r="AY28" s="1" t="s">
        <v>377</v>
      </c>
      <c r="AZ28" s="1" t="s">
        <v>377</v>
      </c>
      <c r="BA28" s="1"/>
      <c r="BB28" s="1"/>
      <c r="BC28" s="1" t="s">
        <v>402</v>
      </c>
      <c r="BD28" s="1"/>
      <c r="BE28" s="1" t="s">
        <v>443</v>
      </c>
      <c r="BF28" s="1" t="s">
        <v>443</v>
      </c>
      <c r="BG28" s="1" t="s">
        <v>443</v>
      </c>
      <c r="BH28" s="1" t="s">
        <v>443</v>
      </c>
      <c r="BI28" s="1" t="s">
        <v>443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6" t="s">
        <v>311</v>
      </c>
      <c r="B29" s="1">
        <f t="shared" si="3"/>
        <v>2004</v>
      </c>
      <c r="C29" s="1" t="s">
        <v>419</v>
      </c>
      <c r="D29" s="1"/>
      <c r="E29" s="1" t="s">
        <v>419</v>
      </c>
      <c r="F29" s="1" t="s">
        <v>419</v>
      </c>
      <c r="G29" s="1" t="s">
        <v>419</v>
      </c>
      <c r="H29" s="1"/>
      <c r="I29" s="1" t="s">
        <v>419</v>
      </c>
      <c r="J29" s="1" t="s">
        <v>419</v>
      </c>
      <c r="K29" s="1"/>
      <c r="L29" s="1" t="s">
        <v>505</v>
      </c>
      <c r="M29" s="1"/>
      <c r="N29" s="1" t="s">
        <v>419</v>
      </c>
      <c r="O29" s="1" t="s">
        <v>419</v>
      </c>
      <c r="P29" s="1" t="s">
        <v>419</v>
      </c>
      <c r="Q29" s="1" t="s">
        <v>419</v>
      </c>
      <c r="R29" s="1" t="s">
        <v>419</v>
      </c>
      <c r="S29" s="1"/>
      <c r="T29" s="1"/>
      <c r="U29" s="1"/>
      <c r="V29" s="1"/>
      <c r="W29" s="1" t="s">
        <v>378</v>
      </c>
      <c r="X29" s="1" t="s">
        <v>378</v>
      </c>
      <c r="Y29" s="1" t="s">
        <v>378</v>
      </c>
      <c r="Z29" s="1"/>
      <c r="AB29" s="1"/>
      <c r="AC29" s="1"/>
      <c r="AD29" s="1"/>
      <c r="AE29" s="1" t="s">
        <v>632</v>
      </c>
      <c r="AF29" s="1"/>
      <c r="AG29" s="1"/>
      <c r="AH29" s="1"/>
      <c r="AI29" s="1" t="s">
        <v>378</v>
      </c>
      <c r="AJ29" s="1" t="s">
        <v>378</v>
      </c>
      <c r="AK29" s="1"/>
      <c r="AL29" s="1" t="s">
        <v>378</v>
      </c>
      <c r="AM29" s="1"/>
      <c r="AN29" s="1"/>
      <c r="AO29" s="1"/>
      <c r="AP29" s="1"/>
      <c r="AQ29" s="1"/>
      <c r="AR29" s="1"/>
      <c r="AS29" s="1"/>
      <c r="AT29" s="1" t="s">
        <v>378</v>
      </c>
      <c r="AU29" s="1" t="s">
        <v>378</v>
      </c>
      <c r="AV29" s="1" t="s">
        <v>378</v>
      </c>
      <c r="AW29" s="1" t="s">
        <v>378</v>
      </c>
      <c r="AX29" s="1"/>
      <c r="AY29" s="1" t="s">
        <v>378</v>
      </c>
      <c r="AZ29" s="1" t="s">
        <v>378</v>
      </c>
      <c r="BA29" s="1"/>
      <c r="BB29" s="1"/>
      <c r="BC29" s="1" t="s">
        <v>403</v>
      </c>
      <c r="BD29" s="1"/>
      <c r="BE29" s="1" t="s">
        <v>443</v>
      </c>
      <c r="BF29" s="1" t="s">
        <v>443</v>
      </c>
      <c r="BG29" s="1" t="s">
        <v>443</v>
      </c>
      <c r="BH29" s="1" t="s">
        <v>443</v>
      </c>
      <c r="BI29" s="1" t="s">
        <v>443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6" t="s">
        <v>311</v>
      </c>
      <c r="B30" s="1">
        <f t="shared" si="3"/>
        <v>2005</v>
      </c>
      <c r="C30" s="1" t="s">
        <v>419</v>
      </c>
      <c r="D30" s="1"/>
      <c r="E30" s="1" t="s">
        <v>419</v>
      </c>
      <c r="F30" s="1" t="s">
        <v>419</v>
      </c>
      <c r="G30" s="1" t="s">
        <v>419</v>
      </c>
      <c r="H30" s="1" t="s">
        <v>563</v>
      </c>
      <c r="I30" s="1" t="s">
        <v>419</v>
      </c>
      <c r="J30" s="1" t="s">
        <v>419</v>
      </c>
      <c r="K30" s="1"/>
      <c r="L30" s="1" t="s">
        <v>505</v>
      </c>
      <c r="M30" s="1"/>
      <c r="N30" s="1" t="s">
        <v>419</v>
      </c>
      <c r="O30" s="1" t="s">
        <v>419</v>
      </c>
      <c r="P30" s="1" t="s">
        <v>419</v>
      </c>
      <c r="Q30" s="1" t="s">
        <v>419</v>
      </c>
      <c r="R30" s="1" t="s">
        <v>419</v>
      </c>
      <c r="S30" s="1" t="s">
        <v>579</v>
      </c>
      <c r="T30" s="1"/>
      <c r="U30" s="1"/>
      <c r="V30" s="1" t="s">
        <v>579</v>
      </c>
      <c r="W30" s="1" t="s">
        <v>520</v>
      </c>
      <c r="X30" s="1" t="s">
        <v>520</v>
      </c>
      <c r="Y30" s="1" t="s">
        <v>520</v>
      </c>
      <c r="Z30" s="1"/>
      <c r="AB30" s="1"/>
      <c r="AC30" s="1"/>
      <c r="AD30" s="1"/>
      <c r="AE30" s="1" t="s">
        <v>631</v>
      </c>
      <c r="AF30" s="1"/>
      <c r="AG30" s="1" t="s">
        <v>535</v>
      </c>
      <c r="AH30" s="1"/>
      <c r="AI30" s="1" t="s">
        <v>520</v>
      </c>
      <c r="AJ30" s="1" t="s">
        <v>520</v>
      </c>
      <c r="AK30" s="1"/>
      <c r="AL30" s="1" t="s">
        <v>520</v>
      </c>
      <c r="AM30" s="1"/>
      <c r="AN30" s="1"/>
      <c r="AO30" s="1"/>
      <c r="AP30" s="1"/>
      <c r="AQ30" s="1"/>
      <c r="AR30" s="1"/>
      <c r="AS30" s="1"/>
      <c r="AT30" s="1" t="s">
        <v>520</v>
      </c>
      <c r="AU30" s="1" t="s">
        <v>520</v>
      </c>
      <c r="AV30" s="1" t="s">
        <v>520</v>
      </c>
      <c r="AW30" s="1" t="s">
        <v>520</v>
      </c>
      <c r="AX30" s="1"/>
      <c r="AY30" s="1" t="s">
        <v>520</v>
      </c>
      <c r="AZ30" s="1" t="s">
        <v>520</v>
      </c>
      <c r="BA30" s="1"/>
      <c r="BB30" s="1"/>
      <c r="BC30" s="1" t="s">
        <v>404</v>
      </c>
      <c r="BD30" s="16" t="s">
        <v>419</v>
      </c>
      <c r="BE30" s="1" t="s">
        <v>443</v>
      </c>
      <c r="BF30" s="1" t="s">
        <v>443</v>
      </c>
      <c r="BG30" s="1" t="s">
        <v>443</v>
      </c>
      <c r="BH30" s="1" t="s">
        <v>443</v>
      </c>
      <c r="BI30" s="1" t="s">
        <v>443</v>
      </c>
      <c r="BJ30" s="1" t="s">
        <v>563</v>
      </c>
      <c r="BK30" s="1" t="s">
        <v>563</v>
      </c>
      <c r="BL30" s="1"/>
      <c r="BM30" s="1"/>
      <c r="BN30" s="1"/>
      <c r="BO30" s="1"/>
      <c r="BP30" s="1"/>
      <c r="BQ30" s="1"/>
      <c r="BR30" s="1"/>
      <c r="BS30" s="1" t="s">
        <v>563</v>
      </c>
      <c r="BT30" s="1"/>
      <c r="BU30" s="1"/>
      <c r="BV30" s="1"/>
      <c r="BW30" s="1"/>
      <c r="BX30" s="1"/>
      <c r="BY30" s="1" t="s">
        <v>563</v>
      </c>
      <c r="BZ30" s="1"/>
      <c r="CA30" s="1" t="s">
        <v>563</v>
      </c>
      <c r="CB30" s="1"/>
      <c r="CC30" s="1" t="s">
        <v>563</v>
      </c>
      <c r="CD30" s="1"/>
      <c r="CE30" s="1"/>
      <c r="CF30" s="1"/>
      <c r="CG30" s="1" t="s">
        <v>563</v>
      </c>
      <c r="CH30" s="1"/>
      <c r="CI30" s="1"/>
      <c r="CJ30" s="1"/>
      <c r="CK30" s="1" t="s">
        <v>563</v>
      </c>
      <c r="CL30" s="1" t="s">
        <v>563</v>
      </c>
      <c r="CM30" s="1" t="s">
        <v>563</v>
      </c>
      <c r="CN30" s="1"/>
    </row>
    <row r="31" spans="1:93" x14ac:dyDescent="0.35">
      <c r="A31" s="16" t="s">
        <v>311</v>
      </c>
      <c r="B31" s="1">
        <f t="shared" si="3"/>
        <v>2006</v>
      </c>
      <c r="C31" s="1" t="s">
        <v>420</v>
      </c>
      <c r="D31" s="1"/>
      <c r="E31" s="1" t="s">
        <v>420</v>
      </c>
      <c r="F31" s="1" t="s">
        <v>420</v>
      </c>
      <c r="G31" s="1" t="s">
        <v>420</v>
      </c>
      <c r="H31" s="1" t="s">
        <v>564</v>
      </c>
      <c r="I31" s="1" t="s">
        <v>420</v>
      </c>
      <c r="J31" s="1" t="s">
        <v>420</v>
      </c>
      <c r="K31" s="1"/>
      <c r="L31" s="1" t="s">
        <v>506</v>
      </c>
      <c r="M31" s="1"/>
      <c r="N31" s="1" t="s">
        <v>420</v>
      </c>
      <c r="O31" s="1" t="s">
        <v>420</v>
      </c>
      <c r="P31" s="1" t="s">
        <v>420</v>
      </c>
      <c r="Q31" s="1" t="s">
        <v>420</v>
      </c>
      <c r="R31" s="1" t="s">
        <v>420</v>
      </c>
      <c r="S31" s="1" t="s">
        <v>580</v>
      </c>
      <c r="T31" s="1"/>
      <c r="U31" s="1"/>
      <c r="V31" s="1" t="s">
        <v>580</v>
      </c>
      <c r="W31" s="1" t="s">
        <v>521</v>
      </c>
      <c r="X31" s="1" t="s">
        <v>521</v>
      </c>
      <c r="Y31" s="1" t="s">
        <v>521</v>
      </c>
      <c r="Z31" s="1"/>
      <c r="AB31" s="1"/>
      <c r="AC31" s="1"/>
      <c r="AD31" s="1"/>
      <c r="AE31" s="1" t="s">
        <v>630</v>
      </c>
      <c r="AF31" s="1"/>
      <c r="AG31" s="1" t="s">
        <v>536</v>
      </c>
      <c r="AH31" s="1"/>
      <c r="AI31" s="1" t="s">
        <v>521</v>
      </c>
      <c r="AJ31" s="1" t="s">
        <v>521</v>
      </c>
      <c r="AK31" s="1"/>
      <c r="AL31" s="1" t="s">
        <v>521</v>
      </c>
      <c r="AM31" s="1"/>
      <c r="AN31" s="1"/>
      <c r="AO31" s="1" t="s">
        <v>550</v>
      </c>
      <c r="AP31" s="1" t="s">
        <v>550</v>
      </c>
      <c r="AQ31" s="1"/>
      <c r="AR31" s="1"/>
      <c r="AS31" s="1"/>
      <c r="AT31" s="1" t="s">
        <v>521</v>
      </c>
      <c r="AU31" s="1" t="s">
        <v>521</v>
      </c>
      <c r="AV31" s="1" t="s">
        <v>521</v>
      </c>
      <c r="AW31" s="1" t="s">
        <v>521</v>
      </c>
      <c r="AX31" s="1"/>
      <c r="AY31" s="1" t="s">
        <v>521</v>
      </c>
      <c r="AZ31" s="1" t="s">
        <v>521</v>
      </c>
      <c r="BA31" s="1"/>
      <c r="BB31" s="1"/>
      <c r="BC31" s="1" t="s">
        <v>405</v>
      </c>
      <c r="BD31" s="16" t="s">
        <v>420</v>
      </c>
      <c r="BE31" s="1" t="s">
        <v>444</v>
      </c>
      <c r="BF31" s="1" t="s">
        <v>444</v>
      </c>
      <c r="BG31" s="1" t="s">
        <v>444</v>
      </c>
      <c r="BH31" s="1" t="s">
        <v>444</v>
      </c>
      <c r="BI31" s="1" t="s">
        <v>444</v>
      </c>
      <c r="BJ31" s="1" t="s">
        <v>564</v>
      </c>
      <c r="BK31" s="1" t="s">
        <v>564</v>
      </c>
      <c r="BL31" s="1"/>
      <c r="BM31" s="1"/>
      <c r="BN31" s="1"/>
      <c r="BO31" s="1"/>
      <c r="BP31" s="1"/>
      <c r="BQ31" s="1"/>
      <c r="BR31" s="1"/>
      <c r="BS31" s="1" t="s">
        <v>564</v>
      </c>
      <c r="BT31" s="1"/>
      <c r="BU31" s="1"/>
      <c r="BV31" s="1"/>
      <c r="BW31" s="1"/>
      <c r="BX31" s="1"/>
      <c r="BY31" s="1" t="s">
        <v>564</v>
      </c>
      <c r="BZ31" s="1"/>
      <c r="CA31" s="1" t="s">
        <v>564</v>
      </c>
      <c r="CB31" s="1"/>
      <c r="CC31" s="1" t="s">
        <v>564</v>
      </c>
      <c r="CD31" s="1"/>
      <c r="CE31" s="1"/>
      <c r="CF31" s="1"/>
      <c r="CG31" s="1" t="s">
        <v>564</v>
      </c>
      <c r="CH31" s="1"/>
      <c r="CI31" s="1"/>
      <c r="CJ31" s="1"/>
      <c r="CK31" s="1" t="s">
        <v>564</v>
      </c>
      <c r="CL31" s="1" t="s">
        <v>564</v>
      </c>
      <c r="CM31" s="1" t="s">
        <v>564</v>
      </c>
      <c r="CN31" s="1"/>
    </row>
    <row r="32" spans="1:93" x14ac:dyDescent="0.35">
      <c r="A32" s="16" t="s">
        <v>311</v>
      </c>
      <c r="B32" s="1">
        <f t="shared" si="3"/>
        <v>2007</v>
      </c>
      <c r="C32" s="1" t="s">
        <v>421</v>
      </c>
      <c r="D32" s="1"/>
      <c r="E32" s="1" t="s">
        <v>421</v>
      </c>
      <c r="F32" s="1" t="s">
        <v>421</v>
      </c>
      <c r="G32" s="1" t="s">
        <v>421</v>
      </c>
      <c r="H32" s="1" t="s">
        <v>565</v>
      </c>
      <c r="I32" s="1" t="s">
        <v>421</v>
      </c>
      <c r="J32" s="1" t="s">
        <v>421</v>
      </c>
      <c r="K32" s="1"/>
      <c r="L32" s="1" t="s">
        <v>507</v>
      </c>
      <c r="M32" s="1"/>
      <c r="N32" s="1" t="s">
        <v>421</v>
      </c>
      <c r="O32" s="1" t="s">
        <v>421</v>
      </c>
      <c r="P32" s="1" t="s">
        <v>421</v>
      </c>
      <c r="Q32" s="1" t="s">
        <v>421</v>
      </c>
      <c r="R32" s="1" t="s">
        <v>421</v>
      </c>
      <c r="S32" s="1" t="s">
        <v>581</v>
      </c>
      <c r="T32" s="1"/>
      <c r="U32" s="1"/>
      <c r="V32" s="1" t="s">
        <v>581</v>
      </c>
      <c r="W32" s="1" t="s">
        <v>522</v>
      </c>
      <c r="X32" s="1" t="s">
        <v>522</v>
      </c>
      <c r="Y32" s="1" t="s">
        <v>522</v>
      </c>
      <c r="Z32" s="1"/>
      <c r="AB32" s="1"/>
      <c r="AC32" s="1"/>
      <c r="AD32" s="1"/>
      <c r="AE32" s="1" t="s">
        <v>629</v>
      </c>
      <c r="AF32" s="1"/>
      <c r="AG32" s="1" t="s">
        <v>537</v>
      </c>
      <c r="AH32" s="1"/>
      <c r="AI32" s="1" t="s">
        <v>522</v>
      </c>
      <c r="AJ32" s="1" t="s">
        <v>522</v>
      </c>
      <c r="AK32" s="1"/>
      <c r="AL32" s="1" t="s">
        <v>522</v>
      </c>
      <c r="AM32" s="1"/>
      <c r="AN32" s="1"/>
      <c r="AO32" s="1" t="s">
        <v>655</v>
      </c>
      <c r="AP32" s="1" t="s">
        <v>655</v>
      </c>
      <c r="AQ32" s="1"/>
      <c r="AR32" s="1"/>
      <c r="AS32" s="1"/>
      <c r="AT32" s="1" t="s">
        <v>522</v>
      </c>
      <c r="AU32" s="1" t="s">
        <v>522</v>
      </c>
      <c r="AV32" s="1" t="s">
        <v>522</v>
      </c>
      <c r="AW32" s="1" t="s">
        <v>522</v>
      </c>
      <c r="AX32" s="1"/>
      <c r="AY32" s="1" t="s">
        <v>522</v>
      </c>
      <c r="AZ32" s="1" t="s">
        <v>522</v>
      </c>
      <c r="BA32" s="1"/>
      <c r="BB32" s="1"/>
      <c r="BC32" s="1" t="s">
        <v>406</v>
      </c>
      <c r="BD32" s="16" t="s">
        <v>671</v>
      </c>
      <c r="BE32" s="1" t="s">
        <v>445</v>
      </c>
      <c r="BF32" s="1" t="s">
        <v>445</v>
      </c>
      <c r="BG32" s="1" t="s">
        <v>445</v>
      </c>
      <c r="BH32" s="1" t="s">
        <v>445</v>
      </c>
      <c r="BI32" s="1" t="s">
        <v>445</v>
      </c>
      <c r="BJ32" s="1" t="s">
        <v>565</v>
      </c>
      <c r="BK32" s="1" t="s">
        <v>565</v>
      </c>
      <c r="BL32" s="1"/>
      <c r="BM32" s="1"/>
      <c r="BN32" s="1"/>
      <c r="BO32" s="1"/>
      <c r="BP32" s="1"/>
      <c r="BQ32" s="1"/>
      <c r="BR32" s="1"/>
      <c r="BS32" s="1" t="s">
        <v>565</v>
      </c>
      <c r="BT32" s="1"/>
      <c r="BU32" s="1"/>
      <c r="BV32" s="1"/>
      <c r="BW32" s="1"/>
      <c r="BX32" s="1"/>
      <c r="BY32" s="1" t="s">
        <v>565</v>
      </c>
      <c r="BZ32" s="1"/>
      <c r="CA32" s="1" t="s">
        <v>565</v>
      </c>
      <c r="CB32" s="1"/>
      <c r="CC32" s="1" t="s">
        <v>565</v>
      </c>
      <c r="CD32" s="1"/>
      <c r="CE32" s="1"/>
      <c r="CF32" s="1"/>
      <c r="CG32" s="1" t="s">
        <v>565</v>
      </c>
      <c r="CH32" s="1"/>
      <c r="CI32" s="1"/>
      <c r="CJ32" s="1"/>
      <c r="CK32" s="1" t="s">
        <v>565</v>
      </c>
      <c r="CL32" s="1" t="s">
        <v>565</v>
      </c>
      <c r="CM32" s="1" t="s">
        <v>565</v>
      </c>
      <c r="CN32" s="1"/>
    </row>
    <row r="33" spans="1:93" x14ac:dyDescent="0.35">
      <c r="A33" s="16" t="s">
        <v>311</v>
      </c>
      <c r="B33" s="1">
        <f t="shared" si="3"/>
        <v>2008</v>
      </c>
      <c r="C33" s="1" t="s">
        <v>422</v>
      </c>
      <c r="D33" s="1"/>
      <c r="E33" s="1" t="s">
        <v>422</v>
      </c>
      <c r="F33" s="1" t="s">
        <v>422</v>
      </c>
      <c r="G33" s="1" t="s">
        <v>422</v>
      </c>
      <c r="H33" s="1" t="s">
        <v>566</v>
      </c>
      <c r="I33" s="1" t="s">
        <v>422</v>
      </c>
      <c r="J33" s="1" t="s">
        <v>422</v>
      </c>
      <c r="K33" s="1"/>
      <c r="L33" s="1" t="s">
        <v>508</v>
      </c>
      <c r="M33" s="1"/>
      <c r="N33" s="1" t="s">
        <v>422</v>
      </c>
      <c r="O33" s="1" t="s">
        <v>422</v>
      </c>
      <c r="P33" s="1" t="s">
        <v>422</v>
      </c>
      <c r="Q33" s="1" t="s">
        <v>422</v>
      </c>
      <c r="R33" s="1" t="s">
        <v>422</v>
      </c>
      <c r="S33" s="1" t="s">
        <v>582</v>
      </c>
      <c r="T33" s="1"/>
      <c r="U33" s="1"/>
      <c r="V33" s="1" t="s">
        <v>582</v>
      </c>
      <c r="W33" s="1" t="s">
        <v>523</v>
      </c>
      <c r="X33" s="1" t="s">
        <v>523</v>
      </c>
      <c r="Y33" s="1" t="s">
        <v>523</v>
      </c>
      <c r="Z33" s="1"/>
      <c r="AB33" s="1"/>
      <c r="AC33" s="1"/>
      <c r="AD33" s="1"/>
      <c r="AE33" s="1" t="s">
        <v>628</v>
      </c>
      <c r="AF33" s="1"/>
      <c r="AG33" s="1" t="s">
        <v>538</v>
      </c>
      <c r="AH33" s="1"/>
      <c r="AI33" s="1" t="s">
        <v>523</v>
      </c>
      <c r="AJ33" s="1" t="s">
        <v>523</v>
      </c>
      <c r="AK33" s="1"/>
      <c r="AL33" s="1" t="s">
        <v>523</v>
      </c>
      <c r="AM33" s="1"/>
      <c r="AN33" s="1"/>
      <c r="AO33" s="1" t="s">
        <v>551</v>
      </c>
      <c r="AP33" s="1" t="s">
        <v>551</v>
      </c>
      <c r="AQ33" s="1"/>
      <c r="AR33" s="1"/>
      <c r="AS33" s="1"/>
      <c r="AT33" s="1" t="s">
        <v>523</v>
      </c>
      <c r="AU33" s="1" t="s">
        <v>523</v>
      </c>
      <c r="AV33" s="1" t="s">
        <v>523</v>
      </c>
      <c r="AW33" s="1" t="s">
        <v>523</v>
      </c>
      <c r="AX33" s="1"/>
      <c r="AY33" s="1" t="s">
        <v>523</v>
      </c>
      <c r="AZ33" s="1" t="s">
        <v>523</v>
      </c>
      <c r="BA33" s="1"/>
      <c r="BB33" s="1"/>
      <c r="BC33" s="16" t="s">
        <v>659</v>
      </c>
      <c r="BD33" s="16" t="s">
        <v>422</v>
      </c>
      <c r="BE33" s="1" t="s">
        <v>446</v>
      </c>
      <c r="BF33" s="1" t="s">
        <v>446</v>
      </c>
      <c r="BG33" s="1" t="s">
        <v>446</v>
      </c>
      <c r="BH33" s="1" t="s">
        <v>446</v>
      </c>
      <c r="BI33" s="1" t="s">
        <v>446</v>
      </c>
      <c r="BJ33" s="1" t="s">
        <v>566</v>
      </c>
      <c r="BK33" s="1" t="s">
        <v>566</v>
      </c>
      <c r="BL33" s="1"/>
      <c r="BM33" s="1"/>
      <c r="BN33" s="1"/>
      <c r="BO33" s="1"/>
      <c r="BP33" s="1"/>
      <c r="BQ33" s="1"/>
      <c r="BR33" s="1"/>
      <c r="BS33" s="1" t="s">
        <v>566</v>
      </c>
      <c r="BT33" s="1"/>
      <c r="BU33" s="1"/>
      <c r="BV33" s="1"/>
      <c r="BW33" s="1"/>
      <c r="BX33" s="1"/>
      <c r="BY33" s="1" t="s">
        <v>566</v>
      </c>
      <c r="BZ33" s="1"/>
      <c r="CA33" s="1" t="s">
        <v>566</v>
      </c>
      <c r="CB33" s="1"/>
      <c r="CC33" s="1" t="s">
        <v>566</v>
      </c>
      <c r="CD33" s="1"/>
      <c r="CE33" s="1"/>
      <c r="CF33" s="1"/>
      <c r="CG33" s="1" t="s">
        <v>566</v>
      </c>
      <c r="CH33" s="1"/>
      <c r="CI33" s="1"/>
      <c r="CJ33" s="1"/>
      <c r="CK33" s="1" t="s">
        <v>566</v>
      </c>
      <c r="CL33" s="1" t="s">
        <v>566</v>
      </c>
      <c r="CM33" s="1" t="s">
        <v>566</v>
      </c>
      <c r="CN33" s="1"/>
    </row>
    <row r="34" spans="1:93" x14ac:dyDescent="0.35">
      <c r="A34" s="16" t="s">
        <v>311</v>
      </c>
      <c r="B34" s="1">
        <f t="shared" si="3"/>
        <v>2009</v>
      </c>
      <c r="C34" s="1" t="s">
        <v>494</v>
      </c>
      <c r="D34" s="1"/>
      <c r="E34" s="1" t="s">
        <v>494</v>
      </c>
      <c r="F34" s="1" t="s">
        <v>494</v>
      </c>
      <c r="G34" s="1" t="s">
        <v>494</v>
      </c>
      <c r="H34" s="1" t="s">
        <v>567</v>
      </c>
      <c r="I34" s="1" t="s">
        <v>494</v>
      </c>
      <c r="J34" s="1" t="s">
        <v>494</v>
      </c>
      <c r="K34" s="1"/>
      <c r="L34" s="1" t="s">
        <v>509</v>
      </c>
      <c r="M34" s="1"/>
      <c r="N34" s="1" t="s">
        <v>494</v>
      </c>
      <c r="O34" s="1" t="s">
        <v>494</v>
      </c>
      <c r="P34" s="1" t="s">
        <v>494</v>
      </c>
      <c r="Q34" s="1" t="s">
        <v>494</v>
      </c>
      <c r="R34" s="1" t="s">
        <v>494</v>
      </c>
      <c r="S34" s="1" t="s">
        <v>583</v>
      </c>
      <c r="T34" s="1"/>
      <c r="U34" s="1"/>
      <c r="V34" s="1" t="s">
        <v>583</v>
      </c>
      <c r="W34" s="1" t="s">
        <v>524</v>
      </c>
      <c r="X34" s="1" t="s">
        <v>524</v>
      </c>
      <c r="Y34" s="1" t="s">
        <v>524</v>
      </c>
      <c r="Z34" s="1"/>
      <c r="AB34" s="1"/>
      <c r="AC34" s="1"/>
      <c r="AD34" s="1"/>
      <c r="AE34" s="1" t="s">
        <v>627</v>
      </c>
      <c r="AF34" s="1"/>
      <c r="AG34" s="1" t="s">
        <v>539</v>
      </c>
      <c r="AH34" s="1"/>
      <c r="AI34" s="1" t="s">
        <v>524</v>
      </c>
      <c r="AJ34" s="1" t="s">
        <v>524</v>
      </c>
      <c r="AK34" s="1"/>
      <c r="AL34" s="1" t="s">
        <v>524</v>
      </c>
      <c r="AM34" s="1"/>
      <c r="AN34" s="1"/>
      <c r="AO34" s="1" t="s">
        <v>552</v>
      </c>
      <c r="AP34" s="1" t="s">
        <v>552</v>
      </c>
      <c r="AQ34" s="1"/>
      <c r="AR34" s="1"/>
      <c r="AS34" s="1"/>
      <c r="AT34" s="1" t="s">
        <v>524</v>
      </c>
      <c r="AU34" s="1" t="s">
        <v>524</v>
      </c>
      <c r="AV34" s="1" t="s">
        <v>524</v>
      </c>
      <c r="AW34" s="1" t="s">
        <v>524</v>
      </c>
      <c r="AX34" s="1"/>
      <c r="AY34" s="1" t="s">
        <v>524</v>
      </c>
      <c r="AZ34" s="1" t="s">
        <v>524</v>
      </c>
      <c r="BA34" s="1"/>
      <c r="BB34" s="1"/>
      <c r="BC34" s="16" t="s">
        <v>660</v>
      </c>
      <c r="BD34" s="16" t="s">
        <v>481</v>
      </c>
      <c r="BE34" s="1" t="s">
        <v>447</v>
      </c>
      <c r="BF34" s="1" t="s">
        <v>447</v>
      </c>
      <c r="BG34" s="1" t="s">
        <v>447</v>
      </c>
      <c r="BH34" s="1" t="s">
        <v>447</v>
      </c>
      <c r="BI34" s="1" t="s">
        <v>447</v>
      </c>
      <c r="BJ34" s="1" t="s">
        <v>567</v>
      </c>
      <c r="BK34" s="1" t="s">
        <v>567</v>
      </c>
      <c r="BL34" s="1"/>
      <c r="BM34" s="1"/>
      <c r="BN34" s="1"/>
      <c r="BO34" s="1"/>
      <c r="BP34" s="1"/>
      <c r="BQ34" s="1"/>
      <c r="BR34" s="1"/>
      <c r="BS34" s="1" t="s">
        <v>567</v>
      </c>
      <c r="BT34" s="1"/>
      <c r="BU34" s="1"/>
      <c r="BV34" s="1"/>
      <c r="BW34" s="1"/>
      <c r="BX34" s="1"/>
      <c r="BY34" s="1" t="s">
        <v>567</v>
      </c>
      <c r="BZ34" s="1"/>
      <c r="CA34" s="1" t="s">
        <v>567</v>
      </c>
      <c r="CB34" s="1"/>
      <c r="CC34" s="1" t="s">
        <v>567</v>
      </c>
      <c r="CD34" s="1"/>
      <c r="CE34" s="1"/>
      <c r="CF34" s="1"/>
      <c r="CG34" s="1" t="s">
        <v>567</v>
      </c>
      <c r="CH34" s="1"/>
      <c r="CI34" s="1"/>
      <c r="CJ34" s="1"/>
      <c r="CK34" s="1" t="s">
        <v>567</v>
      </c>
      <c r="CL34" s="1" t="s">
        <v>567</v>
      </c>
      <c r="CM34" s="1" t="s">
        <v>567</v>
      </c>
      <c r="CN34" s="1"/>
    </row>
    <row r="35" spans="1:93" x14ac:dyDescent="0.35">
      <c r="A35" s="16" t="s">
        <v>311</v>
      </c>
      <c r="B35" s="1">
        <f t="shared" si="3"/>
        <v>2010</v>
      </c>
      <c r="C35" s="1" t="s">
        <v>495</v>
      </c>
      <c r="D35" s="1"/>
      <c r="E35" s="1" t="s">
        <v>495</v>
      </c>
      <c r="F35" s="1" t="s">
        <v>495</v>
      </c>
      <c r="G35" s="1" t="s">
        <v>495</v>
      </c>
      <c r="H35" s="1" t="s">
        <v>568</v>
      </c>
      <c r="I35" s="1" t="s">
        <v>495</v>
      </c>
      <c r="J35" s="1" t="s">
        <v>495</v>
      </c>
      <c r="K35" s="1"/>
      <c r="L35" s="1" t="s">
        <v>510</v>
      </c>
      <c r="M35" s="1"/>
      <c r="N35" s="1" t="s">
        <v>495</v>
      </c>
      <c r="O35" s="1" t="s">
        <v>495</v>
      </c>
      <c r="P35" s="1" t="s">
        <v>495</v>
      </c>
      <c r="Q35" s="1" t="s">
        <v>495</v>
      </c>
      <c r="R35" s="1" t="s">
        <v>495</v>
      </c>
      <c r="S35" s="1" t="s">
        <v>584</v>
      </c>
      <c r="T35" s="1"/>
      <c r="U35" s="1"/>
      <c r="V35" s="1" t="s">
        <v>584</v>
      </c>
      <c r="W35" s="1" t="s">
        <v>525</v>
      </c>
      <c r="X35" s="1" t="s">
        <v>525</v>
      </c>
      <c r="Y35" s="1" t="s">
        <v>525</v>
      </c>
      <c r="Z35" s="1"/>
      <c r="AB35" s="1"/>
      <c r="AC35" s="1"/>
      <c r="AD35" s="1"/>
      <c r="AE35" s="1" t="s">
        <v>625</v>
      </c>
      <c r="AF35" s="1"/>
      <c r="AG35" s="1" t="s">
        <v>540</v>
      </c>
      <c r="AH35" s="1"/>
      <c r="AI35" s="1" t="s">
        <v>525</v>
      </c>
      <c r="AJ35" s="1" t="s">
        <v>525</v>
      </c>
      <c r="AK35" s="1"/>
      <c r="AL35" s="1" t="s">
        <v>525</v>
      </c>
      <c r="AM35" s="1"/>
      <c r="AN35" s="1"/>
      <c r="AO35" s="1" t="s">
        <v>553</v>
      </c>
      <c r="AP35" s="1" t="s">
        <v>553</v>
      </c>
      <c r="AQ35" s="1"/>
      <c r="AR35" s="1"/>
      <c r="AS35" s="1"/>
      <c r="AT35" s="1" t="s">
        <v>525</v>
      </c>
      <c r="AU35" s="1" t="s">
        <v>525</v>
      </c>
      <c r="AV35" s="1" t="s">
        <v>525</v>
      </c>
      <c r="AW35" s="1" t="s">
        <v>525</v>
      </c>
      <c r="AX35" s="1"/>
      <c r="AY35" s="1" t="s">
        <v>525</v>
      </c>
      <c r="AZ35" s="1" t="s">
        <v>525</v>
      </c>
      <c r="BA35" s="1"/>
      <c r="BB35" s="16" t="s">
        <v>510</v>
      </c>
      <c r="BC35" s="16" t="s">
        <v>661</v>
      </c>
      <c r="BD35" s="16" t="s">
        <v>482</v>
      </c>
      <c r="BE35" s="1" t="s">
        <v>448</v>
      </c>
      <c r="BF35" s="1" t="s">
        <v>448</v>
      </c>
      <c r="BG35" s="1" t="s">
        <v>448</v>
      </c>
      <c r="BH35" s="1" t="s">
        <v>448</v>
      </c>
      <c r="BI35" s="1" t="s">
        <v>448</v>
      </c>
      <c r="BJ35" s="1" t="s">
        <v>568</v>
      </c>
      <c r="BK35" s="1" t="s">
        <v>568</v>
      </c>
      <c r="BL35" s="1"/>
      <c r="BM35" s="1"/>
      <c r="BN35" s="1"/>
      <c r="BO35" s="1"/>
      <c r="BP35" s="1"/>
      <c r="BQ35" s="1"/>
      <c r="BR35" s="1"/>
      <c r="BS35" s="1" t="s">
        <v>568</v>
      </c>
      <c r="BT35" s="1"/>
      <c r="BU35" s="1"/>
      <c r="BV35" s="1"/>
      <c r="BW35" s="1"/>
      <c r="BX35" s="1"/>
      <c r="BY35" s="1" t="s">
        <v>568</v>
      </c>
      <c r="BZ35" s="1"/>
      <c r="CA35" s="1" t="s">
        <v>568</v>
      </c>
      <c r="CB35" s="1"/>
      <c r="CC35" s="1" t="s">
        <v>568</v>
      </c>
      <c r="CD35" s="1"/>
      <c r="CE35" s="1"/>
      <c r="CF35" s="1"/>
      <c r="CG35" s="1" t="s">
        <v>568</v>
      </c>
      <c r="CH35" s="1"/>
      <c r="CI35" s="1"/>
      <c r="CJ35" s="1"/>
      <c r="CK35" s="1" t="s">
        <v>568</v>
      </c>
      <c r="CL35" s="1" t="s">
        <v>568</v>
      </c>
      <c r="CM35" s="1" t="s">
        <v>568</v>
      </c>
      <c r="CN35" s="1"/>
    </row>
    <row r="36" spans="1:93" x14ac:dyDescent="0.35">
      <c r="A36" s="16" t="s">
        <v>311</v>
      </c>
      <c r="B36" s="1">
        <f t="shared" si="3"/>
        <v>2011</v>
      </c>
      <c r="C36" s="1" t="s">
        <v>496</v>
      </c>
      <c r="D36" s="1"/>
      <c r="E36" s="1" t="s">
        <v>496</v>
      </c>
      <c r="F36" s="1" t="s">
        <v>496</v>
      </c>
      <c r="G36" s="1" t="s">
        <v>496</v>
      </c>
      <c r="H36" s="1" t="s">
        <v>569</v>
      </c>
      <c r="I36" s="1" t="s">
        <v>496</v>
      </c>
      <c r="J36" s="1" t="s">
        <v>496</v>
      </c>
      <c r="K36" s="1"/>
      <c r="L36" s="1" t="s">
        <v>511</v>
      </c>
      <c r="M36" s="1"/>
      <c r="N36" s="1" t="s">
        <v>496</v>
      </c>
      <c r="O36" s="1" t="s">
        <v>496</v>
      </c>
      <c r="P36" s="1" t="s">
        <v>496</v>
      </c>
      <c r="Q36" s="1" t="s">
        <v>496</v>
      </c>
      <c r="R36" s="1" t="s">
        <v>496</v>
      </c>
      <c r="S36" s="1" t="s">
        <v>585</v>
      </c>
      <c r="T36" s="1"/>
      <c r="U36" s="1"/>
      <c r="V36" s="1" t="s">
        <v>585</v>
      </c>
      <c r="W36" s="1" t="s">
        <v>526</v>
      </c>
      <c r="X36" s="1" t="s">
        <v>526</v>
      </c>
      <c r="Y36" s="1" t="s">
        <v>526</v>
      </c>
      <c r="Z36" s="1"/>
      <c r="AB36" s="1"/>
      <c r="AC36" s="1"/>
      <c r="AD36" s="1"/>
      <c r="AE36" s="1" t="s">
        <v>626</v>
      </c>
      <c r="AF36" s="1"/>
      <c r="AG36" s="1" t="s">
        <v>541</v>
      </c>
      <c r="AH36" s="1"/>
      <c r="AI36" s="1" t="s">
        <v>526</v>
      </c>
      <c r="AJ36" s="1" t="s">
        <v>526</v>
      </c>
      <c r="AK36" s="1"/>
      <c r="AL36" s="1" t="s">
        <v>526</v>
      </c>
      <c r="AM36" s="1"/>
      <c r="AN36" s="1"/>
      <c r="AO36" s="1" t="s">
        <v>554</v>
      </c>
      <c r="AP36" s="1" t="s">
        <v>554</v>
      </c>
      <c r="AQ36" s="1" t="s">
        <v>554</v>
      </c>
      <c r="AR36" s="1" t="s">
        <v>554</v>
      </c>
      <c r="AS36" s="1"/>
      <c r="AT36" s="1" t="s">
        <v>526</v>
      </c>
      <c r="AU36" s="1" t="s">
        <v>526</v>
      </c>
      <c r="AV36" s="1" t="s">
        <v>526</v>
      </c>
      <c r="AW36" s="1" t="s">
        <v>526</v>
      </c>
      <c r="AX36" s="1"/>
      <c r="AY36" s="1" t="s">
        <v>526</v>
      </c>
      <c r="AZ36" s="1" t="s">
        <v>526</v>
      </c>
      <c r="BA36" s="1"/>
      <c r="BB36" s="16" t="s">
        <v>511</v>
      </c>
      <c r="BC36" s="16" t="s">
        <v>662</v>
      </c>
      <c r="BD36" s="16" t="s">
        <v>483</v>
      </c>
      <c r="BE36" s="1" t="s">
        <v>449</v>
      </c>
      <c r="BF36" s="1" t="s">
        <v>449</v>
      </c>
      <c r="BG36" s="1" t="s">
        <v>449</v>
      </c>
      <c r="BH36" s="1" t="s">
        <v>449</v>
      </c>
      <c r="BI36" s="1" t="s">
        <v>449</v>
      </c>
      <c r="BJ36" s="1" t="s">
        <v>569</v>
      </c>
      <c r="BK36" s="1" t="s">
        <v>569</v>
      </c>
      <c r="BL36" s="1"/>
      <c r="BM36" s="1"/>
      <c r="BN36" s="1"/>
      <c r="BO36" s="1"/>
      <c r="BP36" s="1"/>
      <c r="BQ36" s="1"/>
      <c r="BR36" s="1"/>
      <c r="BS36" s="1" t="s">
        <v>569</v>
      </c>
      <c r="BT36" s="1"/>
      <c r="BU36" s="1"/>
      <c r="BV36" s="1"/>
      <c r="BW36" s="1"/>
      <c r="BX36" s="1"/>
      <c r="BY36" s="1" t="s">
        <v>569</v>
      </c>
      <c r="BZ36" s="1"/>
      <c r="CA36" s="1" t="s">
        <v>569</v>
      </c>
      <c r="CB36" s="1"/>
      <c r="CC36" s="1" t="s">
        <v>569</v>
      </c>
      <c r="CD36" s="1"/>
      <c r="CE36" s="1"/>
      <c r="CF36" s="1"/>
      <c r="CG36" s="1" t="s">
        <v>569</v>
      </c>
      <c r="CH36" s="1"/>
      <c r="CI36" s="1"/>
      <c r="CJ36" s="1"/>
      <c r="CK36" s="1" t="s">
        <v>569</v>
      </c>
      <c r="CL36" s="1" t="s">
        <v>569</v>
      </c>
      <c r="CM36" s="1" t="s">
        <v>569</v>
      </c>
      <c r="CN36" s="1"/>
    </row>
    <row r="37" spans="1:93" x14ac:dyDescent="0.35">
      <c r="A37" s="16" t="s">
        <v>311</v>
      </c>
      <c r="B37" s="1">
        <f t="shared" si="3"/>
        <v>2012</v>
      </c>
      <c r="C37" s="1" t="s">
        <v>497</v>
      </c>
      <c r="D37" s="1"/>
      <c r="E37" s="1" t="s">
        <v>497</v>
      </c>
      <c r="F37" s="1" t="s">
        <v>497</v>
      </c>
      <c r="G37" s="1" t="s">
        <v>497</v>
      </c>
      <c r="H37" s="1" t="s">
        <v>570</v>
      </c>
      <c r="I37" s="1" t="s">
        <v>497</v>
      </c>
      <c r="J37" s="1" t="s">
        <v>497</v>
      </c>
      <c r="K37" s="1"/>
      <c r="L37" s="1" t="s">
        <v>512</v>
      </c>
      <c r="M37" s="1"/>
      <c r="N37" s="1" t="s">
        <v>497</v>
      </c>
      <c r="O37" s="1" t="s">
        <v>497</v>
      </c>
      <c r="P37" s="1" t="s">
        <v>497</v>
      </c>
      <c r="Q37" s="1" t="s">
        <v>497</v>
      </c>
      <c r="R37" s="1" t="s">
        <v>497</v>
      </c>
      <c r="S37" s="1" t="s">
        <v>586</v>
      </c>
      <c r="T37" s="1"/>
      <c r="U37" s="1"/>
      <c r="V37" s="1" t="s">
        <v>586</v>
      </c>
      <c r="W37" s="1" t="s">
        <v>527</v>
      </c>
      <c r="X37" s="1" t="s">
        <v>527</v>
      </c>
      <c r="Y37" s="1" t="s">
        <v>527</v>
      </c>
      <c r="Z37" s="1"/>
      <c r="AB37" s="1"/>
      <c r="AC37" s="1"/>
      <c r="AD37" s="1"/>
      <c r="AE37" s="1" t="s">
        <v>636</v>
      </c>
      <c r="AF37" s="1"/>
      <c r="AG37" s="1" t="s">
        <v>542</v>
      </c>
      <c r="AH37" s="1"/>
      <c r="AI37" s="1" t="s">
        <v>527</v>
      </c>
      <c r="AJ37" s="1" t="s">
        <v>527</v>
      </c>
      <c r="AK37" s="1"/>
      <c r="AL37" s="1" t="s">
        <v>527</v>
      </c>
      <c r="AM37" s="1"/>
      <c r="AN37" s="1"/>
      <c r="AO37" s="1" t="s">
        <v>555</v>
      </c>
      <c r="AP37" s="1" t="s">
        <v>555</v>
      </c>
      <c r="AQ37" s="1" t="s">
        <v>555</v>
      </c>
      <c r="AR37" s="1" t="s">
        <v>555</v>
      </c>
      <c r="AS37" s="1"/>
      <c r="AT37" s="1" t="s">
        <v>527</v>
      </c>
      <c r="AU37" s="1" t="s">
        <v>527</v>
      </c>
      <c r="AV37" s="1" t="s">
        <v>527</v>
      </c>
      <c r="AW37" s="1" t="s">
        <v>527</v>
      </c>
      <c r="AX37" s="1"/>
      <c r="AY37" s="1" t="s">
        <v>527</v>
      </c>
      <c r="AZ37" s="1" t="s">
        <v>527</v>
      </c>
      <c r="BA37" s="1" t="s">
        <v>663</v>
      </c>
      <c r="BB37" s="1" t="s">
        <v>512</v>
      </c>
      <c r="BC37" s="16" t="s">
        <v>663</v>
      </c>
      <c r="BD37" s="16" t="s">
        <v>484</v>
      </c>
      <c r="BE37" s="1" t="s">
        <v>450</v>
      </c>
      <c r="BF37" s="1" t="s">
        <v>450</v>
      </c>
      <c r="BG37" s="1" t="s">
        <v>450</v>
      </c>
      <c r="BH37" s="1" t="s">
        <v>450</v>
      </c>
      <c r="BI37" s="1" t="s">
        <v>450</v>
      </c>
      <c r="BJ37" s="1" t="s">
        <v>570</v>
      </c>
      <c r="BK37" s="1" t="s">
        <v>570</v>
      </c>
      <c r="BL37" s="1"/>
      <c r="BM37" s="1"/>
      <c r="BN37" s="1"/>
      <c r="BO37" s="1"/>
      <c r="BP37" s="1"/>
      <c r="BQ37" s="1"/>
      <c r="BR37" s="1"/>
      <c r="BS37" s="1" t="s">
        <v>570</v>
      </c>
      <c r="BT37" s="1"/>
      <c r="BU37" s="1"/>
      <c r="BV37" s="1"/>
      <c r="BW37" s="1"/>
      <c r="BX37" s="1"/>
      <c r="BY37" s="1" t="s">
        <v>570</v>
      </c>
      <c r="BZ37" s="1"/>
      <c r="CA37" s="1" t="s">
        <v>570</v>
      </c>
      <c r="CB37" s="1"/>
      <c r="CC37" s="1" t="s">
        <v>570</v>
      </c>
      <c r="CD37" s="1"/>
      <c r="CE37" s="1"/>
      <c r="CF37" s="1"/>
      <c r="CG37" s="1" t="s">
        <v>570</v>
      </c>
      <c r="CH37" s="1"/>
      <c r="CI37" s="1"/>
      <c r="CJ37" s="1"/>
      <c r="CK37" s="1" t="s">
        <v>570</v>
      </c>
      <c r="CL37" s="1" t="s">
        <v>570</v>
      </c>
      <c r="CM37" s="1" t="s">
        <v>570</v>
      </c>
      <c r="CN37" s="1"/>
    </row>
    <row r="38" spans="1:93" x14ac:dyDescent="0.35">
      <c r="A38" s="16" t="s">
        <v>311</v>
      </c>
      <c r="B38" s="1">
        <f t="shared" si="3"/>
        <v>2013</v>
      </c>
      <c r="C38" s="1" t="s">
        <v>498</v>
      </c>
      <c r="D38" s="1"/>
      <c r="E38" s="1" t="s">
        <v>498</v>
      </c>
      <c r="F38" s="1" t="s">
        <v>498</v>
      </c>
      <c r="G38" s="1" t="s">
        <v>498</v>
      </c>
      <c r="H38" s="1" t="s">
        <v>571</v>
      </c>
      <c r="I38" s="1" t="s">
        <v>498</v>
      </c>
      <c r="J38" s="1" t="s">
        <v>498</v>
      </c>
      <c r="K38" s="1"/>
      <c r="L38" s="1" t="s">
        <v>513</v>
      </c>
      <c r="M38" s="1"/>
      <c r="N38" s="1" t="s">
        <v>498</v>
      </c>
      <c r="O38" s="1" t="s">
        <v>498</v>
      </c>
      <c r="P38" s="1" t="s">
        <v>498</v>
      </c>
      <c r="Q38" s="1" t="s">
        <v>498</v>
      </c>
      <c r="R38" s="1" t="s">
        <v>498</v>
      </c>
      <c r="S38" s="1" t="s">
        <v>587</v>
      </c>
      <c r="T38" s="1"/>
      <c r="U38" s="1"/>
      <c r="V38" s="1" t="s">
        <v>587</v>
      </c>
      <c r="W38" s="1" t="s">
        <v>528</v>
      </c>
      <c r="X38" s="1" t="s">
        <v>528</v>
      </c>
      <c r="Y38" s="1" t="s">
        <v>528</v>
      </c>
      <c r="Z38" s="1"/>
      <c r="AB38" s="1"/>
      <c r="AC38" s="1"/>
      <c r="AD38" s="1"/>
      <c r="AE38" s="1" t="s">
        <v>637</v>
      </c>
      <c r="AF38" s="1"/>
      <c r="AG38" s="1" t="s">
        <v>543</v>
      </c>
      <c r="AH38" s="1"/>
      <c r="AI38" s="1" t="s">
        <v>528</v>
      </c>
      <c r="AJ38" s="1" t="s">
        <v>528</v>
      </c>
      <c r="AK38" s="1"/>
      <c r="AL38" s="1" t="s">
        <v>528</v>
      </c>
      <c r="AM38" s="1"/>
      <c r="AN38" s="1"/>
      <c r="AO38" s="1" t="s">
        <v>556</v>
      </c>
      <c r="AP38" s="1" t="s">
        <v>556</v>
      </c>
      <c r="AQ38" s="1" t="s">
        <v>556</v>
      </c>
      <c r="AR38" s="1" t="s">
        <v>556</v>
      </c>
      <c r="AS38" s="1"/>
      <c r="AT38" s="1" t="s">
        <v>528</v>
      </c>
      <c r="AU38" s="1" t="s">
        <v>528</v>
      </c>
      <c r="AV38" s="1" t="s">
        <v>528</v>
      </c>
      <c r="AW38" s="1" t="s">
        <v>528</v>
      </c>
      <c r="AX38" s="1"/>
      <c r="AY38" s="1" t="s">
        <v>528</v>
      </c>
      <c r="AZ38" s="1" t="s">
        <v>528</v>
      </c>
      <c r="BA38" s="1" t="s">
        <v>664</v>
      </c>
      <c r="BB38" s="1" t="s">
        <v>513</v>
      </c>
      <c r="BC38" s="16" t="s">
        <v>664</v>
      </c>
      <c r="BD38" s="16" t="s">
        <v>485</v>
      </c>
      <c r="BE38" s="1" t="s">
        <v>451</v>
      </c>
      <c r="BF38" s="1" t="s">
        <v>451</v>
      </c>
      <c r="BG38" s="1" t="s">
        <v>451</v>
      </c>
      <c r="BH38" s="1" t="s">
        <v>451</v>
      </c>
      <c r="BI38" s="1" t="s">
        <v>451</v>
      </c>
      <c r="BJ38" s="1" t="s">
        <v>571</v>
      </c>
      <c r="BK38" s="1" t="s">
        <v>571</v>
      </c>
      <c r="BL38" s="1"/>
      <c r="BM38" s="1"/>
      <c r="BN38" s="1"/>
      <c r="BO38" s="1"/>
      <c r="BP38" s="1"/>
      <c r="BQ38" s="1"/>
      <c r="BR38" s="1"/>
      <c r="BS38" s="1" t="s">
        <v>571</v>
      </c>
      <c r="BT38" s="1"/>
      <c r="BU38" s="1"/>
      <c r="BV38" s="1"/>
      <c r="BW38" s="1"/>
      <c r="BX38" s="1"/>
      <c r="BY38" s="1" t="s">
        <v>571</v>
      </c>
      <c r="BZ38" s="1"/>
      <c r="CA38" s="1" t="s">
        <v>571</v>
      </c>
      <c r="CB38" s="1"/>
      <c r="CC38" s="1" t="s">
        <v>571</v>
      </c>
      <c r="CD38" s="1"/>
      <c r="CE38" s="1"/>
      <c r="CF38" s="1"/>
      <c r="CG38" s="1" t="s">
        <v>571</v>
      </c>
      <c r="CH38" s="1"/>
      <c r="CI38" s="1"/>
      <c r="CJ38" s="1"/>
      <c r="CK38" s="1" t="s">
        <v>571</v>
      </c>
      <c r="CL38" s="1" t="s">
        <v>571</v>
      </c>
      <c r="CM38" s="1" t="s">
        <v>571</v>
      </c>
      <c r="CN38" s="1"/>
    </row>
    <row r="39" spans="1:93" x14ac:dyDescent="0.35">
      <c r="A39" s="16" t="s">
        <v>311</v>
      </c>
      <c r="B39" s="1">
        <f t="shared" si="3"/>
        <v>2014</v>
      </c>
      <c r="C39" s="1" t="s">
        <v>499</v>
      </c>
      <c r="D39" s="1"/>
      <c r="E39" s="1" t="s">
        <v>499</v>
      </c>
      <c r="F39" s="1" t="s">
        <v>499</v>
      </c>
      <c r="G39" s="1" t="s">
        <v>499</v>
      </c>
      <c r="H39" s="1" t="s">
        <v>572</v>
      </c>
      <c r="I39" s="1" t="s">
        <v>499</v>
      </c>
      <c r="J39" s="1" t="s">
        <v>499</v>
      </c>
      <c r="K39" s="1"/>
      <c r="L39" s="1" t="s">
        <v>514</v>
      </c>
      <c r="M39" s="1"/>
      <c r="N39" s="1" t="s">
        <v>499</v>
      </c>
      <c r="O39" s="1" t="s">
        <v>499</v>
      </c>
      <c r="P39" s="1" t="s">
        <v>499</v>
      </c>
      <c r="Q39" s="1" t="s">
        <v>499</v>
      </c>
      <c r="R39" s="1" t="s">
        <v>499</v>
      </c>
      <c r="S39" s="1" t="s">
        <v>588</v>
      </c>
      <c r="T39" s="1"/>
      <c r="U39" s="1"/>
      <c r="V39" s="1" t="s">
        <v>588</v>
      </c>
      <c r="W39" s="1" t="s">
        <v>529</v>
      </c>
      <c r="X39" s="1" t="s">
        <v>529</v>
      </c>
      <c r="Y39" s="1" t="s">
        <v>529</v>
      </c>
      <c r="Z39" s="1"/>
      <c r="AB39" s="1"/>
      <c r="AC39" s="1"/>
      <c r="AD39" s="1"/>
      <c r="AE39" s="1" t="s">
        <v>638</v>
      </c>
      <c r="AF39" s="1"/>
      <c r="AG39" s="1" t="s">
        <v>544</v>
      </c>
      <c r="AH39" s="1"/>
      <c r="AI39" s="1" t="s">
        <v>529</v>
      </c>
      <c r="AJ39" s="1" t="s">
        <v>529</v>
      </c>
      <c r="AK39" s="1"/>
      <c r="AL39" s="1" t="s">
        <v>529</v>
      </c>
      <c r="AM39" s="1"/>
      <c r="AN39" s="1"/>
      <c r="AO39" s="1" t="s">
        <v>557</v>
      </c>
      <c r="AP39" s="1" t="s">
        <v>557</v>
      </c>
      <c r="AQ39" s="1" t="s">
        <v>557</v>
      </c>
      <c r="AR39" s="1" t="s">
        <v>557</v>
      </c>
      <c r="AS39" s="1"/>
      <c r="AT39" s="1" t="s">
        <v>529</v>
      </c>
      <c r="AU39" s="1" t="s">
        <v>529</v>
      </c>
      <c r="AV39" s="1" t="s">
        <v>529</v>
      </c>
      <c r="AW39" s="1" t="s">
        <v>529</v>
      </c>
      <c r="AX39" s="1"/>
      <c r="AY39" s="1" t="s">
        <v>529</v>
      </c>
      <c r="AZ39" s="1" t="s">
        <v>529</v>
      </c>
      <c r="BA39" s="1" t="s">
        <v>665</v>
      </c>
      <c r="BB39" s="1" t="s">
        <v>514</v>
      </c>
      <c r="BC39" s="16" t="s">
        <v>665</v>
      </c>
      <c r="BD39" s="16" t="s">
        <v>486</v>
      </c>
      <c r="BE39" s="1" t="s">
        <v>452</v>
      </c>
      <c r="BF39" s="1" t="s">
        <v>452</v>
      </c>
      <c r="BG39" s="1" t="s">
        <v>452</v>
      </c>
      <c r="BH39" s="1" t="s">
        <v>452</v>
      </c>
      <c r="BI39" s="1" t="s">
        <v>452</v>
      </c>
      <c r="BJ39" s="1" t="s">
        <v>572</v>
      </c>
      <c r="BK39" s="1" t="s">
        <v>572</v>
      </c>
      <c r="BL39" s="1"/>
      <c r="BM39" s="1"/>
      <c r="BN39" s="1"/>
      <c r="BO39" s="1"/>
      <c r="BP39" s="1"/>
      <c r="BQ39" s="1"/>
      <c r="BR39" s="1"/>
      <c r="BS39" s="1" t="s">
        <v>572</v>
      </c>
      <c r="BT39" s="1"/>
      <c r="BU39" s="1"/>
      <c r="BV39" s="1"/>
      <c r="BW39" s="1"/>
      <c r="BX39" s="1"/>
      <c r="BY39" s="1" t="s">
        <v>572</v>
      </c>
      <c r="BZ39" s="1"/>
      <c r="CA39" s="1" t="s">
        <v>572</v>
      </c>
      <c r="CB39" s="1"/>
      <c r="CC39" s="1" t="s">
        <v>572</v>
      </c>
      <c r="CD39" s="1"/>
      <c r="CE39" s="1"/>
      <c r="CF39" s="1"/>
      <c r="CG39" s="1" t="s">
        <v>572</v>
      </c>
      <c r="CH39" s="1"/>
      <c r="CI39" s="1"/>
      <c r="CJ39" s="1"/>
      <c r="CK39" s="1" t="s">
        <v>572</v>
      </c>
      <c r="CL39" s="1" t="s">
        <v>572</v>
      </c>
      <c r="CM39" s="1" t="s">
        <v>572</v>
      </c>
      <c r="CN39" s="1"/>
    </row>
    <row r="40" spans="1:93" x14ac:dyDescent="0.35">
      <c r="A40" s="16" t="s">
        <v>311</v>
      </c>
      <c r="B40" s="1">
        <f t="shared" si="3"/>
        <v>2015</v>
      </c>
      <c r="C40" s="1" t="s">
        <v>500</v>
      </c>
      <c r="D40" s="1"/>
      <c r="E40" s="1" t="s">
        <v>500</v>
      </c>
      <c r="F40" s="1" t="s">
        <v>500</v>
      </c>
      <c r="G40" s="1" t="s">
        <v>500</v>
      </c>
      <c r="H40" s="1" t="s">
        <v>573</v>
      </c>
      <c r="I40" s="1" t="s">
        <v>500</v>
      </c>
      <c r="J40" s="1" t="s">
        <v>500</v>
      </c>
      <c r="K40" s="1"/>
      <c r="L40" s="1" t="s">
        <v>515</v>
      </c>
      <c r="M40" s="1"/>
      <c r="N40" s="1" t="s">
        <v>500</v>
      </c>
      <c r="O40" s="1" t="s">
        <v>500</v>
      </c>
      <c r="P40" s="1" t="s">
        <v>500</v>
      </c>
      <c r="Q40" s="1" t="s">
        <v>500</v>
      </c>
      <c r="R40" s="1" t="s">
        <v>500</v>
      </c>
      <c r="S40" s="1" t="s">
        <v>589</v>
      </c>
      <c r="T40" s="1"/>
      <c r="U40" s="1"/>
      <c r="V40" s="1" t="s">
        <v>589</v>
      </c>
      <c r="W40" s="1" t="s">
        <v>530</v>
      </c>
      <c r="X40" s="1" t="s">
        <v>530</v>
      </c>
      <c r="Y40" s="1" t="s">
        <v>530</v>
      </c>
      <c r="Z40" s="1"/>
      <c r="AB40" s="1"/>
      <c r="AC40" s="1"/>
      <c r="AD40" s="1"/>
      <c r="AE40" s="1" t="s">
        <v>640</v>
      </c>
      <c r="AF40" s="1"/>
      <c r="AG40" s="1" t="s">
        <v>545</v>
      </c>
      <c r="AH40" s="1"/>
      <c r="AI40" s="1" t="s">
        <v>530</v>
      </c>
      <c r="AJ40" s="1" t="s">
        <v>530</v>
      </c>
      <c r="AK40" s="1"/>
      <c r="AL40" s="1" t="s">
        <v>530</v>
      </c>
      <c r="AM40" s="1"/>
      <c r="AN40" s="1"/>
      <c r="AO40" s="1" t="s">
        <v>558</v>
      </c>
      <c r="AP40" s="1" t="s">
        <v>558</v>
      </c>
      <c r="AQ40" s="1" t="s">
        <v>558</v>
      </c>
      <c r="AR40" s="1" t="s">
        <v>558</v>
      </c>
      <c r="AS40" s="1"/>
      <c r="AT40" s="1" t="s">
        <v>530</v>
      </c>
      <c r="AU40" s="1" t="s">
        <v>530</v>
      </c>
      <c r="AV40" s="1" t="s">
        <v>530</v>
      </c>
      <c r="AW40" s="1" t="s">
        <v>530</v>
      </c>
      <c r="AX40" s="1"/>
      <c r="AY40" s="1" t="s">
        <v>530</v>
      </c>
      <c r="AZ40" s="1" t="s">
        <v>530</v>
      </c>
      <c r="BA40" s="1" t="s">
        <v>666</v>
      </c>
      <c r="BB40" s="1" t="s">
        <v>515</v>
      </c>
      <c r="BC40" s="16" t="s">
        <v>666</v>
      </c>
      <c r="BD40" s="16" t="s">
        <v>487</v>
      </c>
      <c r="BE40" s="1" t="s">
        <v>453</v>
      </c>
      <c r="BF40" s="1" t="s">
        <v>453</v>
      </c>
      <c r="BG40" s="1" t="s">
        <v>453</v>
      </c>
      <c r="BH40" s="1" t="s">
        <v>453</v>
      </c>
      <c r="BI40" s="1" t="s">
        <v>453</v>
      </c>
      <c r="BJ40" s="1" t="s">
        <v>573</v>
      </c>
      <c r="BK40" s="1" t="s">
        <v>573</v>
      </c>
      <c r="BL40" s="1"/>
      <c r="BM40" s="1"/>
      <c r="BN40" s="1"/>
      <c r="BO40" s="1"/>
      <c r="BP40" s="1"/>
      <c r="BQ40" s="1"/>
      <c r="BR40" s="1"/>
      <c r="BS40" s="1" t="s">
        <v>573</v>
      </c>
      <c r="BT40" s="1"/>
      <c r="BU40" s="1"/>
      <c r="BV40" s="1"/>
      <c r="BW40" s="1"/>
      <c r="BX40" s="1"/>
      <c r="BY40" s="1" t="s">
        <v>573</v>
      </c>
      <c r="BZ40" s="1"/>
      <c r="CA40" s="1" t="s">
        <v>573</v>
      </c>
      <c r="CB40" s="1"/>
      <c r="CC40" s="1"/>
      <c r="CD40" s="1"/>
      <c r="CE40" s="1"/>
      <c r="CF40" s="1"/>
      <c r="CG40" s="1" t="s">
        <v>573</v>
      </c>
      <c r="CH40" s="1"/>
      <c r="CI40" s="1"/>
      <c r="CJ40" s="1"/>
      <c r="CK40" s="1" t="s">
        <v>573</v>
      </c>
      <c r="CL40" s="1" t="s">
        <v>573</v>
      </c>
      <c r="CM40" s="1" t="s">
        <v>573</v>
      </c>
      <c r="CN40" s="1"/>
      <c r="CO40" s="1" t="s">
        <v>573</v>
      </c>
    </row>
    <row r="41" spans="1:93" x14ac:dyDescent="0.35">
      <c r="A41" s="16" t="s">
        <v>311</v>
      </c>
      <c r="B41" s="1">
        <f t="shared" si="3"/>
        <v>2016</v>
      </c>
      <c r="C41" s="1" t="s">
        <v>501</v>
      </c>
      <c r="D41" s="1"/>
      <c r="E41" s="1" t="s">
        <v>501</v>
      </c>
      <c r="F41" s="1" t="s">
        <v>501</v>
      </c>
      <c r="G41" s="1" t="s">
        <v>501</v>
      </c>
      <c r="H41" s="1" t="s">
        <v>574</v>
      </c>
      <c r="I41" s="1" t="s">
        <v>501</v>
      </c>
      <c r="J41" s="1" t="s">
        <v>501</v>
      </c>
      <c r="K41" s="1"/>
      <c r="L41" s="1" t="s">
        <v>516</v>
      </c>
      <c r="M41" s="1"/>
      <c r="N41" s="1" t="s">
        <v>501</v>
      </c>
      <c r="O41" s="1" t="s">
        <v>501</v>
      </c>
      <c r="P41" s="1" t="s">
        <v>501</v>
      </c>
      <c r="Q41" s="1" t="s">
        <v>501</v>
      </c>
      <c r="R41" s="1" t="s">
        <v>501</v>
      </c>
      <c r="S41" s="1" t="s">
        <v>590</v>
      </c>
      <c r="T41" s="1"/>
      <c r="U41" s="1"/>
      <c r="V41" s="1" t="s">
        <v>590</v>
      </c>
      <c r="W41" s="1" t="s">
        <v>531</v>
      </c>
      <c r="X41" s="1" t="s">
        <v>531</v>
      </c>
      <c r="Y41" s="1" t="s">
        <v>531</v>
      </c>
      <c r="Z41" s="1"/>
      <c r="AB41" s="1"/>
      <c r="AC41" s="1"/>
      <c r="AD41" s="1"/>
      <c r="AE41" s="1" t="s">
        <v>639</v>
      </c>
      <c r="AF41" s="1"/>
      <c r="AG41" s="1" t="s">
        <v>546</v>
      </c>
      <c r="AH41" s="1"/>
      <c r="AI41" s="1" t="s">
        <v>531</v>
      </c>
      <c r="AJ41" s="1" t="s">
        <v>531</v>
      </c>
      <c r="AK41" s="1"/>
      <c r="AL41" s="1" t="s">
        <v>531</v>
      </c>
      <c r="AM41" s="1"/>
      <c r="AN41" s="1"/>
      <c r="AO41" s="1" t="s">
        <v>559</v>
      </c>
      <c r="AP41" s="1" t="s">
        <v>559</v>
      </c>
      <c r="AQ41" s="1" t="s">
        <v>559</v>
      </c>
      <c r="AR41" s="1"/>
      <c r="AS41" s="1" t="s">
        <v>559</v>
      </c>
      <c r="AT41" s="1" t="s">
        <v>531</v>
      </c>
      <c r="AU41" s="1" t="s">
        <v>531</v>
      </c>
      <c r="AV41" s="1" t="s">
        <v>531</v>
      </c>
      <c r="AW41" s="1" t="s">
        <v>531</v>
      </c>
      <c r="AX41" s="1"/>
      <c r="AY41" s="1" t="s">
        <v>531</v>
      </c>
      <c r="AZ41" s="1" t="s">
        <v>531</v>
      </c>
      <c r="BA41" s="1" t="s">
        <v>667</v>
      </c>
      <c r="BB41" s="1" t="s">
        <v>516</v>
      </c>
      <c r="BC41" s="16" t="s">
        <v>667</v>
      </c>
      <c r="BD41" s="16" t="s">
        <v>488</v>
      </c>
      <c r="BE41" s="1" t="s">
        <v>454</v>
      </c>
      <c r="BF41" s="1" t="s">
        <v>454</v>
      </c>
      <c r="BG41" s="1" t="s">
        <v>454</v>
      </c>
      <c r="BH41" s="1" t="s">
        <v>454</v>
      </c>
      <c r="BI41" s="1" t="s">
        <v>454</v>
      </c>
      <c r="BJ41" s="1" t="s">
        <v>574</v>
      </c>
      <c r="BK41" s="1" t="s">
        <v>574</v>
      </c>
      <c r="BL41" s="1"/>
      <c r="BM41" s="1"/>
      <c r="BN41" s="1"/>
      <c r="BO41" s="1"/>
      <c r="BP41" s="1"/>
      <c r="BQ41" s="1"/>
      <c r="BR41" s="1"/>
      <c r="BS41" s="1" t="s">
        <v>574</v>
      </c>
      <c r="BT41" s="1"/>
      <c r="BU41" s="1"/>
      <c r="BV41" s="1"/>
      <c r="BW41" s="1"/>
      <c r="BX41" s="1"/>
      <c r="BY41" s="1" t="s">
        <v>574</v>
      </c>
      <c r="BZ41" s="1"/>
      <c r="CA41" s="1" t="s">
        <v>574</v>
      </c>
      <c r="CB41" s="1"/>
      <c r="CC41" s="1"/>
      <c r="CD41" s="1"/>
      <c r="CE41" s="1"/>
      <c r="CF41" s="1"/>
      <c r="CG41" s="1" t="s">
        <v>574</v>
      </c>
      <c r="CH41" s="1"/>
      <c r="CI41" s="1"/>
      <c r="CJ41" s="1"/>
      <c r="CK41" s="1" t="s">
        <v>574</v>
      </c>
      <c r="CL41" s="1" t="s">
        <v>574</v>
      </c>
      <c r="CM41" s="1" t="s">
        <v>574</v>
      </c>
      <c r="CN41" s="1"/>
      <c r="CO41" s="1" t="s">
        <v>574</v>
      </c>
    </row>
    <row r="42" spans="1:93" x14ac:dyDescent="0.35">
      <c r="A42" s="16" t="s">
        <v>311</v>
      </c>
      <c r="B42" s="1">
        <f t="shared" si="3"/>
        <v>2017</v>
      </c>
      <c r="C42" s="1" t="s">
        <v>502</v>
      </c>
      <c r="D42" s="1"/>
      <c r="E42" s="1" t="s">
        <v>502</v>
      </c>
      <c r="F42" s="1" t="s">
        <v>502</v>
      </c>
      <c r="G42" s="1" t="s">
        <v>502</v>
      </c>
      <c r="H42" s="1" t="s">
        <v>575</v>
      </c>
      <c r="I42" s="1" t="s">
        <v>502</v>
      </c>
      <c r="J42" s="1" t="s">
        <v>502</v>
      </c>
      <c r="K42" s="1"/>
      <c r="L42" s="1" t="s">
        <v>517</v>
      </c>
      <c r="M42" s="1"/>
      <c r="N42" s="1" t="s">
        <v>502</v>
      </c>
      <c r="O42" s="1" t="s">
        <v>502</v>
      </c>
      <c r="P42" s="1" t="s">
        <v>502</v>
      </c>
      <c r="Q42" s="1" t="s">
        <v>502</v>
      </c>
      <c r="R42" s="1" t="s">
        <v>502</v>
      </c>
      <c r="S42" s="1" t="s">
        <v>591</v>
      </c>
      <c r="T42" s="1"/>
      <c r="U42" s="1"/>
      <c r="V42" s="1" t="s">
        <v>591</v>
      </c>
      <c r="W42" s="1" t="s">
        <v>532</v>
      </c>
      <c r="X42" s="1" t="s">
        <v>532</v>
      </c>
      <c r="Y42" s="1" t="s">
        <v>532</v>
      </c>
      <c r="Z42" s="1"/>
      <c r="AB42" s="1"/>
      <c r="AC42" s="1"/>
      <c r="AD42" s="1"/>
      <c r="AE42" s="1" t="s">
        <v>641</v>
      </c>
      <c r="AF42" s="1"/>
      <c r="AG42" s="1" t="s">
        <v>547</v>
      </c>
      <c r="AH42" s="1"/>
      <c r="AI42" s="1" t="s">
        <v>532</v>
      </c>
      <c r="AJ42" s="1" t="s">
        <v>532</v>
      </c>
      <c r="AK42" s="1"/>
      <c r="AL42" s="1" t="s">
        <v>532</v>
      </c>
      <c r="AM42" s="1"/>
      <c r="AN42" s="1"/>
      <c r="AO42" s="1" t="s">
        <v>560</v>
      </c>
      <c r="AP42" s="1" t="s">
        <v>560</v>
      </c>
      <c r="AQ42" s="1" t="s">
        <v>560</v>
      </c>
      <c r="AR42" s="1"/>
      <c r="AS42" s="1" t="s">
        <v>560</v>
      </c>
      <c r="AT42" s="1" t="s">
        <v>532</v>
      </c>
      <c r="AU42" s="1" t="s">
        <v>532</v>
      </c>
      <c r="AV42" s="1" t="s">
        <v>532</v>
      </c>
      <c r="AW42" s="1" t="s">
        <v>532</v>
      </c>
      <c r="AX42" s="1"/>
      <c r="AY42" s="1" t="s">
        <v>532</v>
      </c>
      <c r="AZ42" s="1" t="s">
        <v>532</v>
      </c>
      <c r="BA42" s="1" t="s">
        <v>668</v>
      </c>
      <c r="BB42" s="1" t="s">
        <v>517</v>
      </c>
      <c r="BC42" s="16" t="s">
        <v>668</v>
      </c>
      <c r="BD42" s="16" t="s">
        <v>489</v>
      </c>
      <c r="BE42" s="1" t="s">
        <v>455</v>
      </c>
      <c r="BF42" s="1" t="s">
        <v>455</v>
      </c>
      <c r="BG42" s="1" t="s">
        <v>455</v>
      </c>
      <c r="BH42" s="1" t="s">
        <v>455</v>
      </c>
      <c r="BI42" s="1" t="s">
        <v>455</v>
      </c>
      <c r="BJ42" s="1" t="s">
        <v>575</v>
      </c>
      <c r="BK42" s="1" t="s">
        <v>575</v>
      </c>
      <c r="BL42" s="1"/>
      <c r="BM42" s="1"/>
      <c r="BN42" s="1"/>
      <c r="BO42" s="1"/>
      <c r="BP42" s="1"/>
      <c r="BQ42" s="1"/>
      <c r="BR42" s="1"/>
      <c r="BS42" s="1" t="s">
        <v>575</v>
      </c>
      <c r="BT42" s="1"/>
      <c r="BU42" s="1"/>
      <c r="BV42" s="1"/>
      <c r="BW42" s="1"/>
      <c r="BX42" s="1"/>
      <c r="BY42" s="1" t="s">
        <v>575</v>
      </c>
      <c r="BZ42" s="1"/>
      <c r="CA42" s="1" t="s">
        <v>575</v>
      </c>
      <c r="CB42" s="1"/>
      <c r="CC42" s="1"/>
      <c r="CD42" s="1"/>
      <c r="CE42" s="1"/>
      <c r="CF42" s="1"/>
      <c r="CG42" s="1" t="s">
        <v>575</v>
      </c>
      <c r="CH42" s="1"/>
      <c r="CI42" s="1"/>
      <c r="CJ42" s="1"/>
      <c r="CK42" s="1" t="s">
        <v>575</v>
      </c>
      <c r="CL42" s="1" t="s">
        <v>575</v>
      </c>
      <c r="CM42" s="1" t="s">
        <v>575</v>
      </c>
      <c r="CN42" s="1"/>
      <c r="CO42" s="1" t="s">
        <v>575</v>
      </c>
    </row>
    <row r="43" spans="1:93" x14ac:dyDescent="0.35">
      <c r="A43" s="16" t="s">
        <v>311</v>
      </c>
      <c r="B43" s="1">
        <f t="shared" si="3"/>
        <v>2018</v>
      </c>
      <c r="C43" s="1" t="s">
        <v>503</v>
      </c>
      <c r="D43" s="1"/>
      <c r="E43" s="1" t="s">
        <v>503</v>
      </c>
      <c r="F43" s="1" t="s">
        <v>503</v>
      </c>
      <c r="G43" s="1" t="s">
        <v>503</v>
      </c>
      <c r="H43" s="1" t="s">
        <v>576</v>
      </c>
      <c r="I43" s="1" t="s">
        <v>503</v>
      </c>
      <c r="J43" s="1" t="s">
        <v>503</v>
      </c>
      <c r="K43" s="1"/>
      <c r="L43" s="1" t="s">
        <v>518</v>
      </c>
      <c r="M43" s="1"/>
      <c r="N43" s="1" t="s">
        <v>503</v>
      </c>
      <c r="O43" s="1" t="s">
        <v>503</v>
      </c>
      <c r="P43" s="1" t="s">
        <v>503</v>
      </c>
      <c r="Q43" s="1" t="s">
        <v>503</v>
      </c>
      <c r="R43" s="1" t="s">
        <v>503</v>
      </c>
      <c r="S43" s="1" t="s">
        <v>592</v>
      </c>
      <c r="T43" s="1"/>
      <c r="U43" s="1"/>
      <c r="V43" s="1" t="s">
        <v>592</v>
      </c>
      <c r="W43" s="1" t="s">
        <v>533</v>
      </c>
      <c r="X43" s="1" t="s">
        <v>533</v>
      </c>
      <c r="Y43" s="1" t="s">
        <v>533</v>
      </c>
      <c r="Z43" s="1"/>
      <c r="AB43" s="1"/>
      <c r="AC43" s="1"/>
      <c r="AD43" s="1"/>
      <c r="AE43" s="1" t="s">
        <v>642</v>
      </c>
      <c r="AF43" s="1"/>
      <c r="AG43" s="1" t="s">
        <v>548</v>
      </c>
      <c r="AH43" s="1"/>
      <c r="AI43" s="1" t="s">
        <v>533</v>
      </c>
      <c r="AJ43" s="1" t="s">
        <v>533</v>
      </c>
      <c r="AK43" s="1"/>
      <c r="AL43" s="1" t="s">
        <v>533</v>
      </c>
      <c r="AM43" s="1"/>
      <c r="AN43" s="1"/>
      <c r="AO43" s="1" t="s">
        <v>561</v>
      </c>
      <c r="AP43" s="1" t="s">
        <v>561</v>
      </c>
      <c r="AQ43" s="1" t="s">
        <v>561</v>
      </c>
      <c r="AR43" s="1"/>
      <c r="AS43" s="1" t="s">
        <v>561</v>
      </c>
      <c r="AT43" s="1" t="s">
        <v>533</v>
      </c>
      <c r="AU43" s="1" t="s">
        <v>533</v>
      </c>
      <c r="AV43" s="1" t="s">
        <v>533</v>
      </c>
      <c r="AW43" s="1" t="s">
        <v>533</v>
      </c>
      <c r="AX43" s="1"/>
      <c r="AY43" s="1" t="s">
        <v>533</v>
      </c>
      <c r="AZ43" s="1" t="s">
        <v>533</v>
      </c>
      <c r="BA43" s="1" t="s">
        <v>669</v>
      </c>
      <c r="BB43" s="1" t="s">
        <v>518</v>
      </c>
      <c r="BC43" s="16" t="s">
        <v>669</v>
      </c>
      <c r="BD43" s="16" t="s">
        <v>490</v>
      </c>
      <c r="BE43" s="1" t="s">
        <v>456</v>
      </c>
      <c r="BF43" s="1" t="s">
        <v>456</v>
      </c>
      <c r="BG43" s="1" t="s">
        <v>456</v>
      </c>
      <c r="BH43" s="1" t="s">
        <v>456</v>
      </c>
      <c r="BI43" s="1" t="s">
        <v>456</v>
      </c>
      <c r="BJ43" s="1" t="s">
        <v>576</v>
      </c>
      <c r="BK43" s="1" t="s">
        <v>576</v>
      </c>
      <c r="BL43" s="1"/>
      <c r="BM43" s="1"/>
      <c r="BN43" s="1"/>
      <c r="BO43" s="1"/>
      <c r="BP43" s="1"/>
      <c r="BQ43" s="1"/>
      <c r="BR43" s="1"/>
      <c r="BS43" s="1" t="s">
        <v>576</v>
      </c>
      <c r="BT43" s="1"/>
      <c r="BU43" s="1"/>
      <c r="BV43" s="1"/>
      <c r="BW43" s="1"/>
      <c r="BX43" s="1"/>
      <c r="BY43" s="1" t="s">
        <v>576</v>
      </c>
      <c r="BZ43" s="1"/>
      <c r="CA43" s="1" t="s">
        <v>576</v>
      </c>
      <c r="CB43" s="1"/>
      <c r="CC43" s="1"/>
      <c r="CD43" s="1"/>
      <c r="CE43" s="1"/>
      <c r="CF43" s="1"/>
      <c r="CG43" s="1" t="s">
        <v>576</v>
      </c>
      <c r="CH43" s="1"/>
      <c r="CI43" s="1"/>
      <c r="CJ43" s="1"/>
      <c r="CK43" s="1" t="s">
        <v>576</v>
      </c>
      <c r="CL43" s="1" t="s">
        <v>576</v>
      </c>
      <c r="CM43" s="1" t="s">
        <v>576</v>
      </c>
      <c r="CN43" s="1"/>
      <c r="CO43" s="1" t="s">
        <v>576</v>
      </c>
    </row>
    <row r="44" spans="1:93" x14ac:dyDescent="0.35">
      <c r="A44" s="16" t="s">
        <v>311</v>
      </c>
      <c r="B44" s="1">
        <v>2019</v>
      </c>
      <c r="C44" s="1" t="s">
        <v>504</v>
      </c>
      <c r="D44" s="1"/>
      <c r="E44" s="1" t="s">
        <v>504</v>
      </c>
      <c r="F44" s="1" t="s">
        <v>504</v>
      </c>
      <c r="G44" s="1" t="s">
        <v>504</v>
      </c>
      <c r="H44" s="1" t="s">
        <v>577</v>
      </c>
      <c r="I44" s="1" t="s">
        <v>504</v>
      </c>
      <c r="J44" s="1" t="s">
        <v>504</v>
      </c>
      <c r="K44" s="1"/>
      <c r="L44" s="1" t="s">
        <v>519</v>
      </c>
      <c r="M44" s="1"/>
      <c r="N44" s="1" t="s">
        <v>504</v>
      </c>
      <c r="O44" s="1" t="s">
        <v>504</v>
      </c>
      <c r="P44" s="1" t="s">
        <v>504</v>
      </c>
      <c r="Q44" s="1" t="s">
        <v>504</v>
      </c>
      <c r="R44" s="1" t="s">
        <v>504</v>
      </c>
      <c r="S44" s="1" t="s">
        <v>593</v>
      </c>
      <c r="T44" s="1"/>
      <c r="U44" s="1"/>
      <c r="V44" s="1" t="s">
        <v>593</v>
      </c>
      <c r="W44" s="1" t="s">
        <v>534</v>
      </c>
      <c r="X44" s="1" t="s">
        <v>534</v>
      </c>
      <c r="Y44" s="1" t="s">
        <v>534</v>
      </c>
      <c r="Z44" s="1"/>
      <c r="AB44" s="1"/>
      <c r="AC44" s="1"/>
      <c r="AD44" s="1"/>
      <c r="AE44" s="1" t="s">
        <v>643</v>
      </c>
      <c r="AF44" s="1"/>
      <c r="AG44" s="1" t="s">
        <v>549</v>
      </c>
      <c r="AH44" s="1"/>
      <c r="AI44" s="1" t="s">
        <v>534</v>
      </c>
      <c r="AJ44" s="1" t="s">
        <v>534</v>
      </c>
      <c r="AK44" s="1"/>
      <c r="AL44" s="1" t="s">
        <v>534</v>
      </c>
      <c r="AM44" s="1"/>
      <c r="AN44" s="1"/>
      <c r="AO44" s="1" t="s">
        <v>562</v>
      </c>
      <c r="AP44" s="1" t="s">
        <v>562</v>
      </c>
      <c r="AQ44" s="1" t="s">
        <v>562</v>
      </c>
      <c r="AR44" s="1"/>
      <c r="AS44" s="1" t="s">
        <v>562</v>
      </c>
      <c r="AT44" s="1" t="s">
        <v>534</v>
      </c>
      <c r="AU44" s="1" t="s">
        <v>534</v>
      </c>
      <c r="AV44" s="1" t="s">
        <v>534</v>
      </c>
      <c r="AW44" s="1" t="s">
        <v>534</v>
      </c>
      <c r="AX44" s="1"/>
      <c r="AY44" s="1" t="s">
        <v>534</v>
      </c>
      <c r="AZ44" s="1" t="s">
        <v>534</v>
      </c>
      <c r="BA44" s="1" t="s">
        <v>670</v>
      </c>
      <c r="BB44" s="1" t="s">
        <v>519</v>
      </c>
      <c r="BC44" s="16" t="s">
        <v>670</v>
      </c>
      <c r="BD44" s="16" t="s">
        <v>491</v>
      </c>
      <c r="BE44" s="1" t="s">
        <v>457</v>
      </c>
      <c r="BF44" s="1" t="s">
        <v>457</v>
      </c>
      <c r="BG44" s="1" t="s">
        <v>457</v>
      </c>
      <c r="BH44" s="1" t="s">
        <v>457</v>
      </c>
      <c r="BI44" s="1" t="s">
        <v>457</v>
      </c>
      <c r="BJ44" s="1" t="s">
        <v>577</v>
      </c>
      <c r="BK44" s="1" t="s">
        <v>577</v>
      </c>
      <c r="BL44" s="1"/>
      <c r="BM44" s="1"/>
      <c r="BN44" s="1"/>
      <c r="BO44" s="1"/>
      <c r="BP44" s="1"/>
      <c r="BQ44" s="1"/>
      <c r="BR44" s="1"/>
      <c r="BS44" s="1" t="s">
        <v>577</v>
      </c>
      <c r="BT44" s="1"/>
      <c r="BU44" s="1"/>
      <c r="BV44" s="1"/>
      <c r="BW44" s="1"/>
      <c r="BX44" s="1"/>
      <c r="BY44" s="1" t="s">
        <v>577</v>
      </c>
      <c r="BZ44" s="1"/>
      <c r="CA44" s="1" t="s">
        <v>577</v>
      </c>
      <c r="CB44" s="1"/>
      <c r="CC44" s="1"/>
      <c r="CD44" s="1"/>
      <c r="CE44" s="1"/>
      <c r="CF44" s="1"/>
      <c r="CG44" s="1" t="s">
        <v>577</v>
      </c>
      <c r="CH44" s="1"/>
      <c r="CI44" s="1"/>
      <c r="CJ44" s="1"/>
      <c r="CK44" s="1" t="s">
        <v>577</v>
      </c>
      <c r="CL44" s="1" t="s">
        <v>577</v>
      </c>
      <c r="CM44" s="1" t="s">
        <v>577</v>
      </c>
      <c r="CN44" s="1"/>
      <c r="CO44" s="1"/>
    </row>
    <row r="45" spans="1:93" x14ac:dyDescent="0.35">
      <c r="A45" s="16" t="s">
        <v>311</v>
      </c>
      <c r="B45" s="1">
        <v>2020</v>
      </c>
      <c r="C45" s="1" t="s">
        <v>783</v>
      </c>
      <c r="D45" s="1"/>
      <c r="E45" s="1" t="s">
        <v>783</v>
      </c>
      <c r="F45" s="1" t="s">
        <v>783</v>
      </c>
      <c r="G45" s="1" t="s">
        <v>783</v>
      </c>
      <c r="H45" s="1" t="s">
        <v>786</v>
      </c>
      <c r="I45" s="1" t="s">
        <v>783</v>
      </c>
      <c r="J45" s="1" t="s">
        <v>783</v>
      </c>
      <c r="K45" s="1"/>
      <c r="L45" s="1" t="s">
        <v>792</v>
      </c>
      <c r="M45" s="1"/>
      <c r="N45" s="1" t="s">
        <v>783</v>
      </c>
      <c r="O45" s="1" t="s">
        <v>783</v>
      </c>
      <c r="P45" s="1" t="s">
        <v>783</v>
      </c>
      <c r="Q45" s="1" t="s">
        <v>783</v>
      </c>
      <c r="R45" s="1" t="s">
        <v>783</v>
      </c>
      <c r="S45" s="1" t="s">
        <v>788</v>
      </c>
      <c r="T45" s="1"/>
      <c r="U45" s="1"/>
      <c r="V45" s="1" t="s">
        <v>788</v>
      </c>
      <c r="W45" s="1" t="s">
        <v>789</v>
      </c>
      <c r="X45" s="1" t="s">
        <v>789</v>
      </c>
      <c r="Y45" s="1" t="s">
        <v>789</v>
      </c>
      <c r="Z45" s="1"/>
      <c r="AA45" s="1"/>
      <c r="AB45" s="1"/>
      <c r="AC45" s="1"/>
      <c r="AD45" s="1"/>
      <c r="AE45" s="1" t="s">
        <v>800</v>
      </c>
      <c r="AF45" s="1"/>
      <c r="AG45" s="1" t="s">
        <v>801</v>
      </c>
      <c r="AH45" s="1"/>
      <c r="AI45" s="1" t="s">
        <v>789</v>
      </c>
      <c r="AJ45" s="1" t="s">
        <v>789</v>
      </c>
      <c r="AK45" s="1"/>
      <c r="AL45" s="1" t="s">
        <v>789</v>
      </c>
      <c r="AM45" s="1"/>
      <c r="AN45" s="1"/>
      <c r="AO45" s="1" t="s">
        <v>790</v>
      </c>
      <c r="AP45" s="1" t="s">
        <v>790</v>
      </c>
      <c r="AQ45" s="1" t="s">
        <v>790</v>
      </c>
      <c r="AR45" s="1"/>
      <c r="AS45" s="1" t="s">
        <v>790</v>
      </c>
      <c r="AT45" s="1" t="s">
        <v>789</v>
      </c>
      <c r="AU45" s="1" t="s">
        <v>789</v>
      </c>
      <c r="AV45" s="1" t="s">
        <v>789</v>
      </c>
      <c r="AW45" s="1" t="s">
        <v>789</v>
      </c>
      <c r="AX45" s="1"/>
      <c r="AY45" s="1" t="s">
        <v>789</v>
      </c>
      <c r="AZ45" s="1" t="s">
        <v>789</v>
      </c>
      <c r="BA45" s="1" t="s">
        <v>787</v>
      </c>
      <c r="BB45" s="1" t="s">
        <v>787</v>
      </c>
      <c r="BC45" s="1" t="s">
        <v>791</v>
      </c>
      <c r="BD45" s="1" t="s">
        <v>802</v>
      </c>
      <c r="BE45" s="1" t="s">
        <v>803</v>
      </c>
      <c r="BF45" s="1" t="s">
        <v>803</v>
      </c>
      <c r="BG45" s="1" t="s">
        <v>803</v>
      </c>
      <c r="BH45" s="1" t="s">
        <v>803</v>
      </c>
      <c r="BI45" s="1" t="s">
        <v>803</v>
      </c>
      <c r="BJ45" s="1" t="s">
        <v>786</v>
      </c>
      <c r="BK45" s="1" t="s">
        <v>786</v>
      </c>
      <c r="BL45" s="1"/>
      <c r="BM45" s="1"/>
      <c r="BN45" s="1"/>
      <c r="BO45" s="1"/>
      <c r="BP45" s="1"/>
      <c r="BQ45" s="1"/>
      <c r="BR45" s="1"/>
      <c r="BS45" s="1" t="s">
        <v>786</v>
      </c>
      <c r="BT45" s="1"/>
      <c r="BU45" s="1"/>
      <c r="BV45" s="1"/>
      <c r="BW45" s="1"/>
      <c r="BY45" s="1" t="s">
        <v>786</v>
      </c>
      <c r="BZ45" s="1"/>
      <c r="CA45" s="1" t="s">
        <v>786</v>
      </c>
      <c r="CB45" s="1"/>
      <c r="CC45" s="1"/>
      <c r="CD45" s="1"/>
      <c r="CE45" s="1"/>
      <c r="CF45" s="1"/>
      <c r="CG45" s="1" t="s">
        <v>786</v>
      </c>
      <c r="CH45" s="1"/>
      <c r="CI45" s="1"/>
      <c r="CJ45" s="1"/>
      <c r="CK45" s="1" t="s">
        <v>786</v>
      </c>
      <c r="CL45" s="1" t="s">
        <v>786</v>
      </c>
      <c r="CM45" s="1" t="s">
        <v>786</v>
      </c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0.4140625" style="16" bestFit="1" customWidth="1"/>
    <col min="2" max="2" width="8.6640625" style="16" bestFit="1" customWidth="1"/>
    <col min="3" max="3" width="29.83203125" style="16" bestFit="1" customWidth="1"/>
    <col min="4" max="4" width="34.83203125" style="16" bestFit="1" customWidth="1"/>
    <col min="5" max="5" width="29.83203125" style="16" bestFit="1" customWidth="1"/>
    <col min="6" max="6" width="14.08203125" style="16" bestFit="1" customWidth="1"/>
    <col min="7" max="7" width="32.08203125" style="16" bestFit="1" customWidth="1"/>
    <col min="8" max="8" width="8.6640625" style="16" bestFit="1" customWidth="1"/>
    <col min="9" max="10" width="30.75" style="16" bestFit="1" customWidth="1"/>
    <col min="11" max="11" width="15.1640625" style="16" bestFit="1" customWidth="1"/>
    <col min="12" max="12" width="22.33203125" style="16" bestFit="1" customWidth="1"/>
    <col min="13" max="17" width="30.75" style="16" bestFit="1" customWidth="1"/>
    <col min="18" max="18" width="22.58203125" style="16" bestFit="1" customWidth="1"/>
    <col min="19" max="19" width="21.5" style="16" bestFit="1" customWidth="1"/>
    <col min="20" max="20" width="29.83203125" style="16" bestFit="1" customWidth="1"/>
    <col min="21" max="21" width="22" style="16" bestFit="1" customWidth="1"/>
    <col min="22" max="22" width="31.9140625" style="16" bestFit="1" customWidth="1"/>
    <col min="23" max="23" width="31.25" style="16" bestFit="1" customWidth="1"/>
    <col min="24" max="24" width="20" style="16" bestFit="1" customWidth="1"/>
    <col min="25" max="27" width="29.83203125" style="16" bestFit="1" customWidth="1"/>
    <col min="28" max="28" width="13.25" style="16" bestFit="1" customWidth="1"/>
    <col min="29" max="29" width="29.83203125" style="16" bestFit="1" customWidth="1"/>
    <col min="30" max="30" width="21.58203125" style="16" customWidth="1"/>
    <col min="31" max="31" width="8" style="16" customWidth="1"/>
    <col min="32" max="16384" width="12.58203125" style="16"/>
  </cols>
  <sheetData>
    <row r="1" spans="1:31" ht="43.5" x14ac:dyDescent="0.35">
      <c r="A1" s="34" t="s">
        <v>0</v>
      </c>
      <c r="B1" s="34" t="s">
        <v>1</v>
      </c>
      <c r="C1" s="34" t="s">
        <v>272</v>
      </c>
      <c r="D1" s="34" t="s">
        <v>273</v>
      </c>
      <c r="E1" s="34" t="s">
        <v>274</v>
      </c>
      <c r="F1" s="34" t="s">
        <v>275</v>
      </c>
      <c r="G1" s="34" t="s">
        <v>276</v>
      </c>
      <c r="H1" s="34" t="s">
        <v>277</v>
      </c>
      <c r="I1" s="34" t="s">
        <v>278</v>
      </c>
      <c r="J1" s="34" t="s">
        <v>279</v>
      </c>
      <c r="K1" s="34" t="s">
        <v>280</v>
      </c>
      <c r="L1" s="34" t="s">
        <v>281</v>
      </c>
      <c r="M1" s="34" t="s">
        <v>180</v>
      </c>
      <c r="N1" s="34" t="s">
        <v>181</v>
      </c>
      <c r="O1" s="36" t="s">
        <v>182</v>
      </c>
      <c r="P1" s="34" t="s">
        <v>183</v>
      </c>
      <c r="Q1" s="34" t="s">
        <v>20</v>
      </c>
      <c r="R1" s="34" t="s">
        <v>282</v>
      </c>
      <c r="S1" s="34" t="s">
        <v>283</v>
      </c>
      <c r="T1" s="34" t="s">
        <v>284</v>
      </c>
      <c r="U1" s="34" t="s">
        <v>285</v>
      </c>
      <c r="V1" s="36" t="s">
        <v>176</v>
      </c>
      <c r="W1" s="36" t="s">
        <v>177</v>
      </c>
      <c r="X1" s="34" t="s">
        <v>286</v>
      </c>
      <c r="Y1" s="34" t="s">
        <v>839</v>
      </c>
      <c r="Z1" s="34" t="s">
        <v>287</v>
      </c>
      <c r="AA1" s="34" t="s">
        <v>60</v>
      </c>
      <c r="AB1" s="34" t="s">
        <v>288</v>
      </c>
      <c r="AC1" s="34" t="s">
        <v>289</v>
      </c>
      <c r="AD1" s="25"/>
      <c r="AE1" s="14"/>
    </row>
    <row r="2" spans="1:31" x14ac:dyDescent="0.35">
      <c r="A2" s="35" t="s">
        <v>64</v>
      </c>
      <c r="B2" s="35" t="s">
        <v>65</v>
      </c>
      <c r="C2" s="37" t="s">
        <v>290</v>
      </c>
      <c r="D2" s="35" t="s">
        <v>291</v>
      </c>
      <c r="E2" s="35" t="s">
        <v>292</v>
      </c>
      <c r="F2" s="35" t="s">
        <v>293</v>
      </c>
      <c r="G2" s="35" t="s">
        <v>294</v>
      </c>
      <c r="H2" s="35" t="s">
        <v>295</v>
      </c>
      <c r="I2" s="35" t="s">
        <v>90</v>
      </c>
      <c r="J2" s="35" t="s">
        <v>91</v>
      </c>
      <c r="K2" s="35" t="s">
        <v>92</v>
      </c>
      <c r="L2" s="35" t="s">
        <v>88</v>
      </c>
      <c r="M2" s="35" t="s">
        <v>239</v>
      </c>
      <c r="N2" s="35" t="s">
        <v>240</v>
      </c>
      <c r="O2" s="41" t="s">
        <v>241</v>
      </c>
      <c r="P2" s="35" t="s">
        <v>242</v>
      </c>
      <c r="Q2" s="35" t="s">
        <v>243</v>
      </c>
      <c r="R2" s="35" t="s">
        <v>840</v>
      </c>
      <c r="S2" s="35" t="s">
        <v>841</v>
      </c>
      <c r="T2" s="35" t="s">
        <v>296</v>
      </c>
      <c r="U2" s="35" t="s">
        <v>297</v>
      </c>
      <c r="V2" s="38" t="s">
        <v>235</v>
      </c>
      <c r="W2" s="38" t="s">
        <v>236</v>
      </c>
      <c r="X2" s="35" t="s">
        <v>298</v>
      </c>
      <c r="Y2" s="35" t="s">
        <v>299</v>
      </c>
      <c r="Z2" s="35" t="s">
        <v>300</v>
      </c>
      <c r="AA2" s="35" t="s">
        <v>301</v>
      </c>
      <c r="AB2" s="35" t="s">
        <v>302</v>
      </c>
      <c r="AC2" s="35" t="s">
        <v>303</v>
      </c>
      <c r="AD2" s="25"/>
      <c r="AE2" s="25"/>
    </row>
    <row r="3" spans="1:31" x14ac:dyDescent="0.35">
      <c r="A3" s="16" t="s">
        <v>311</v>
      </c>
      <c r="B3" s="1">
        <v>2001</v>
      </c>
      <c r="C3" s="17" t="s">
        <v>478</v>
      </c>
      <c r="D3" s="3">
        <v>262800000</v>
      </c>
      <c r="E3" s="3">
        <f>262800000*100%</f>
        <v>262800000</v>
      </c>
      <c r="F3" s="6">
        <f t="shared" ref="F3:F15" si="0">D3-E3</f>
        <v>0</v>
      </c>
      <c r="G3" s="1" t="s">
        <v>347</v>
      </c>
      <c r="H3" s="8">
        <f t="shared" ref="H3:H15" si="1">E3/D3</f>
        <v>1</v>
      </c>
      <c r="I3" s="29" t="s">
        <v>304</v>
      </c>
      <c r="J3" s="29" t="s">
        <v>304</v>
      </c>
      <c r="K3" s="29" t="s">
        <v>304</v>
      </c>
      <c r="L3" s="29" t="s">
        <v>304</v>
      </c>
      <c r="M3" s="17">
        <v>13299200000</v>
      </c>
      <c r="N3" s="17">
        <v>14642100000</v>
      </c>
      <c r="O3" s="17">
        <v>1342900000</v>
      </c>
      <c r="P3" s="5">
        <v>0.90800000000000003</v>
      </c>
      <c r="Q3" s="17">
        <v>2213800000</v>
      </c>
      <c r="R3" s="31" t="s">
        <v>304</v>
      </c>
      <c r="S3" s="8">
        <f t="shared" ref="S3:S15" si="2">D3/Q3</f>
        <v>0.11870991056102628</v>
      </c>
      <c r="T3" s="23">
        <v>12510407918</v>
      </c>
      <c r="U3" s="8">
        <f t="shared" ref="U3:U22" si="3">T3/N3</f>
        <v>0.85441350065905852</v>
      </c>
      <c r="V3" s="5"/>
      <c r="W3" s="5"/>
      <c r="X3" s="3"/>
      <c r="Y3" s="4">
        <v>673987005</v>
      </c>
      <c r="Z3" s="3">
        <v>10673981</v>
      </c>
      <c r="AA3" s="3">
        <v>5950036</v>
      </c>
      <c r="AB3" s="3"/>
      <c r="AC3" s="3">
        <v>690611022</v>
      </c>
      <c r="AD3" s="11"/>
      <c r="AE3" s="1"/>
    </row>
    <row r="4" spans="1:31" x14ac:dyDescent="0.35">
      <c r="A4" s="16" t="s">
        <v>311</v>
      </c>
      <c r="B4" s="1">
        <v>2002</v>
      </c>
      <c r="C4" s="17" t="s">
        <v>478</v>
      </c>
      <c r="D4" s="18">
        <v>284800000</v>
      </c>
      <c r="E4" s="3">
        <f>284800000*100%</f>
        <v>284800000</v>
      </c>
      <c r="F4" s="6">
        <f t="shared" si="0"/>
        <v>0</v>
      </c>
      <c r="G4" s="1" t="s">
        <v>347</v>
      </c>
      <c r="H4" s="8">
        <f t="shared" si="1"/>
        <v>1</v>
      </c>
      <c r="I4" s="29" t="s">
        <v>304</v>
      </c>
      <c r="J4" s="29" t="s">
        <v>304</v>
      </c>
      <c r="K4" s="29" t="s">
        <v>304</v>
      </c>
      <c r="L4" s="29" t="s">
        <v>304</v>
      </c>
      <c r="M4" s="17">
        <v>13588800000</v>
      </c>
      <c r="N4" s="17">
        <v>15695600000</v>
      </c>
      <c r="O4" s="17">
        <v>2106800000</v>
      </c>
      <c r="P4" s="5">
        <v>0.86599999999999999</v>
      </c>
      <c r="Q4" s="17">
        <v>2313700000</v>
      </c>
      <c r="R4" s="31" t="s">
        <v>304</v>
      </c>
      <c r="S4" s="8">
        <f t="shared" si="2"/>
        <v>0.12309288153174569</v>
      </c>
      <c r="T4" s="23">
        <v>11762797320</v>
      </c>
      <c r="U4" s="8">
        <f t="shared" si="3"/>
        <v>0.74943279135553909</v>
      </c>
      <c r="V4" s="5"/>
      <c r="W4" s="5"/>
      <c r="X4" s="3"/>
      <c r="Y4" s="3">
        <v>739445182</v>
      </c>
      <c r="Z4" s="3">
        <v>9146820</v>
      </c>
      <c r="AA4" s="3">
        <v>6677819</v>
      </c>
      <c r="AB4" s="3"/>
      <c r="AC4" s="3">
        <v>755269821</v>
      </c>
      <c r="AD4" s="1"/>
      <c r="AE4" s="1"/>
    </row>
    <row r="5" spans="1:31" x14ac:dyDescent="0.35">
      <c r="A5" s="16" t="s">
        <v>311</v>
      </c>
      <c r="B5" s="1">
        <v>2003</v>
      </c>
      <c r="C5" s="17" t="s">
        <v>478</v>
      </c>
      <c r="D5" s="18">
        <v>322000000</v>
      </c>
      <c r="E5" s="18">
        <f>D5*100%</f>
        <v>322000000</v>
      </c>
      <c r="F5" s="6">
        <f t="shared" si="0"/>
        <v>0</v>
      </c>
      <c r="G5" s="1" t="s">
        <v>347</v>
      </c>
      <c r="H5" s="8">
        <f t="shared" si="1"/>
        <v>1</v>
      </c>
      <c r="I5" s="29" t="s">
        <v>304</v>
      </c>
      <c r="J5" s="29" t="s">
        <v>304</v>
      </c>
      <c r="K5" s="29" t="s">
        <v>304</v>
      </c>
      <c r="L5" s="29" t="s">
        <v>304</v>
      </c>
      <c r="M5" s="17">
        <v>13863800000</v>
      </c>
      <c r="N5" s="17">
        <v>16594800000</v>
      </c>
      <c r="O5" s="17">
        <v>2731000000</v>
      </c>
      <c r="P5" s="5">
        <v>0.83499999999999996</v>
      </c>
      <c r="Q5" s="17">
        <v>2497700000</v>
      </c>
      <c r="R5" s="31" t="s">
        <v>304</v>
      </c>
      <c r="S5" s="8">
        <f t="shared" si="2"/>
        <v>0.12891860511670736</v>
      </c>
      <c r="T5" s="23">
        <v>12042507830</v>
      </c>
      <c r="U5" s="8">
        <f t="shared" si="3"/>
        <v>0.72567960023621858</v>
      </c>
      <c r="V5" s="5"/>
      <c r="W5" s="5">
        <v>4.6300000000000001E-2</v>
      </c>
      <c r="X5" s="3"/>
      <c r="Y5" s="3">
        <v>817064668</v>
      </c>
      <c r="Z5" s="3">
        <v>9951410</v>
      </c>
      <c r="AA5" s="3">
        <v>6388183</v>
      </c>
      <c r="AB5" s="3"/>
      <c r="AC5" s="3">
        <v>833404261</v>
      </c>
      <c r="AD5" s="1"/>
      <c r="AE5" s="1"/>
    </row>
    <row r="6" spans="1:31" x14ac:dyDescent="0.35">
      <c r="A6" s="16" t="s">
        <v>311</v>
      </c>
      <c r="B6" s="1">
        <v>2004</v>
      </c>
      <c r="C6" s="17" t="s">
        <v>478</v>
      </c>
      <c r="D6" s="18">
        <v>364400000</v>
      </c>
      <c r="E6" s="18">
        <f>D6*100%</f>
        <v>364400000</v>
      </c>
      <c r="F6" s="6">
        <f t="shared" si="0"/>
        <v>0</v>
      </c>
      <c r="G6" s="1" t="s">
        <v>347</v>
      </c>
      <c r="H6" s="8">
        <f t="shared" si="1"/>
        <v>1</v>
      </c>
      <c r="I6" s="29" t="s">
        <v>304</v>
      </c>
      <c r="J6" s="29" t="s">
        <v>304</v>
      </c>
      <c r="K6" s="29" t="s">
        <v>304</v>
      </c>
      <c r="L6" s="29" t="s">
        <v>304</v>
      </c>
      <c r="M6" s="17">
        <v>14255100000</v>
      </c>
      <c r="N6" s="17">
        <v>17617600000</v>
      </c>
      <c r="O6" s="17">
        <v>3362500000</v>
      </c>
      <c r="P6" s="5">
        <v>0.80900000000000005</v>
      </c>
      <c r="Q6" s="17">
        <v>2641500000</v>
      </c>
      <c r="R6" s="31" t="s">
        <v>304</v>
      </c>
      <c r="S6" s="8">
        <f t="shared" si="2"/>
        <v>0.13795192125686162</v>
      </c>
      <c r="T6" s="23">
        <v>12919556587</v>
      </c>
      <c r="U6" s="8">
        <f t="shared" si="3"/>
        <v>0.73333238278766688</v>
      </c>
      <c r="V6" s="5">
        <v>4.9599999999999998E-2</v>
      </c>
      <c r="W6" s="5">
        <v>9.7600000000000006E-2</v>
      </c>
      <c r="X6" s="1"/>
      <c r="Y6" s="3">
        <v>885286089</v>
      </c>
      <c r="Z6" s="3">
        <v>10471607</v>
      </c>
      <c r="AA6" s="3">
        <v>6578420</v>
      </c>
      <c r="AB6" s="3"/>
      <c r="AC6" s="3">
        <v>902336116</v>
      </c>
      <c r="AD6" s="1"/>
      <c r="AE6" s="1"/>
    </row>
    <row r="7" spans="1:31" x14ac:dyDescent="0.35">
      <c r="A7" s="16" t="s">
        <v>311</v>
      </c>
      <c r="B7" s="1">
        <v>2005</v>
      </c>
      <c r="C7" s="17" t="s">
        <v>478</v>
      </c>
      <c r="D7" s="18">
        <v>383800000</v>
      </c>
      <c r="E7" s="18">
        <f>D7*100%</f>
        <v>383800000</v>
      </c>
      <c r="F7" s="6">
        <f t="shared" si="0"/>
        <v>0</v>
      </c>
      <c r="G7" s="1" t="s">
        <v>347</v>
      </c>
      <c r="H7" s="8">
        <f t="shared" si="1"/>
        <v>1</v>
      </c>
      <c r="I7" s="29" t="s">
        <v>304</v>
      </c>
      <c r="J7" s="29" t="s">
        <v>304</v>
      </c>
      <c r="K7" s="29" t="s">
        <v>304</v>
      </c>
      <c r="L7" s="29" t="s">
        <v>304</v>
      </c>
      <c r="M7" s="17">
        <v>14598800000</v>
      </c>
      <c r="N7" s="17">
        <v>19134800000</v>
      </c>
      <c r="O7" s="17">
        <v>4536000000</v>
      </c>
      <c r="P7" s="5">
        <v>0.76300000000000001</v>
      </c>
      <c r="Q7" s="17">
        <v>2703400000</v>
      </c>
      <c r="R7" s="31" t="s">
        <v>304</v>
      </c>
      <c r="S7" s="8">
        <f t="shared" si="2"/>
        <v>0.14196937190204928</v>
      </c>
      <c r="T7" s="23">
        <v>13519997946</v>
      </c>
      <c r="U7" s="8">
        <f t="shared" si="3"/>
        <v>0.70656593985826865</v>
      </c>
      <c r="V7" s="5"/>
      <c r="W7" s="5">
        <v>7.4399999999999994E-2</v>
      </c>
      <c r="X7" s="1"/>
      <c r="Y7" s="3">
        <v>963371539</v>
      </c>
      <c r="Z7" s="3">
        <v>10975941</v>
      </c>
      <c r="AA7" s="3">
        <v>6652673</v>
      </c>
      <c r="AB7" s="3"/>
      <c r="AC7" s="3">
        <v>981000153</v>
      </c>
      <c r="AD7" s="1"/>
      <c r="AE7" s="1"/>
    </row>
    <row r="8" spans="1:31" x14ac:dyDescent="0.35">
      <c r="A8" s="16" t="s">
        <v>311</v>
      </c>
      <c r="B8" s="1">
        <v>2006</v>
      </c>
      <c r="C8" s="17" t="s">
        <v>478</v>
      </c>
      <c r="D8" s="18">
        <v>406100000</v>
      </c>
      <c r="E8" s="3">
        <f>D8*100%</f>
        <v>406100000</v>
      </c>
      <c r="F8" s="6">
        <f t="shared" si="0"/>
        <v>0</v>
      </c>
      <c r="G8" s="1" t="s">
        <v>347</v>
      </c>
      <c r="H8" s="8">
        <f t="shared" si="1"/>
        <v>1</v>
      </c>
      <c r="I8" s="29" t="s">
        <v>304</v>
      </c>
      <c r="J8" s="29" t="s">
        <v>304</v>
      </c>
      <c r="K8" s="29" t="s">
        <v>304</v>
      </c>
      <c r="L8" s="29" t="s">
        <v>304</v>
      </c>
      <c r="M8" s="17">
        <v>14857600000</v>
      </c>
      <c r="N8" s="17">
        <v>20324700000</v>
      </c>
      <c r="O8" s="17">
        <v>5467100000</v>
      </c>
      <c r="P8" s="5">
        <v>0.73099999999999998</v>
      </c>
      <c r="Q8" s="17">
        <v>2859500000</v>
      </c>
      <c r="R8" s="31" t="s">
        <v>304</v>
      </c>
      <c r="S8" s="8">
        <f t="shared" si="2"/>
        <v>0.14201783528588915</v>
      </c>
      <c r="T8" s="23">
        <v>13851411411</v>
      </c>
      <c r="U8" s="8">
        <f t="shared" si="3"/>
        <v>0.68150631551757224</v>
      </c>
      <c r="V8" s="5"/>
      <c r="W8" s="5"/>
      <c r="X8" s="1"/>
      <c r="Y8" s="3">
        <v>1035606281</v>
      </c>
      <c r="Z8" s="3">
        <v>12834222</v>
      </c>
      <c r="AA8" s="3">
        <v>6839859</v>
      </c>
      <c r="AB8" s="3"/>
      <c r="AC8" s="3">
        <v>1055280362</v>
      </c>
      <c r="AD8" s="1"/>
      <c r="AE8" s="1"/>
    </row>
    <row r="9" spans="1:31" x14ac:dyDescent="0.35">
      <c r="A9" s="16" t="s">
        <v>311</v>
      </c>
      <c r="B9" s="1">
        <v>2007</v>
      </c>
      <c r="C9" s="17" t="s">
        <v>478</v>
      </c>
      <c r="D9" s="18">
        <v>494565369</v>
      </c>
      <c r="E9" s="30">
        <f>D9*85%</f>
        <v>420380563.64999998</v>
      </c>
      <c r="F9" s="6">
        <f t="shared" si="0"/>
        <v>74184805.350000024</v>
      </c>
      <c r="G9" s="1" t="s">
        <v>347</v>
      </c>
      <c r="H9" s="8">
        <f t="shared" si="1"/>
        <v>0.85</v>
      </c>
      <c r="I9" s="29" t="s">
        <v>304</v>
      </c>
      <c r="J9" s="29" t="s">
        <v>304</v>
      </c>
      <c r="K9" s="29" t="s">
        <v>304</v>
      </c>
      <c r="L9" s="29" t="s">
        <v>304</v>
      </c>
      <c r="M9" s="17">
        <v>15285000000</v>
      </c>
      <c r="N9" s="17">
        <v>21255000000</v>
      </c>
      <c r="O9" s="17">
        <v>5970000000</v>
      </c>
      <c r="P9" s="5">
        <v>0.71899999999999997</v>
      </c>
      <c r="Q9" s="17">
        <v>2975300000</v>
      </c>
      <c r="R9" s="31" t="s">
        <v>304</v>
      </c>
      <c r="S9" s="8">
        <f t="shared" si="2"/>
        <v>0.16622369811447585</v>
      </c>
      <c r="T9" s="23">
        <v>15492518559</v>
      </c>
      <c r="U9" s="8">
        <f t="shared" si="3"/>
        <v>0.72888819378969649</v>
      </c>
      <c r="V9" s="5"/>
      <c r="W9" s="5"/>
      <c r="X9" s="1"/>
      <c r="Y9" s="3">
        <v>1106783879</v>
      </c>
      <c r="Z9" s="3">
        <v>14822827</v>
      </c>
      <c r="AA9" s="3">
        <v>7351846</v>
      </c>
      <c r="AB9" s="3"/>
      <c r="AC9" s="3">
        <v>1128958552</v>
      </c>
      <c r="AD9" s="1"/>
      <c r="AE9" s="1"/>
    </row>
    <row r="10" spans="1:31" x14ac:dyDescent="0.35">
      <c r="A10" s="16" t="s">
        <v>311</v>
      </c>
      <c r="B10" s="1">
        <v>2008</v>
      </c>
      <c r="C10" s="17" t="s">
        <v>478</v>
      </c>
      <c r="D10" s="3">
        <v>563789483</v>
      </c>
      <c r="E10" s="30">
        <f>D10*78%</f>
        <v>439755796.74000001</v>
      </c>
      <c r="F10" s="6">
        <f t="shared" si="0"/>
        <v>124033686.25999999</v>
      </c>
      <c r="G10" s="1" t="s">
        <v>347</v>
      </c>
      <c r="H10" s="8">
        <f t="shared" si="1"/>
        <v>0.78</v>
      </c>
      <c r="I10" s="29" t="s">
        <v>304</v>
      </c>
      <c r="J10" s="29" t="s">
        <v>304</v>
      </c>
      <c r="K10" s="29" t="s">
        <v>304</v>
      </c>
      <c r="L10" s="29" t="s">
        <v>304</v>
      </c>
      <c r="M10" s="17">
        <v>15321300000</v>
      </c>
      <c r="N10" s="17">
        <v>22460300000</v>
      </c>
      <c r="O10" s="17">
        <v>7139000000</v>
      </c>
      <c r="P10" s="5">
        <v>0.68200000000000005</v>
      </c>
      <c r="Q10" s="17">
        <v>3190300000</v>
      </c>
      <c r="R10" s="31" t="s">
        <v>304</v>
      </c>
      <c r="S10" s="8">
        <f t="shared" si="2"/>
        <v>0.17671989562110146</v>
      </c>
      <c r="T10" s="23">
        <v>14076692181</v>
      </c>
      <c r="U10" s="8">
        <f t="shared" si="3"/>
        <v>0.62673660552174282</v>
      </c>
      <c r="V10" s="5"/>
      <c r="W10" s="5"/>
      <c r="X10" s="1"/>
      <c r="Y10" s="3">
        <v>1170969101</v>
      </c>
      <c r="Z10" s="3">
        <v>15965083</v>
      </c>
      <c r="AA10" s="3">
        <v>7551936</v>
      </c>
      <c r="AB10" s="3"/>
      <c r="AC10" s="3">
        <v>1194486120</v>
      </c>
      <c r="AD10" s="1"/>
      <c r="AE10" s="1"/>
    </row>
    <row r="11" spans="1:31" x14ac:dyDescent="0.35">
      <c r="A11" s="16" t="s">
        <v>311</v>
      </c>
      <c r="B11" s="1">
        <v>2009</v>
      </c>
      <c r="C11" s="17" t="s">
        <v>478</v>
      </c>
      <c r="D11" s="3">
        <v>600282735</v>
      </c>
      <c r="E11" s="30">
        <f>D11*67%</f>
        <v>402189432.45000005</v>
      </c>
      <c r="F11" s="6">
        <f t="shared" si="0"/>
        <v>198093302.54999995</v>
      </c>
      <c r="G11" s="1" t="s">
        <v>347</v>
      </c>
      <c r="H11" s="8">
        <f t="shared" si="1"/>
        <v>0.67</v>
      </c>
      <c r="I11" s="29" t="s">
        <v>304</v>
      </c>
      <c r="J11" s="29" t="s">
        <v>304</v>
      </c>
      <c r="K11" s="29" t="s">
        <v>304</v>
      </c>
      <c r="L11" s="29" t="s">
        <v>304</v>
      </c>
      <c r="M11" s="17">
        <v>14885900000</v>
      </c>
      <c r="N11" s="17">
        <v>23400300000</v>
      </c>
      <c r="O11" s="17">
        <v>8514400000</v>
      </c>
      <c r="P11" s="5">
        <v>0.63600000000000001</v>
      </c>
      <c r="Q11" s="17">
        <v>3253100000</v>
      </c>
      <c r="R11" s="31" t="s">
        <v>304</v>
      </c>
      <c r="S11" s="8">
        <f t="shared" si="2"/>
        <v>0.18452637023147153</v>
      </c>
      <c r="T11" s="23">
        <v>11515883575</v>
      </c>
      <c r="U11" s="8">
        <f t="shared" si="3"/>
        <v>0.49212546740853752</v>
      </c>
      <c r="V11" s="5"/>
      <c r="W11" s="5">
        <v>-0.1464</v>
      </c>
      <c r="X11" s="1"/>
      <c r="Y11" s="3">
        <v>1252980407</v>
      </c>
      <c r="Z11" s="3">
        <v>15208419</v>
      </c>
      <c r="AA11" s="3">
        <v>8165757</v>
      </c>
      <c r="AB11" s="3"/>
      <c r="AC11" s="3">
        <v>1276354583</v>
      </c>
      <c r="AD11" s="1"/>
      <c r="AE11" s="1"/>
    </row>
    <row r="12" spans="1:31" x14ac:dyDescent="0.35">
      <c r="A12" s="16" t="s">
        <v>311</v>
      </c>
      <c r="B12" s="1">
        <v>2010</v>
      </c>
      <c r="C12" s="17" t="s">
        <v>478</v>
      </c>
      <c r="D12" s="3">
        <v>633938088</v>
      </c>
      <c r="E12" s="30">
        <f>D12*76%</f>
        <v>481792946.88</v>
      </c>
      <c r="F12" s="6">
        <f t="shared" si="0"/>
        <v>152145141.12</v>
      </c>
      <c r="G12" s="1" t="s">
        <v>347</v>
      </c>
      <c r="H12" s="8">
        <f t="shared" si="1"/>
        <v>0.76</v>
      </c>
      <c r="I12" s="29" t="s">
        <v>304</v>
      </c>
      <c r="J12" s="29" t="s">
        <v>304</v>
      </c>
      <c r="K12" s="29" t="s">
        <v>304</v>
      </c>
      <c r="L12" s="29" t="s">
        <v>304</v>
      </c>
      <c r="M12" s="17">
        <v>14851300000</v>
      </c>
      <c r="N12" s="17">
        <v>24344300000</v>
      </c>
      <c r="O12" s="17">
        <v>9493000000</v>
      </c>
      <c r="P12" s="5">
        <v>0.61</v>
      </c>
      <c r="Q12" s="17">
        <v>3321600000</v>
      </c>
      <c r="R12" s="31" t="s">
        <v>304</v>
      </c>
      <c r="S12" s="8">
        <f t="shared" si="2"/>
        <v>0.19085322976878613</v>
      </c>
      <c r="T12" s="23">
        <v>12456619082</v>
      </c>
      <c r="U12" s="8">
        <f t="shared" si="3"/>
        <v>0.51168524385585124</v>
      </c>
      <c r="V12" s="5"/>
      <c r="W12" s="5">
        <v>0.13439999999999999</v>
      </c>
      <c r="X12" s="1"/>
      <c r="Y12" s="3">
        <v>1321808770</v>
      </c>
      <c r="Z12" s="3">
        <v>15310680</v>
      </c>
      <c r="AA12" s="3">
        <v>8830054</v>
      </c>
      <c r="AB12" s="3"/>
      <c r="AC12" s="3">
        <v>1345949504</v>
      </c>
      <c r="AD12" s="1"/>
      <c r="AE12" s="1"/>
    </row>
    <row r="13" spans="1:31" x14ac:dyDescent="0.35">
      <c r="A13" s="16" t="s">
        <v>311</v>
      </c>
      <c r="B13" s="1">
        <v>2011</v>
      </c>
      <c r="C13" s="17" t="s">
        <v>478</v>
      </c>
      <c r="D13" s="3">
        <v>678741428</v>
      </c>
      <c r="E13" s="30">
        <f>D13*153%</f>
        <v>1038474384.84</v>
      </c>
      <c r="F13" s="6">
        <f t="shared" si="0"/>
        <v>-359732956.84000003</v>
      </c>
      <c r="G13" s="1" t="s">
        <v>346</v>
      </c>
      <c r="H13" s="8">
        <f t="shared" si="1"/>
        <v>1.53</v>
      </c>
      <c r="I13" s="29" t="s">
        <v>304</v>
      </c>
      <c r="J13" s="29" t="s">
        <v>304</v>
      </c>
      <c r="K13" s="29" t="s">
        <v>304</v>
      </c>
      <c r="L13" s="29" t="s">
        <v>304</v>
      </c>
      <c r="M13" s="17">
        <v>14908100000</v>
      </c>
      <c r="N13" s="17">
        <v>25968700000</v>
      </c>
      <c r="O13" s="17">
        <v>11060600000</v>
      </c>
      <c r="P13" s="5">
        <v>0.57399999999999995</v>
      </c>
      <c r="Q13" s="17">
        <v>3451800000</v>
      </c>
      <c r="R13" s="31" t="s">
        <v>304</v>
      </c>
      <c r="S13" s="8">
        <f t="shared" si="2"/>
        <v>0.19663405411669274</v>
      </c>
      <c r="T13" s="23">
        <v>15130606279</v>
      </c>
      <c r="U13" s="8">
        <f t="shared" si="3"/>
        <v>0.58264781367569418</v>
      </c>
      <c r="V13" s="5"/>
      <c r="W13" s="5">
        <v>0.216</v>
      </c>
      <c r="X13" s="1"/>
      <c r="Y13" s="3">
        <v>1402535713</v>
      </c>
      <c r="Z13" s="3">
        <v>17325387</v>
      </c>
      <c r="AA13" s="3">
        <v>7322739</v>
      </c>
      <c r="AB13" s="3"/>
      <c r="AC13" s="3">
        <v>1427183839</v>
      </c>
      <c r="AD13" s="1"/>
      <c r="AE13" s="1"/>
    </row>
    <row r="14" spans="1:31" x14ac:dyDescent="0.35">
      <c r="A14" s="16" t="s">
        <v>311</v>
      </c>
      <c r="B14" s="1">
        <v>2012</v>
      </c>
      <c r="C14" s="17" t="s">
        <v>478</v>
      </c>
      <c r="D14" s="3">
        <v>757822190</v>
      </c>
      <c r="E14" s="30">
        <v>557339552</v>
      </c>
      <c r="F14" s="6">
        <f t="shared" si="0"/>
        <v>200482638</v>
      </c>
      <c r="G14" s="1" t="s">
        <v>346</v>
      </c>
      <c r="H14" s="8">
        <f t="shared" si="1"/>
        <v>0.73544897385493557</v>
      </c>
      <c r="I14" s="29" t="s">
        <v>304</v>
      </c>
      <c r="J14" s="29" t="s">
        <v>304</v>
      </c>
      <c r="K14" s="29" t="s">
        <v>304</v>
      </c>
      <c r="L14" s="29" t="s">
        <v>304</v>
      </c>
      <c r="M14" s="17">
        <v>14691400000</v>
      </c>
      <c r="N14" s="17">
        <v>26973900000</v>
      </c>
      <c r="O14" s="17">
        <v>12282500000</v>
      </c>
      <c r="P14" s="5">
        <v>0.54500000000000004</v>
      </c>
      <c r="Q14" s="17">
        <v>3479600000</v>
      </c>
      <c r="R14" s="31" t="s">
        <v>304</v>
      </c>
      <c r="S14" s="8">
        <f t="shared" si="2"/>
        <v>0.21779003046327164</v>
      </c>
      <c r="T14" s="23">
        <v>14797120889</v>
      </c>
      <c r="U14" s="8">
        <f t="shared" si="3"/>
        <v>0.54857180048120591</v>
      </c>
      <c r="V14" s="5">
        <v>2.92E-2</v>
      </c>
      <c r="W14" s="5">
        <v>2.4E-2</v>
      </c>
      <c r="X14" s="1"/>
      <c r="Y14" s="3">
        <v>1482939165</v>
      </c>
      <c r="Z14" s="3">
        <v>19549073</v>
      </c>
      <c r="AA14" s="3">
        <v>7762880</v>
      </c>
      <c r="AB14" s="3"/>
      <c r="AC14" s="3">
        <v>1510251118</v>
      </c>
      <c r="AD14" s="1"/>
      <c r="AE14" s="1"/>
    </row>
    <row r="15" spans="1:31" x14ac:dyDescent="0.35">
      <c r="A15" s="16" t="s">
        <v>311</v>
      </c>
      <c r="B15" s="1">
        <v>2013</v>
      </c>
      <c r="C15" s="17" t="s">
        <v>478</v>
      </c>
      <c r="D15" s="3">
        <v>802984644</v>
      </c>
      <c r="E15" s="3">
        <v>568233446</v>
      </c>
      <c r="F15" s="6">
        <f t="shared" si="0"/>
        <v>234751198</v>
      </c>
      <c r="G15" s="1" t="s">
        <v>346</v>
      </c>
      <c r="H15" s="8">
        <f t="shared" si="1"/>
        <v>0.70765169701053465</v>
      </c>
      <c r="I15" s="29" t="s">
        <v>304</v>
      </c>
      <c r="J15" s="29" t="s">
        <v>304</v>
      </c>
      <c r="K15" s="29" t="s">
        <v>304</v>
      </c>
      <c r="L15" s="29" t="s">
        <v>304</v>
      </c>
      <c r="M15" s="17">
        <v>14962800000</v>
      </c>
      <c r="N15" s="17">
        <v>28817200000</v>
      </c>
      <c r="O15" s="17">
        <v>13854400000</v>
      </c>
      <c r="P15" s="5">
        <v>0.51900000000000002</v>
      </c>
      <c r="Q15" s="17">
        <v>3480100000</v>
      </c>
      <c r="R15" s="31" t="s">
        <v>304</v>
      </c>
      <c r="S15" s="8">
        <f t="shared" si="2"/>
        <v>0.23073608344587798</v>
      </c>
      <c r="T15" s="23">
        <v>16108808305</v>
      </c>
      <c r="U15" s="8">
        <f t="shared" si="3"/>
        <v>0.55899977461377237</v>
      </c>
      <c r="V15" s="5">
        <v>6.9800000000000001E-2</v>
      </c>
      <c r="W15" s="5">
        <v>2.4E-2</v>
      </c>
      <c r="X15" s="1"/>
      <c r="Y15" s="3">
        <v>1570722924</v>
      </c>
      <c r="Z15" s="3">
        <v>22059094</v>
      </c>
      <c r="AA15" s="3">
        <v>8377003</v>
      </c>
      <c r="AB15" s="3"/>
      <c r="AC15" s="3">
        <v>1601159021</v>
      </c>
      <c r="AD15" s="1"/>
      <c r="AE15" s="1"/>
    </row>
    <row r="16" spans="1:31" x14ac:dyDescent="0.35">
      <c r="A16" s="16" t="s">
        <v>311</v>
      </c>
      <c r="B16" s="1">
        <v>2014</v>
      </c>
      <c r="C16" s="17" t="s">
        <v>478</v>
      </c>
      <c r="D16" s="29" t="s">
        <v>304</v>
      </c>
      <c r="E16" s="29" t="s">
        <v>304</v>
      </c>
      <c r="F16" s="29" t="s">
        <v>304</v>
      </c>
      <c r="G16" s="1" t="s">
        <v>346</v>
      </c>
      <c r="H16" s="29" t="s">
        <v>304</v>
      </c>
      <c r="I16" s="17">
        <v>823446156</v>
      </c>
      <c r="J16" s="17">
        <v>563326249</v>
      </c>
      <c r="K16" s="6">
        <f t="shared" ref="K16:K21" si="4">I16-J16</f>
        <v>260119907</v>
      </c>
      <c r="L16" s="8">
        <f t="shared" ref="L16:L21" si="5">J16/I16</f>
        <v>0.68410817743862296</v>
      </c>
      <c r="M16" s="17">
        <v>16174199000</v>
      </c>
      <c r="N16" s="17">
        <v>30184404000</v>
      </c>
      <c r="O16" s="17">
        <v>14010205000</v>
      </c>
      <c r="P16" s="5">
        <v>0.53600000000000003</v>
      </c>
      <c r="Q16" s="17">
        <v>3486327000</v>
      </c>
      <c r="R16" s="8">
        <f t="shared" ref="R16:R22" si="6">I16/Q16</f>
        <v>0.236193035248845</v>
      </c>
      <c r="S16" s="29" t="s">
        <v>304</v>
      </c>
      <c r="T16" s="23">
        <v>18092570615</v>
      </c>
      <c r="U16" s="8">
        <f t="shared" si="3"/>
        <v>0.59940128733368403</v>
      </c>
      <c r="V16" s="5">
        <v>0.1396</v>
      </c>
      <c r="W16" s="5">
        <v>0.18099999999999999</v>
      </c>
      <c r="X16" s="1"/>
      <c r="Y16" s="3">
        <v>1654375700</v>
      </c>
      <c r="Z16" s="3">
        <v>25461843</v>
      </c>
      <c r="AA16" s="3">
        <v>7955972</v>
      </c>
      <c r="AB16" s="3"/>
      <c r="AC16" s="3">
        <v>1687793515</v>
      </c>
      <c r="AD16" s="1"/>
      <c r="AE16" s="1"/>
    </row>
    <row r="17" spans="1:31" x14ac:dyDescent="0.35">
      <c r="A17" s="16" t="s">
        <v>311</v>
      </c>
      <c r="B17" s="1">
        <v>2015</v>
      </c>
      <c r="C17" s="17" t="s">
        <v>478</v>
      </c>
      <c r="D17" s="29" t="s">
        <v>304</v>
      </c>
      <c r="E17" s="29" t="s">
        <v>304</v>
      </c>
      <c r="F17" s="29" t="s">
        <v>304</v>
      </c>
      <c r="G17" s="1" t="s">
        <v>346</v>
      </c>
      <c r="H17" s="29" t="s">
        <v>304</v>
      </c>
      <c r="I17" s="17">
        <v>913653854</v>
      </c>
      <c r="J17" s="17">
        <v>559579290</v>
      </c>
      <c r="K17" s="6">
        <f t="shared" si="4"/>
        <v>354074564</v>
      </c>
      <c r="L17" s="8">
        <f t="shared" si="5"/>
        <v>0.61246311997716374</v>
      </c>
      <c r="M17" s="17">
        <v>17219520000</v>
      </c>
      <c r="N17" s="17">
        <v>31149962000</v>
      </c>
      <c r="O17" s="17">
        <v>13930442000</v>
      </c>
      <c r="P17" s="5">
        <v>0.55300000000000005</v>
      </c>
      <c r="Q17" s="17">
        <v>3515113000</v>
      </c>
      <c r="R17" s="8">
        <f t="shared" si="6"/>
        <v>0.25992161674461106</v>
      </c>
      <c r="S17" s="29" t="s">
        <v>304</v>
      </c>
      <c r="T17" s="23">
        <v>18049130737</v>
      </c>
      <c r="U17" s="8">
        <f t="shared" si="3"/>
        <v>0.57942705474247447</v>
      </c>
      <c r="V17" s="5">
        <v>0.1241</v>
      </c>
      <c r="W17" s="5">
        <v>5.0999999999999997E-2</v>
      </c>
      <c r="X17" s="1"/>
      <c r="Y17" s="3">
        <v>1741456095</v>
      </c>
      <c r="Z17" s="3">
        <v>23032624</v>
      </c>
      <c r="AA17" s="3">
        <v>8868971</v>
      </c>
      <c r="AB17" s="3"/>
      <c r="AC17" s="3">
        <v>1773357690</v>
      </c>
      <c r="AD17" s="1"/>
      <c r="AE17" s="1"/>
    </row>
    <row r="18" spans="1:31" x14ac:dyDescent="0.35">
      <c r="A18" s="16" t="s">
        <v>311</v>
      </c>
      <c r="B18" s="1">
        <v>2016</v>
      </c>
      <c r="C18" s="17" t="s">
        <v>478</v>
      </c>
      <c r="D18" s="29" t="s">
        <v>304</v>
      </c>
      <c r="E18" s="29" t="s">
        <v>304</v>
      </c>
      <c r="F18" s="29" t="s">
        <v>304</v>
      </c>
      <c r="G18" s="1" t="s">
        <v>346</v>
      </c>
      <c r="H18" s="29" t="s">
        <v>304</v>
      </c>
      <c r="I18" s="17">
        <v>999270174</v>
      </c>
      <c r="J18" s="17">
        <v>565454590</v>
      </c>
      <c r="K18" s="6">
        <f t="shared" si="4"/>
        <v>433815584</v>
      </c>
      <c r="L18" s="8">
        <f t="shared" si="5"/>
        <v>0.5658675748686961</v>
      </c>
      <c r="M18" s="17">
        <v>17496894000</v>
      </c>
      <c r="N18" s="17">
        <v>32028227000</v>
      </c>
      <c r="O18" s="17">
        <v>14531333000</v>
      </c>
      <c r="P18" s="5">
        <v>0.54600000000000004</v>
      </c>
      <c r="Q18" s="17">
        <v>3537226000</v>
      </c>
      <c r="R18" s="8">
        <f t="shared" si="6"/>
        <v>0.28250108248667177</v>
      </c>
      <c r="S18" s="29" t="s">
        <v>304</v>
      </c>
      <c r="T18" s="23">
        <v>16812831883</v>
      </c>
      <c r="U18" s="8">
        <f t="shared" si="3"/>
        <v>0.52493795185727887</v>
      </c>
      <c r="V18" s="5">
        <v>7.5800000000000006E-2</v>
      </c>
      <c r="W18" s="5">
        <v>-0.01</v>
      </c>
      <c r="X18" s="1"/>
      <c r="Y18" s="3">
        <v>1833198630</v>
      </c>
      <c r="Z18" s="3">
        <v>27747742</v>
      </c>
      <c r="AA18" s="3">
        <v>8636438</v>
      </c>
      <c r="AB18" s="3"/>
      <c r="AC18" s="3">
        <v>1869582810</v>
      </c>
      <c r="AD18" s="1"/>
      <c r="AE18" s="1"/>
    </row>
    <row r="19" spans="1:31" x14ac:dyDescent="0.35">
      <c r="A19" s="16" t="s">
        <v>311</v>
      </c>
      <c r="B19" s="1">
        <v>2017</v>
      </c>
      <c r="C19" s="17" t="s">
        <v>478</v>
      </c>
      <c r="D19" s="29" t="s">
        <v>304</v>
      </c>
      <c r="E19" s="29" t="s">
        <v>304</v>
      </c>
      <c r="F19" s="29" t="s">
        <v>304</v>
      </c>
      <c r="G19" s="1" t="s">
        <v>346</v>
      </c>
      <c r="H19" s="29" t="s">
        <v>304</v>
      </c>
      <c r="I19" s="17">
        <v>1076617093</v>
      </c>
      <c r="J19" s="17">
        <v>1060719993</v>
      </c>
      <c r="K19" s="6">
        <f t="shared" si="4"/>
        <v>15897100</v>
      </c>
      <c r="L19" s="8">
        <f t="shared" si="5"/>
        <v>0.98523421177003367</v>
      </c>
      <c r="M19" s="17">
        <v>18514638000</v>
      </c>
      <c r="N19" s="17">
        <v>32819887000</v>
      </c>
      <c r="O19" s="17">
        <v>14305248000</v>
      </c>
      <c r="P19" s="5">
        <v>0.56399999999999995</v>
      </c>
      <c r="Q19" s="17">
        <v>3563584000</v>
      </c>
      <c r="R19" s="8">
        <f t="shared" si="6"/>
        <v>0.30211637862331853</v>
      </c>
      <c r="S19" s="29" t="s">
        <v>304</v>
      </c>
      <c r="T19" s="23">
        <v>18707699025</v>
      </c>
      <c r="U19" s="8">
        <f t="shared" si="3"/>
        <v>0.57001107362130776</v>
      </c>
      <c r="V19" s="5">
        <v>9.2899999999999996E-2</v>
      </c>
      <c r="W19" s="5">
        <v>0.15</v>
      </c>
      <c r="X19" s="1"/>
      <c r="Y19" s="3">
        <v>1918612128</v>
      </c>
      <c r="Z19" s="3">
        <v>26305240</v>
      </c>
      <c r="AA19" s="3">
        <v>10313715</v>
      </c>
      <c r="AB19" s="3"/>
      <c r="AC19" s="3">
        <v>1955231083</v>
      </c>
      <c r="AD19" s="1"/>
      <c r="AE19" s="1"/>
    </row>
    <row r="20" spans="1:31" x14ac:dyDescent="0.35">
      <c r="A20" s="16" t="s">
        <v>311</v>
      </c>
      <c r="B20" s="1">
        <v>2018</v>
      </c>
      <c r="C20" s="17" t="s">
        <v>478</v>
      </c>
      <c r="D20" s="29" t="s">
        <v>304</v>
      </c>
      <c r="E20" s="29" t="s">
        <v>304</v>
      </c>
      <c r="F20" s="29" t="s">
        <v>304</v>
      </c>
      <c r="G20" s="1" t="s">
        <v>346</v>
      </c>
      <c r="H20" s="29" t="s">
        <v>304</v>
      </c>
      <c r="I20" s="17">
        <v>1080892201</v>
      </c>
      <c r="J20" s="17">
        <v>1048671201</v>
      </c>
      <c r="K20" s="6">
        <f>I20-J20</f>
        <v>32221000</v>
      </c>
      <c r="L20" s="8">
        <f>J20/I20</f>
        <v>0.97019036683751592</v>
      </c>
      <c r="M20" s="17">
        <v>19496056000</v>
      </c>
      <c r="N20" s="17">
        <v>33795671000</v>
      </c>
      <c r="O20" s="17">
        <v>14299615000</v>
      </c>
      <c r="P20" s="5">
        <v>0.57699999999999996</v>
      </c>
      <c r="Q20" s="17">
        <v>3605116000</v>
      </c>
      <c r="R20" s="8">
        <f t="shared" si="6"/>
        <v>0.29982175358573759</v>
      </c>
      <c r="S20" s="29" t="s">
        <v>304</v>
      </c>
      <c r="T20" s="23">
        <v>19981633096</v>
      </c>
      <c r="U20" s="8">
        <f t="shared" si="3"/>
        <v>0.59124830206803702</v>
      </c>
      <c r="V20" s="5">
        <v>9.1399999999999995E-2</v>
      </c>
      <c r="W20" s="5">
        <v>0.105</v>
      </c>
      <c r="X20" s="1"/>
      <c r="Y20" s="3">
        <v>2004617334</v>
      </c>
      <c r="Z20" s="3">
        <v>31072421</v>
      </c>
      <c r="AA20" s="3">
        <v>11388493</v>
      </c>
      <c r="AB20" s="3"/>
      <c r="AC20" s="3">
        <v>2047078248</v>
      </c>
      <c r="AD20" s="1"/>
      <c r="AE20" s="1"/>
    </row>
    <row r="21" spans="1:31" x14ac:dyDescent="0.35">
      <c r="A21" s="16" t="s">
        <v>311</v>
      </c>
      <c r="B21" s="1">
        <v>2019</v>
      </c>
      <c r="C21" s="17" t="s">
        <v>478</v>
      </c>
      <c r="D21" s="29" t="s">
        <v>304</v>
      </c>
      <c r="E21" s="29" t="s">
        <v>304</v>
      </c>
      <c r="F21" s="29" t="s">
        <v>304</v>
      </c>
      <c r="G21" s="1" t="s">
        <v>346</v>
      </c>
      <c r="H21" s="29" t="s">
        <v>304</v>
      </c>
      <c r="I21" s="17">
        <v>1123034823</v>
      </c>
      <c r="J21" s="17">
        <f>1123034823</f>
        <v>1123034823</v>
      </c>
      <c r="K21" s="6">
        <f t="shared" si="4"/>
        <v>0</v>
      </c>
      <c r="L21" s="8">
        <f t="shared" si="5"/>
        <v>1</v>
      </c>
      <c r="M21" s="17">
        <v>20154161000</v>
      </c>
      <c r="N21" s="17">
        <v>34676713000</v>
      </c>
      <c r="O21" s="17">
        <v>14522552000</v>
      </c>
      <c r="P21" s="5">
        <v>0.58099999999999996</v>
      </c>
      <c r="Q21" s="17">
        <v>3648428000</v>
      </c>
      <c r="R21" s="8">
        <f t="shared" si="6"/>
        <v>0.3078133439936323</v>
      </c>
      <c r="S21" s="29" t="s">
        <v>304</v>
      </c>
      <c r="T21" s="23">
        <v>20371909905</v>
      </c>
      <c r="U21" s="8">
        <f t="shared" si="3"/>
        <v>0.58748099639663076</v>
      </c>
      <c r="V21" s="5">
        <v>7.0699999999999999E-2</v>
      </c>
      <c r="W21" s="5">
        <v>5.6000000000000001E-2</v>
      </c>
      <c r="X21" s="1"/>
      <c r="Y21" s="17">
        <v>2094364072</v>
      </c>
      <c r="Z21" s="17">
        <v>32403149</v>
      </c>
      <c r="AA21" s="17">
        <v>12352308</v>
      </c>
      <c r="AB21" s="17"/>
      <c r="AC21" s="17">
        <v>2139119529</v>
      </c>
      <c r="AD21" s="1"/>
      <c r="AE21" s="1"/>
    </row>
    <row r="22" spans="1:31" x14ac:dyDescent="0.35">
      <c r="A22" s="16" t="s">
        <v>311</v>
      </c>
      <c r="B22" s="1">
        <v>2020</v>
      </c>
      <c r="C22" s="17" t="s">
        <v>478</v>
      </c>
      <c r="D22" s="29" t="s">
        <v>304</v>
      </c>
      <c r="E22" s="29" t="s">
        <v>304</v>
      </c>
      <c r="F22" s="29" t="s">
        <v>304</v>
      </c>
      <c r="G22" s="1" t="s">
        <v>346</v>
      </c>
      <c r="H22" s="29" t="s">
        <v>304</v>
      </c>
      <c r="I22" s="28">
        <v>1134281000</v>
      </c>
      <c r="J22" s="28">
        <v>1134281000</v>
      </c>
      <c r="K22" s="6">
        <f t="shared" ref="K22" si="7">I22-J22</f>
        <v>0</v>
      </c>
      <c r="L22" s="8">
        <f t="shared" ref="L22" si="8">J22/I22</f>
        <v>1</v>
      </c>
      <c r="M22" s="28">
        <v>20796494000</v>
      </c>
      <c r="N22" s="28">
        <v>35582250000</v>
      </c>
      <c r="O22" s="28">
        <v>14785756000</v>
      </c>
      <c r="P22" s="27">
        <v>0.58399999999999996</v>
      </c>
      <c r="Q22" s="28">
        <v>3723482000</v>
      </c>
      <c r="R22" s="8">
        <f t="shared" si="6"/>
        <v>0.30462910791565528</v>
      </c>
      <c r="S22" s="29" t="s">
        <v>304</v>
      </c>
      <c r="T22" s="28">
        <v>20717000324</v>
      </c>
      <c r="U22" s="8">
        <f t="shared" si="3"/>
        <v>0.582228507865579</v>
      </c>
      <c r="V22" s="27">
        <v>7.0000000000000007E-2</v>
      </c>
      <c r="W22" s="27">
        <v>5.5E-2</v>
      </c>
      <c r="X22" s="1"/>
      <c r="Y22" s="28">
        <v>2167239241</v>
      </c>
      <c r="Z22" s="28">
        <v>28472217</v>
      </c>
      <c r="AA22" s="28">
        <v>12166651</v>
      </c>
      <c r="AB22" s="28"/>
      <c r="AC22" s="28">
        <v>2207878109</v>
      </c>
      <c r="AD22" s="1"/>
      <c r="AE22" s="1"/>
    </row>
    <row r="23" spans="1:31" x14ac:dyDescent="0.35">
      <c r="A23" s="1"/>
      <c r="B23" s="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U23" s="1"/>
      <c r="V23" s="21"/>
      <c r="W23" s="2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6" t="s">
        <v>311</v>
      </c>
      <c r="B25" s="1">
        <v>2001</v>
      </c>
      <c r="C25" s="1" t="s">
        <v>348</v>
      </c>
      <c r="D25" s="1" t="s">
        <v>367</v>
      </c>
      <c r="E25" s="1" t="s">
        <v>367</v>
      </c>
      <c r="F25" s="1"/>
      <c r="G25" s="1" t="s">
        <v>375</v>
      </c>
      <c r="H25" s="1"/>
      <c r="I25" s="3"/>
      <c r="J25" s="3"/>
      <c r="K25" s="1"/>
      <c r="L25" s="1"/>
      <c r="M25" s="21" t="s">
        <v>367</v>
      </c>
      <c r="N25" s="21" t="s">
        <v>367</v>
      </c>
      <c r="O25" s="21" t="s">
        <v>367</v>
      </c>
      <c r="P25" s="21" t="s">
        <v>367</v>
      </c>
      <c r="Q25" s="21" t="s">
        <v>367</v>
      </c>
      <c r="R25" s="1"/>
      <c r="S25" s="1"/>
      <c r="T25" s="1" t="s">
        <v>400</v>
      </c>
      <c r="U25" s="1"/>
      <c r="V25" s="1"/>
      <c r="W25" s="1"/>
      <c r="X25" s="1"/>
      <c r="Y25" s="1" t="s">
        <v>400</v>
      </c>
      <c r="Z25" s="1" t="s">
        <v>400</v>
      </c>
      <c r="AA25" s="1" t="s">
        <v>400</v>
      </c>
      <c r="AB25" s="1"/>
      <c r="AC25" s="1" t="s">
        <v>400</v>
      </c>
      <c r="AD25" s="1"/>
      <c r="AE25" s="1"/>
    </row>
    <row r="26" spans="1:31" x14ac:dyDescent="0.35">
      <c r="A26" s="16" t="s">
        <v>311</v>
      </c>
      <c r="B26" s="1">
        <v>2002</v>
      </c>
      <c r="C26" s="1" t="s">
        <v>349</v>
      </c>
      <c r="D26" s="1" t="s">
        <v>608</v>
      </c>
      <c r="E26" s="1" t="s">
        <v>608</v>
      </c>
      <c r="F26" s="1"/>
      <c r="G26" s="1" t="s">
        <v>376</v>
      </c>
      <c r="H26" s="1"/>
      <c r="I26" s="3"/>
      <c r="J26" s="3"/>
      <c r="K26" s="1"/>
      <c r="L26" s="1"/>
      <c r="M26" s="21" t="s">
        <v>608</v>
      </c>
      <c r="N26" s="21" t="s">
        <v>608</v>
      </c>
      <c r="O26" s="21" t="s">
        <v>608</v>
      </c>
      <c r="P26" s="21" t="s">
        <v>608</v>
      </c>
      <c r="Q26" s="21" t="s">
        <v>608</v>
      </c>
      <c r="R26" s="1"/>
      <c r="S26" s="1"/>
      <c r="T26" s="1" t="s">
        <v>401</v>
      </c>
      <c r="U26" s="1"/>
      <c r="V26" s="1"/>
      <c r="W26" s="1"/>
      <c r="X26" s="1"/>
      <c r="Y26" s="1" t="s">
        <v>401</v>
      </c>
      <c r="Z26" s="1" t="s">
        <v>401</v>
      </c>
      <c r="AA26" s="1" t="s">
        <v>401</v>
      </c>
      <c r="AB26" s="1"/>
      <c r="AC26" s="1" t="s">
        <v>401</v>
      </c>
      <c r="AD26" s="1"/>
      <c r="AE26" s="1"/>
    </row>
    <row r="27" spans="1:31" x14ac:dyDescent="0.35">
      <c r="A27" s="16" t="s">
        <v>311</v>
      </c>
      <c r="B27" s="1">
        <v>2003</v>
      </c>
      <c r="C27" s="1" t="s">
        <v>350</v>
      </c>
      <c r="D27" s="1" t="s">
        <v>609</v>
      </c>
      <c r="E27" s="1" t="s">
        <v>609</v>
      </c>
      <c r="F27" s="1"/>
      <c r="G27" s="1" t="s">
        <v>377</v>
      </c>
      <c r="H27" s="1"/>
      <c r="I27" s="3"/>
      <c r="J27" s="3"/>
      <c r="K27" s="1"/>
      <c r="L27" s="1"/>
      <c r="M27" s="21" t="s">
        <v>609</v>
      </c>
      <c r="N27" s="21" t="s">
        <v>609</v>
      </c>
      <c r="O27" s="21" t="s">
        <v>609</v>
      </c>
      <c r="P27" s="21" t="s">
        <v>609</v>
      </c>
      <c r="Q27" s="21" t="s">
        <v>609</v>
      </c>
      <c r="R27" s="1"/>
      <c r="S27" s="1"/>
      <c r="T27" s="1" t="s">
        <v>402</v>
      </c>
      <c r="U27" s="1"/>
      <c r="V27" s="1"/>
      <c r="W27" s="1" t="s">
        <v>431</v>
      </c>
      <c r="X27" s="1"/>
      <c r="Y27" s="1" t="s">
        <v>402</v>
      </c>
      <c r="Z27" s="1" t="s">
        <v>402</v>
      </c>
      <c r="AA27" s="1" t="s">
        <v>402</v>
      </c>
      <c r="AB27" s="1"/>
      <c r="AC27" s="1" t="s">
        <v>402</v>
      </c>
      <c r="AD27" s="1"/>
      <c r="AE27" s="1"/>
    </row>
    <row r="28" spans="1:31" x14ac:dyDescent="0.35">
      <c r="A28" s="16" t="s">
        <v>311</v>
      </c>
      <c r="B28" s="1">
        <v>2004</v>
      </c>
      <c r="C28" s="1" t="s">
        <v>351</v>
      </c>
      <c r="D28" s="1" t="s">
        <v>610</v>
      </c>
      <c r="E28" s="1" t="s">
        <v>610</v>
      </c>
      <c r="F28" s="1"/>
      <c r="G28" s="1" t="s">
        <v>378</v>
      </c>
      <c r="H28" s="1"/>
      <c r="I28" s="3"/>
      <c r="J28" s="3"/>
      <c r="K28" s="1"/>
      <c r="L28" s="1"/>
      <c r="M28" s="21" t="s">
        <v>613</v>
      </c>
      <c r="N28" s="21" t="s">
        <v>613</v>
      </c>
      <c r="O28" s="21" t="s">
        <v>613</v>
      </c>
      <c r="P28" s="21" t="s">
        <v>613</v>
      </c>
      <c r="Q28" s="21" t="s">
        <v>613</v>
      </c>
      <c r="R28" s="1"/>
      <c r="S28" s="1"/>
      <c r="T28" s="1" t="s">
        <v>403</v>
      </c>
      <c r="U28" s="1"/>
      <c r="V28" s="1" t="s">
        <v>431</v>
      </c>
      <c r="W28" s="1" t="s">
        <v>431</v>
      </c>
      <c r="X28" s="1"/>
      <c r="Y28" s="1" t="s">
        <v>403</v>
      </c>
      <c r="Z28" s="1" t="s">
        <v>403</v>
      </c>
      <c r="AA28" s="1" t="s">
        <v>403</v>
      </c>
      <c r="AB28" s="1"/>
      <c r="AC28" s="1" t="s">
        <v>403</v>
      </c>
      <c r="AD28" s="1"/>
      <c r="AE28" s="1"/>
    </row>
    <row r="29" spans="1:31" x14ac:dyDescent="0.35">
      <c r="A29" s="16" t="s">
        <v>311</v>
      </c>
      <c r="B29" s="1">
        <v>2005</v>
      </c>
      <c r="C29" s="19" t="s">
        <v>352</v>
      </c>
      <c r="D29" s="19" t="s">
        <v>611</v>
      </c>
      <c r="E29" s="19" t="s">
        <v>611</v>
      </c>
      <c r="F29" s="1"/>
      <c r="G29" s="1" t="s">
        <v>379</v>
      </c>
      <c r="H29" s="1"/>
      <c r="I29" s="3"/>
      <c r="J29" s="3"/>
      <c r="K29" s="1"/>
      <c r="L29" s="1"/>
      <c r="M29" s="22" t="s">
        <v>614</v>
      </c>
      <c r="N29" s="22" t="s">
        <v>614</v>
      </c>
      <c r="O29" s="22" t="s">
        <v>614</v>
      </c>
      <c r="P29" s="22" t="s">
        <v>614</v>
      </c>
      <c r="Q29" s="22" t="s">
        <v>614</v>
      </c>
      <c r="R29" s="1"/>
      <c r="S29" s="1"/>
      <c r="T29" s="1" t="s">
        <v>404</v>
      </c>
      <c r="U29" s="1"/>
      <c r="V29" s="1"/>
      <c r="W29" s="1" t="s">
        <v>432</v>
      </c>
      <c r="X29" s="1"/>
      <c r="Y29" s="1" t="s">
        <v>404</v>
      </c>
      <c r="Z29" s="1" t="s">
        <v>404</v>
      </c>
      <c r="AA29" s="1" t="s">
        <v>404</v>
      </c>
      <c r="AB29" s="1"/>
      <c r="AC29" s="1" t="s">
        <v>404</v>
      </c>
      <c r="AD29" s="1"/>
      <c r="AE29" s="1"/>
    </row>
    <row r="30" spans="1:31" x14ac:dyDescent="0.35">
      <c r="A30" s="16" t="s">
        <v>311</v>
      </c>
      <c r="B30" s="1">
        <v>2006</v>
      </c>
      <c r="C30" s="19" t="s">
        <v>353</v>
      </c>
      <c r="D30" s="19" t="s">
        <v>612</v>
      </c>
      <c r="E30" s="19" t="s">
        <v>612</v>
      </c>
      <c r="F30" s="1"/>
      <c r="G30" s="1" t="s">
        <v>380</v>
      </c>
      <c r="H30" s="1"/>
      <c r="I30" s="3"/>
      <c r="J30" s="3"/>
      <c r="K30" s="1"/>
      <c r="L30" s="1"/>
      <c r="M30" s="22" t="s">
        <v>615</v>
      </c>
      <c r="N30" s="22" t="s">
        <v>615</v>
      </c>
      <c r="O30" s="22" t="s">
        <v>615</v>
      </c>
      <c r="P30" s="22" t="s">
        <v>615</v>
      </c>
      <c r="Q30" s="22" t="s">
        <v>615</v>
      </c>
      <c r="R30" s="1"/>
      <c r="S30" s="1"/>
      <c r="T30" s="1" t="s">
        <v>405</v>
      </c>
      <c r="U30" s="1"/>
      <c r="V30" s="1"/>
      <c r="W30" s="1"/>
      <c r="X30" s="1"/>
      <c r="Y30" s="1" t="s">
        <v>405</v>
      </c>
      <c r="Z30" s="1" t="s">
        <v>405</v>
      </c>
      <c r="AA30" s="1" t="s">
        <v>405</v>
      </c>
      <c r="AB30" s="1"/>
      <c r="AC30" s="1" t="s">
        <v>405</v>
      </c>
      <c r="AD30" s="1"/>
      <c r="AE30" s="1"/>
    </row>
    <row r="31" spans="1:31" x14ac:dyDescent="0.35">
      <c r="A31" s="16" t="s">
        <v>311</v>
      </c>
      <c r="B31" s="1">
        <v>2007</v>
      </c>
      <c r="C31" s="19" t="s">
        <v>354</v>
      </c>
      <c r="D31" s="1" t="s">
        <v>368</v>
      </c>
      <c r="E31" s="1" t="s">
        <v>368</v>
      </c>
      <c r="F31" s="1"/>
      <c r="G31" s="1" t="s">
        <v>381</v>
      </c>
      <c r="H31" s="1"/>
      <c r="I31" s="1"/>
      <c r="J31" s="1"/>
      <c r="K31" s="1"/>
      <c r="L31" s="1"/>
      <c r="M31" s="21" t="s">
        <v>368</v>
      </c>
      <c r="N31" s="21" t="s">
        <v>368</v>
      </c>
      <c r="O31" s="21" t="s">
        <v>368</v>
      </c>
      <c r="P31" s="21" t="s">
        <v>368</v>
      </c>
      <c r="Q31" s="21" t="s">
        <v>368</v>
      </c>
      <c r="R31" s="1"/>
      <c r="S31" s="1"/>
      <c r="T31" s="1" t="s">
        <v>406</v>
      </c>
      <c r="U31" s="1"/>
      <c r="V31" s="1"/>
      <c r="W31" s="1"/>
      <c r="X31" s="1"/>
      <c r="Y31" s="1" t="s">
        <v>406</v>
      </c>
      <c r="Z31" s="1" t="s">
        <v>406</v>
      </c>
      <c r="AA31" s="1" t="s">
        <v>406</v>
      </c>
      <c r="AB31" s="1"/>
      <c r="AC31" s="1" t="s">
        <v>406</v>
      </c>
      <c r="AD31" s="1"/>
      <c r="AE31" s="1"/>
    </row>
    <row r="32" spans="1:31" x14ac:dyDescent="0.35">
      <c r="A32" s="16" t="s">
        <v>311</v>
      </c>
      <c r="B32" s="1">
        <v>2008</v>
      </c>
      <c r="C32" s="19" t="s">
        <v>355</v>
      </c>
      <c r="D32" s="1" t="s">
        <v>369</v>
      </c>
      <c r="E32" s="1" t="s">
        <v>369</v>
      </c>
      <c r="F32" s="1"/>
      <c r="G32" s="1" t="s">
        <v>382</v>
      </c>
      <c r="H32" s="1"/>
      <c r="I32" s="1"/>
      <c r="J32" s="1"/>
      <c r="K32" s="1"/>
      <c r="L32" s="1"/>
      <c r="M32" s="21" t="s">
        <v>369</v>
      </c>
      <c r="N32" s="21" t="s">
        <v>369</v>
      </c>
      <c r="O32" s="21" t="s">
        <v>369</v>
      </c>
      <c r="P32" s="21" t="s">
        <v>369</v>
      </c>
      <c r="Q32" s="21" t="s">
        <v>369</v>
      </c>
      <c r="R32" s="1"/>
      <c r="S32" s="1"/>
      <c r="T32" s="1" t="s">
        <v>407</v>
      </c>
      <c r="U32" s="1"/>
      <c r="V32" s="1"/>
      <c r="W32" s="1"/>
      <c r="X32" s="1"/>
      <c r="Y32" s="1" t="s">
        <v>407</v>
      </c>
      <c r="Z32" s="1" t="s">
        <v>407</v>
      </c>
      <c r="AA32" s="1" t="s">
        <v>407</v>
      </c>
      <c r="AB32" s="1"/>
      <c r="AC32" s="1" t="s">
        <v>407</v>
      </c>
      <c r="AD32" s="1"/>
      <c r="AE32" s="1"/>
    </row>
    <row r="33" spans="1:31" x14ac:dyDescent="0.35">
      <c r="A33" s="16" t="s">
        <v>311</v>
      </c>
      <c r="B33" s="1">
        <v>2009</v>
      </c>
      <c r="C33" s="19" t="s">
        <v>356</v>
      </c>
      <c r="D33" s="1" t="s">
        <v>370</v>
      </c>
      <c r="E33" s="1" t="s">
        <v>370</v>
      </c>
      <c r="F33" s="1"/>
      <c r="G33" s="1" t="s">
        <v>383</v>
      </c>
      <c r="H33" s="1"/>
      <c r="I33" s="1"/>
      <c r="J33" s="1"/>
      <c r="K33" s="1"/>
      <c r="L33" s="1"/>
      <c r="M33" s="21" t="s">
        <v>616</v>
      </c>
      <c r="N33" s="21" t="s">
        <v>616</v>
      </c>
      <c r="O33" s="21" t="s">
        <v>616</v>
      </c>
      <c r="P33" s="21" t="s">
        <v>616</v>
      </c>
      <c r="Q33" s="21" t="s">
        <v>616</v>
      </c>
      <c r="R33" s="1"/>
      <c r="S33" s="1"/>
      <c r="T33" s="1" t="s">
        <v>408</v>
      </c>
      <c r="U33" s="1"/>
      <c r="V33" s="1"/>
      <c r="W33" s="1" t="s">
        <v>433</v>
      </c>
      <c r="X33" s="1"/>
      <c r="Y33" s="1" t="s">
        <v>408</v>
      </c>
      <c r="Z33" s="1" t="s">
        <v>408</v>
      </c>
      <c r="AA33" s="1" t="s">
        <v>408</v>
      </c>
      <c r="AB33" s="1"/>
      <c r="AC33" s="1" t="s">
        <v>408</v>
      </c>
      <c r="AD33" s="1"/>
      <c r="AE33" s="1"/>
    </row>
    <row r="34" spans="1:31" x14ac:dyDescent="0.35">
      <c r="A34" s="16" t="s">
        <v>311</v>
      </c>
      <c r="B34" s="1">
        <v>2010</v>
      </c>
      <c r="C34" s="19" t="s">
        <v>357</v>
      </c>
      <c r="D34" s="1" t="s">
        <v>371</v>
      </c>
      <c r="E34" s="1" t="s">
        <v>371</v>
      </c>
      <c r="F34" s="1"/>
      <c r="G34" s="1" t="s">
        <v>384</v>
      </c>
      <c r="H34" s="1"/>
      <c r="I34" s="1"/>
      <c r="J34" s="1"/>
      <c r="K34" s="1"/>
      <c r="L34" s="1"/>
      <c r="M34" s="21" t="s">
        <v>371</v>
      </c>
      <c r="N34" s="21" t="s">
        <v>371</v>
      </c>
      <c r="O34" s="21" t="s">
        <v>371</v>
      </c>
      <c r="P34" s="21" t="s">
        <v>371</v>
      </c>
      <c r="Q34" s="21" t="s">
        <v>371</v>
      </c>
      <c r="R34" s="1"/>
      <c r="S34" s="1"/>
      <c r="T34" s="1" t="s">
        <v>409</v>
      </c>
      <c r="U34" s="1"/>
      <c r="V34" s="1"/>
      <c r="W34" s="1" t="s">
        <v>433</v>
      </c>
      <c r="X34" s="1"/>
      <c r="Y34" s="1" t="s">
        <v>409</v>
      </c>
      <c r="Z34" s="1" t="s">
        <v>409</v>
      </c>
      <c r="AA34" s="1" t="s">
        <v>409</v>
      </c>
      <c r="AB34" s="1"/>
      <c r="AC34" s="1" t="s">
        <v>409</v>
      </c>
      <c r="AD34" s="1"/>
      <c r="AE34" s="1"/>
    </row>
    <row r="35" spans="1:31" x14ac:dyDescent="0.35">
      <c r="A35" s="16" t="s">
        <v>311</v>
      </c>
      <c r="B35" s="1">
        <v>2011</v>
      </c>
      <c r="C35" s="19" t="s">
        <v>358</v>
      </c>
      <c r="D35" s="1" t="s">
        <v>372</v>
      </c>
      <c r="E35" s="1" t="s">
        <v>372</v>
      </c>
      <c r="F35" s="1"/>
      <c r="G35" s="1" t="s">
        <v>385</v>
      </c>
      <c r="H35" s="1"/>
      <c r="I35" s="1"/>
      <c r="J35" s="1"/>
      <c r="K35" s="1"/>
      <c r="L35" s="1"/>
      <c r="M35" s="21" t="s">
        <v>372</v>
      </c>
      <c r="N35" s="21" t="s">
        <v>372</v>
      </c>
      <c r="O35" s="21" t="s">
        <v>372</v>
      </c>
      <c r="P35" s="21" t="s">
        <v>372</v>
      </c>
      <c r="Q35" s="21" t="s">
        <v>372</v>
      </c>
      <c r="R35" s="1"/>
      <c r="S35" s="1"/>
      <c r="T35" s="1" t="s">
        <v>410</v>
      </c>
      <c r="U35" s="1"/>
      <c r="V35" s="1"/>
      <c r="W35" s="1" t="s">
        <v>434</v>
      </c>
      <c r="X35" s="1"/>
      <c r="Y35" s="1" t="s">
        <v>410</v>
      </c>
      <c r="Z35" s="1" t="s">
        <v>410</v>
      </c>
      <c r="AA35" s="1" t="s">
        <v>410</v>
      </c>
      <c r="AB35" s="1"/>
      <c r="AC35" s="1" t="s">
        <v>410</v>
      </c>
      <c r="AD35" s="1"/>
      <c r="AE35" s="1"/>
    </row>
    <row r="36" spans="1:31" x14ac:dyDescent="0.35">
      <c r="A36" s="16" t="s">
        <v>311</v>
      </c>
      <c r="B36" s="1">
        <v>2012</v>
      </c>
      <c r="C36" s="19" t="s">
        <v>359</v>
      </c>
      <c r="D36" s="1" t="s">
        <v>373</v>
      </c>
      <c r="E36" s="1" t="s">
        <v>373</v>
      </c>
      <c r="F36" s="1"/>
      <c r="G36" s="1" t="s">
        <v>386</v>
      </c>
      <c r="H36" s="1"/>
      <c r="I36" s="1"/>
      <c r="J36" s="1"/>
      <c r="K36" s="1"/>
      <c r="L36" s="1"/>
      <c r="M36" s="21" t="s">
        <v>373</v>
      </c>
      <c r="N36" s="21" t="s">
        <v>373</v>
      </c>
      <c r="O36" s="21" t="s">
        <v>373</v>
      </c>
      <c r="P36" s="21" t="s">
        <v>373</v>
      </c>
      <c r="Q36" s="21" t="s">
        <v>373</v>
      </c>
      <c r="R36" s="1"/>
      <c r="S36" s="1"/>
      <c r="T36" s="1" t="s">
        <v>411</v>
      </c>
      <c r="U36" s="1"/>
      <c r="V36" s="1" t="s">
        <v>423</v>
      </c>
      <c r="W36" s="1" t="s">
        <v>435</v>
      </c>
      <c r="X36" s="1"/>
      <c r="Y36" s="1" t="s">
        <v>411</v>
      </c>
      <c r="Z36" s="1" t="s">
        <v>411</v>
      </c>
      <c r="AA36" s="1" t="s">
        <v>411</v>
      </c>
      <c r="AB36" s="1"/>
      <c r="AC36" s="1" t="s">
        <v>411</v>
      </c>
      <c r="AD36" s="1"/>
      <c r="AE36" s="1"/>
    </row>
    <row r="37" spans="1:31" x14ac:dyDescent="0.35">
      <c r="A37" s="16" t="s">
        <v>311</v>
      </c>
      <c r="B37" s="1">
        <v>2013</v>
      </c>
      <c r="C37" s="19" t="s">
        <v>360</v>
      </c>
      <c r="D37" s="1" t="s">
        <v>374</v>
      </c>
      <c r="E37" s="1" t="s">
        <v>374</v>
      </c>
      <c r="F37" s="1"/>
      <c r="G37" s="1" t="s">
        <v>387</v>
      </c>
      <c r="H37" s="1"/>
      <c r="I37" s="1"/>
      <c r="J37" s="1"/>
      <c r="K37" s="1"/>
      <c r="L37" s="1"/>
      <c r="M37" s="21" t="s">
        <v>374</v>
      </c>
      <c r="N37" s="21" t="s">
        <v>374</v>
      </c>
      <c r="O37" s="21" t="s">
        <v>374</v>
      </c>
      <c r="P37" s="21" t="s">
        <v>374</v>
      </c>
      <c r="Q37" s="21" t="s">
        <v>374</v>
      </c>
      <c r="R37" s="1"/>
      <c r="S37" s="1"/>
      <c r="T37" s="1" t="s">
        <v>412</v>
      </c>
      <c r="U37" s="1"/>
      <c r="V37" s="1" t="s">
        <v>424</v>
      </c>
      <c r="W37" s="1" t="s">
        <v>436</v>
      </c>
      <c r="X37" s="1"/>
      <c r="Y37" s="1" t="s">
        <v>412</v>
      </c>
      <c r="Z37" s="1" t="s">
        <v>412</v>
      </c>
      <c r="AA37" s="1" t="s">
        <v>412</v>
      </c>
      <c r="AB37" s="1"/>
      <c r="AC37" s="1" t="s">
        <v>412</v>
      </c>
      <c r="AD37" s="1"/>
      <c r="AE37" s="1"/>
    </row>
    <row r="38" spans="1:31" x14ac:dyDescent="0.35">
      <c r="A38" s="16" t="s">
        <v>311</v>
      </c>
      <c r="B38" s="1">
        <v>2014</v>
      </c>
      <c r="C38" s="19" t="s">
        <v>361</v>
      </c>
      <c r="D38" s="1"/>
      <c r="E38" s="1"/>
      <c r="F38" s="1"/>
      <c r="G38" s="1" t="s">
        <v>388</v>
      </c>
      <c r="H38" s="1"/>
      <c r="I38" s="1" t="s">
        <v>394</v>
      </c>
      <c r="J38" s="1" t="s">
        <v>394</v>
      </c>
      <c r="K38" s="1"/>
      <c r="L38" s="1"/>
      <c r="M38" s="21" t="s">
        <v>617</v>
      </c>
      <c r="N38" s="21" t="s">
        <v>617</v>
      </c>
      <c r="O38" s="21" t="s">
        <v>617</v>
      </c>
      <c r="P38" s="21" t="s">
        <v>617</v>
      </c>
      <c r="Q38" s="21" t="s">
        <v>617</v>
      </c>
      <c r="R38" s="1"/>
      <c r="S38" s="1"/>
      <c r="T38" s="1" t="s">
        <v>413</v>
      </c>
      <c r="U38" s="1"/>
      <c r="V38" s="1" t="s">
        <v>425</v>
      </c>
      <c r="W38" s="1" t="s">
        <v>437</v>
      </c>
      <c r="X38" s="1"/>
      <c r="Y38" s="1" t="s">
        <v>413</v>
      </c>
      <c r="Z38" s="1" t="s">
        <v>413</v>
      </c>
      <c r="AA38" s="1" t="s">
        <v>413</v>
      </c>
      <c r="AB38" s="1"/>
      <c r="AC38" s="1" t="s">
        <v>413</v>
      </c>
      <c r="AD38" s="1"/>
      <c r="AE38" s="1"/>
    </row>
    <row r="39" spans="1:31" x14ac:dyDescent="0.35">
      <c r="A39" s="16" t="s">
        <v>311</v>
      </c>
      <c r="B39" s="1">
        <v>2015</v>
      </c>
      <c r="C39" s="19" t="s">
        <v>362</v>
      </c>
      <c r="D39" s="1"/>
      <c r="E39" s="1"/>
      <c r="F39" s="1"/>
      <c r="G39" s="1" t="s">
        <v>389</v>
      </c>
      <c r="H39" s="1"/>
      <c r="I39" s="1" t="s">
        <v>395</v>
      </c>
      <c r="J39" s="1" t="s">
        <v>395</v>
      </c>
      <c r="K39" s="1"/>
      <c r="L39" s="1"/>
      <c r="M39" s="21" t="s">
        <v>395</v>
      </c>
      <c r="N39" s="21" t="s">
        <v>395</v>
      </c>
      <c r="O39" s="21" t="s">
        <v>395</v>
      </c>
      <c r="P39" s="21" t="s">
        <v>395</v>
      </c>
      <c r="Q39" s="21" t="s">
        <v>395</v>
      </c>
      <c r="R39" s="1"/>
      <c r="S39" s="1"/>
      <c r="T39" s="1" t="s">
        <v>414</v>
      </c>
      <c r="U39" s="1"/>
      <c r="V39" s="1" t="s">
        <v>426</v>
      </c>
      <c r="W39" s="1" t="s">
        <v>438</v>
      </c>
      <c r="X39" s="1"/>
      <c r="Y39" s="1" t="s">
        <v>414</v>
      </c>
      <c r="Z39" s="1" t="s">
        <v>414</v>
      </c>
      <c r="AA39" s="1" t="s">
        <v>414</v>
      </c>
      <c r="AB39" s="1"/>
      <c r="AC39" s="1" t="s">
        <v>414</v>
      </c>
      <c r="AD39" s="1"/>
      <c r="AE39" s="1"/>
    </row>
    <row r="40" spans="1:31" x14ac:dyDescent="0.35">
      <c r="A40" s="16" t="s">
        <v>311</v>
      </c>
      <c r="B40" s="1">
        <v>2016</v>
      </c>
      <c r="C40" s="19" t="s">
        <v>363</v>
      </c>
      <c r="D40" s="1"/>
      <c r="E40" s="1"/>
      <c r="F40" s="1"/>
      <c r="G40" s="1" t="s">
        <v>390</v>
      </c>
      <c r="H40" s="1"/>
      <c r="I40" s="1" t="s">
        <v>396</v>
      </c>
      <c r="J40" s="1" t="s">
        <v>396</v>
      </c>
      <c r="K40" s="1"/>
      <c r="L40" s="1"/>
      <c r="M40" s="21" t="s">
        <v>396</v>
      </c>
      <c r="N40" s="21" t="s">
        <v>396</v>
      </c>
      <c r="O40" s="21" t="s">
        <v>396</v>
      </c>
      <c r="P40" s="21" t="s">
        <v>396</v>
      </c>
      <c r="Q40" s="21" t="s">
        <v>396</v>
      </c>
      <c r="R40" s="1"/>
      <c r="S40" s="1"/>
      <c r="T40" s="1" t="s">
        <v>415</v>
      </c>
      <c r="U40" s="1"/>
      <c r="V40" s="1" t="s">
        <v>427</v>
      </c>
      <c r="W40" s="1" t="s">
        <v>439</v>
      </c>
      <c r="X40" s="1"/>
      <c r="Y40" s="1" t="s">
        <v>415</v>
      </c>
      <c r="Z40" s="1" t="s">
        <v>415</v>
      </c>
      <c r="AA40" s="1" t="s">
        <v>415</v>
      </c>
      <c r="AB40" s="1"/>
      <c r="AC40" s="1" t="s">
        <v>415</v>
      </c>
      <c r="AD40" s="1"/>
      <c r="AE40" s="1"/>
    </row>
    <row r="41" spans="1:31" x14ac:dyDescent="0.35">
      <c r="A41" s="16" t="s">
        <v>311</v>
      </c>
      <c r="B41" s="1">
        <v>2017</v>
      </c>
      <c r="C41" s="19" t="s">
        <v>364</v>
      </c>
      <c r="D41" s="1"/>
      <c r="E41" s="1"/>
      <c r="F41" s="1"/>
      <c r="G41" s="1" t="s">
        <v>391</v>
      </c>
      <c r="H41" s="1"/>
      <c r="I41" s="1" t="s">
        <v>397</v>
      </c>
      <c r="J41" s="1" t="s">
        <v>397</v>
      </c>
      <c r="K41" s="1"/>
      <c r="L41" s="1"/>
      <c r="M41" s="21" t="s">
        <v>397</v>
      </c>
      <c r="N41" s="21" t="s">
        <v>397</v>
      </c>
      <c r="O41" s="21" t="s">
        <v>397</v>
      </c>
      <c r="P41" s="21" t="s">
        <v>397</v>
      </c>
      <c r="Q41" s="21" t="s">
        <v>397</v>
      </c>
      <c r="R41" s="1"/>
      <c r="S41" s="1"/>
      <c r="T41" s="1" t="s">
        <v>416</v>
      </c>
      <c r="U41" s="1"/>
      <c r="V41" s="1" t="s">
        <v>428</v>
      </c>
      <c r="W41" s="1" t="s">
        <v>440</v>
      </c>
      <c r="X41" s="1"/>
      <c r="Y41" s="1" t="s">
        <v>416</v>
      </c>
      <c r="Z41" s="1" t="s">
        <v>416</v>
      </c>
      <c r="AA41" s="1" t="s">
        <v>416</v>
      </c>
      <c r="AB41" s="1"/>
      <c r="AC41" s="1" t="s">
        <v>416</v>
      </c>
      <c r="AD41" s="1"/>
      <c r="AE41" s="1"/>
    </row>
    <row r="42" spans="1:31" x14ac:dyDescent="0.35">
      <c r="A42" s="16" t="s">
        <v>311</v>
      </c>
      <c r="B42" s="1">
        <v>2018</v>
      </c>
      <c r="C42" s="19" t="s">
        <v>365</v>
      </c>
      <c r="D42" s="1"/>
      <c r="E42" s="1"/>
      <c r="F42" s="1"/>
      <c r="G42" s="1" t="s">
        <v>392</v>
      </c>
      <c r="H42" s="1"/>
      <c r="I42" s="1" t="s">
        <v>398</v>
      </c>
      <c r="J42" s="1" t="s">
        <v>398</v>
      </c>
      <c r="K42" s="1"/>
      <c r="L42" s="1"/>
      <c r="M42" s="21" t="s">
        <v>398</v>
      </c>
      <c r="N42" s="21" t="s">
        <v>398</v>
      </c>
      <c r="O42" s="21" t="s">
        <v>398</v>
      </c>
      <c r="P42" s="21" t="s">
        <v>398</v>
      </c>
      <c r="Q42" s="21" t="s">
        <v>398</v>
      </c>
      <c r="R42" s="1"/>
      <c r="S42" s="1"/>
      <c r="T42" s="1" t="s">
        <v>417</v>
      </c>
      <c r="U42" s="1"/>
      <c r="V42" s="1" t="s">
        <v>429</v>
      </c>
      <c r="W42" s="1" t="s">
        <v>441</v>
      </c>
      <c r="X42" s="1"/>
      <c r="Y42" s="1" t="s">
        <v>417</v>
      </c>
      <c r="Z42" s="1" t="s">
        <v>417</v>
      </c>
      <c r="AA42" s="1" t="s">
        <v>417</v>
      </c>
      <c r="AB42" s="1"/>
      <c r="AC42" s="1" t="s">
        <v>417</v>
      </c>
      <c r="AD42" s="1"/>
      <c r="AE42" s="1"/>
    </row>
    <row r="43" spans="1:31" x14ac:dyDescent="0.35">
      <c r="A43" s="16" t="s">
        <v>311</v>
      </c>
      <c r="B43" s="1">
        <v>2019</v>
      </c>
      <c r="C43" s="19" t="s">
        <v>366</v>
      </c>
      <c r="D43" s="1"/>
      <c r="E43" s="1"/>
      <c r="F43" s="1"/>
      <c r="G43" s="1" t="s">
        <v>393</v>
      </c>
      <c r="H43" s="1"/>
      <c r="I43" s="1" t="s">
        <v>399</v>
      </c>
      <c r="J43" s="1" t="s">
        <v>399</v>
      </c>
      <c r="K43" s="1"/>
      <c r="L43" s="1"/>
      <c r="M43" s="21" t="s">
        <v>618</v>
      </c>
      <c r="N43" s="21" t="s">
        <v>618</v>
      </c>
      <c r="O43" s="21" t="s">
        <v>618</v>
      </c>
      <c r="P43" s="21" t="s">
        <v>618</v>
      </c>
      <c r="Q43" s="21" t="s">
        <v>618</v>
      </c>
      <c r="R43" s="1"/>
      <c r="S43" s="1"/>
      <c r="T43" s="1" t="s">
        <v>418</v>
      </c>
      <c r="U43" s="1"/>
      <c r="V43" s="1" t="s">
        <v>430</v>
      </c>
      <c r="W43" s="1" t="s">
        <v>442</v>
      </c>
      <c r="X43" s="1"/>
      <c r="Y43" s="1" t="s">
        <v>418</v>
      </c>
      <c r="Z43" s="1" t="s">
        <v>418</v>
      </c>
      <c r="AA43" s="1" t="s">
        <v>418</v>
      </c>
      <c r="AB43" s="1"/>
      <c r="AC43" s="1" t="s">
        <v>418</v>
      </c>
      <c r="AD43" s="1"/>
      <c r="AE43" s="1"/>
    </row>
    <row r="44" spans="1:31" x14ac:dyDescent="0.35">
      <c r="A44" s="16" t="s">
        <v>311</v>
      </c>
      <c r="B44" s="1">
        <v>2020</v>
      </c>
      <c r="C44" s="19" t="s">
        <v>778</v>
      </c>
      <c r="D44" s="1"/>
      <c r="E44" s="1"/>
      <c r="F44" s="1"/>
      <c r="G44" s="19" t="s">
        <v>779</v>
      </c>
      <c r="H44" s="1"/>
      <c r="I44" s="1" t="s">
        <v>780</v>
      </c>
      <c r="J44" s="1" t="s">
        <v>780</v>
      </c>
      <c r="K44" s="1"/>
      <c r="L44" s="1"/>
      <c r="M44" s="21" t="s">
        <v>781</v>
      </c>
      <c r="N44" s="21" t="s">
        <v>781</v>
      </c>
      <c r="O44" s="21" t="s">
        <v>781</v>
      </c>
      <c r="P44" s="21" t="s">
        <v>781</v>
      </c>
      <c r="Q44" s="21" t="s">
        <v>781</v>
      </c>
      <c r="R44" s="1"/>
      <c r="S44" s="1"/>
      <c r="T44" s="1" t="s">
        <v>796</v>
      </c>
      <c r="U44" s="1"/>
      <c r="V44" s="1" t="s">
        <v>782</v>
      </c>
      <c r="W44" s="1" t="s">
        <v>782</v>
      </c>
      <c r="X44" s="1"/>
      <c r="Y44" s="1" t="s">
        <v>796</v>
      </c>
      <c r="Z44" s="1" t="s">
        <v>796</v>
      </c>
      <c r="AA44" s="1" t="s">
        <v>796</v>
      </c>
      <c r="AB44" s="1"/>
      <c r="AC44" s="1" t="s">
        <v>796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sortState xmlns:xlrd2="http://schemas.microsoft.com/office/spreadsheetml/2017/richdata2" ref="I38:I43">
    <sortCondition ref="I38:I43"/>
  </sortState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14" sqref="C14"/>
    </sheetView>
  </sheetViews>
  <sheetFormatPr defaultColWidth="12.58203125" defaultRowHeight="15" customHeight="1" x14ac:dyDescent="0.3"/>
  <cols>
    <col min="1" max="1" width="15.9140625" customWidth="1"/>
    <col min="2" max="2" width="24.5" customWidth="1"/>
    <col min="3" max="3" width="16.33203125" customWidth="1"/>
    <col min="4" max="4" width="48.75" customWidth="1"/>
    <col min="5" max="5" width="16.33203125" customWidth="1"/>
    <col min="6" max="26" width="7.58203125" customWidth="1"/>
  </cols>
  <sheetData>
    <row r="1" spans="1:4" ht="14.5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ht="29" x14ac:dyDescent="0.35">
      <c r="A2" s="32" t="s">
        <v>807</v>
      </c>
      <c r="B2" s="33" t="s">
        <v>54</v>
      </c>
      <c r="C2" s="32" t="s">
        <v>793</v>
      </c>
      <c r="D2" s="33" t="s">
        <v>606</v>
      </c>
    </row>
    <row r="3" spans="1:4" ht="29" x14ac:dyDescent="0.35">
      <c r="A3" s="32" t="s">
        <v>807</v>
      </c>
      <c r="B3" s="32" t="s">
        <v>794</v>
      </c>
      <c r="C3" s="33">
        <v>2020</v>
      </c>
      <c r="D3" s="32" t="s">
        <v>795</v>
      </c>
    </row>
    <row r="4" spans="1:4" ht="29" x14ac:dyDescent="0.35">
      <c r="A4" s="32" t="s">
        <v>309</v>
      </c>
      <c r="B4" s="33" t="s">
        <v>132</v>
      </c>
      <c r="C4" s="33" t="s">
        <v>770</v>
      </c>
      <c r="D4" s="33" t="s">
        <v>688</v>
      </c>
    </row>
    <row r="5" spans="1:4" ht="14.5" x14ac:dyDescent="0.35">
      <c r="A5" s="32" t="s">
        <v>309</v>
      </c>
      <c r="B5" s="33" t="s">
        <v>147</v>
      </c>
      <c r="C5" s="33" t="s">
        <v>622</v>
      </c>
      <c r="D5" s="33" t="s">
        <v>621</v>
      </c>
    </row>
    <row r="6" spans="1:4" ht="43.5" x14ac:dyDescent="0.35">
      <c r="A6" s="32" t="s">
        <v>309</v>
      </c>
      <c r="B6" s="33" t="s">
        <v>156</v>
      </c>
      <c r="C6" s="33" t="s">
        <v>672</v>
      </c>
      <c r="D6" s="33" t="s">
        <v>624</v>
      </c>
    </row>
    <row r="7" spans="1:4" ht="43.5" x14ac:dyDescent="0.35">
      <c r="A7" s="32" t="s">
        <v>309</v>
      </c>
      <c r="B7" s="33" t="s">
        <v>244</v>
      </c>
      <c r="C7" s="33" t="s">
        <v>771</v>
      </c>
      <c r="D7" s="33" t="s">
        <v>674</v>
      </c>
    </row>
    <row r="8" spans="1:4" ht="29" x14ac:dyDescent="0.35">
      <c r="A8" s="32" t="s">
        <v>309</v>
      </c>
      <c r="B8" s="33" t="s">
        <v>244</v>
      </c>
      <c r="C8" s="33" t="s">
        <v>771</v>
      </c>
      <c r="D8" s="33" t="s">
        <v>673</v>
      </c>
    </row>
    <row r="9" spans="1:4" ht="29" x14ac:dyDescent="0.35">
      <c r="A9" s="32" t="s">
        <v>309</v>
      </c>
      <c r="B9" s="33" t="s">
        <v>244</v>
      </c>
      <c r="C9" s="33">
        <v>2010</v>
      </c>
      <c r="D9" s="33" t="s">
        <v>675</v>
      </c>
    </row>
    <row r="10" spans="1:4" ht="14.5" x14ac:dyDescent="0.35">
      <c r="A10" s="32" t="s">
        <v>309</v>
      </c>
      <c r="B10" s="32" t="s">
        <v>804</v>
      </c>
      <c r="C10" s="32" t="s">
        <v>805</v>
      </c>
      <c r="D10" s="32" t="s">
        <v>806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E55D-0476-4337-B103-C9A77AAEBA33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2" t="s">
        <v>842</v>
      </c>
      <c r="B1" s="42" t="s">
        <v>843</v>
      </c>
    </row>
    <row r="2" spans="1:2" x14ac:dyDescent="0.3">
      <c r="A2" s="43" t="s">
        <v>207</v>
      </c>
      <c r="B2" s="43">
        <v>10701</v>
      </c>
    </row>
    <row r="3" spans="1:2" x14ac:dyDescent="0.3">
      <c r="A3" s="43" t="s">
        <v>208</v>
      </c>
      <c r="B3" s="43">
        <v>10702</v>
      </c>
    </row>
    <row r="4" spans="1:2" x14ac:dyDescent="0.3">
      <c r="A4" s="44" t="s">
        <v>185</v>
      </c>
      <c r="B4" s="43">
        <v>10703</v>
      </c>
    </row>
    <row r="5" spans="1:2" x14ac:dyDescent="0.3">
      <c r="A5" s="43" t="s">
        <v>190</v>
      </c>
      <c r="B5" s="43">
        <v>10704</v>
      </c>
    </row>
    <row r="6" spans="1:2" x14ac:dyDescent="0.3">
      <c r="A6" s="43" t="s">
        <v>194</v>
      </c>
      <c r="B6" s="43">
        <v>10705</v>
      </c>
    </row>
    <row r="7" spans="1:2" x14ac:dyDescent="0.3">
      <c r="A7" s="44" t="s">
        <v>237</v>
      </c>
      <c r="B7" s="43">
        <v>10706</v>
      </c>
    </row>
    <row r="8" spans="1:2" x14ac:dyDescent="0.3">
      <c r="A8" s="44" t="s">
        <v>246</v>
      </c>
      <c r="B8" s="43">
        <v>10798</v>
      </c>
    </row>
    <row r="9" spans="1:2" x14ac:dyDescent="0.3">
      <c r="A9" s="45" t="s">
        <v>247</v>
      </c>
      <c r="B9" s="43">
        <v>10799</v>
      </c>
    </row>
    <row r="10" spans="1:2" x14ac:dyDescent="0.3">
      <c r="A10" s="45" t="s">
        <v>248</v>
      </c>
      <c r="B10" s="43">
        <v>10800</v>
      </c>
    </row>
    <row r="11" spans="1:2" x14ac:dyDescent="0.3">
      <c r="A11" s="43" t="s">
        <v>812</v>
      </c>
      <c r="B11" s="43">
        <v>10801</v>
      </c>
    </row>
    <row r="12" spans="1:2" x14ac:dyDescent="0.3">
      <c r="A12" s="43" t="s">
        <v>813</v>
      </c>
      <c r="B12" s="43">
        <v>10802</v>
      </c>
    </row>
    <row r="13" spans="1:2" x14ac:dyDescent="0.3">
      <c r="A13" s="43" t="s">
        <v>814</v>
      </c>
      <c r="B13" s="43">
        <v>10803</v>
      </c>
    </row>
    <row r="14" spans="1:2" x14ac:dyDescent="0.3">
      <c r="A14" s="43" t="s">
        <v>815</v>
      </c>
      <c r="B14" s="43">
        <v>10804</v>
      </c>
    </row>
    <row r="15" spans="1:2" x14ac:dyDescent="0.3">
      <c r="A15" s="43" t="s">
        <v>816</v>
      </c>
      <c r="B15" s="43">
        <v>10805</v>
      </c>
    </row>
    <row r="16" spans="1:2" x14ac:dyDescent="0.3">
      <c r="A16" s="43" t="s">
        <v>817</v>
      </c>
      <c r="B16" s="43">
        <v>10806</v>
      </c>
    </row>
    <row r="17" spans="1:2" x14ac:dyDescent="0.3">
      <c r="A17" s="43" t="s">
        <v>818</v>
      </c>
      <c r="B17" s="43">
        <v>10807</v>
      </c>
    </row>
    <row r="18" spans="1:2" x14ac:dyDescent="0.3">
      <c r="A18" s="43" t="s">
        <v>819</v>
      </c>
      <c r="B18" s="43">
        <v>10808</v>
      </c>
    </row>
    <row r="19" spans="1:2" x14ac:dyDescent="0.3">
      <c r="A19" s="43" t="s">
        <v>820</v>
      </c>
      <c r="B19" s="43">
        <v>10809</v>
      </c>
    </row>
    <row r="20" spans="1:2" x14ac:dyDescent="0.3">
      <c r="A20" s="43" t="s">
        <v>821</v>
      </c>
      <c r="B20" s="43">
        <v>10810</v>
      </c>
    </row>
    <row r="21" spans="1:2" x14ac:dyDescent="0.3">
      <c r="A21" s="43" t="s">
        <v>822</v>
      </c>
      <c r="B21" s="43">
        <v>10811</v>
      </c>
    </row>
    <row r="22" spans="1:2" x14ac:dyDescent="0.3">
      <c r="A22" s="43" t="s">
        <v>823</v>
      </c>
      <c r="B22" s="43">
        <v>10812</v>
      </c>
    </row>
    <row r="23" spans="1:2" x14ac:dyDescent="0.3">
      <c r="A23" s="43" t="s">
        <v>824</v>
      </c>
      <c r="B23" s="43">
        <v>10813</v>
      </c>
    </row>
    <row r="24" spans="1:2" x14ac:dyDescent="0.3">
      <c r="A24" s="43" t="s">
        <v>825</v>
      </c>
      <c r="B24" s="43">
        <v>10814</v>
      </c>
    </row>
    <row r="25" spans="1:2" x14ac:dyDescent="0.3">
      <c r="A25" s="43" t="s">
        <v>826</v>
      </c>
      <c r="B25" s="43">
        <v>10815</v>
      </c>
    </row>
    <row r="26" spans="1:2" x14ac:dyDescent="0.3">
      <c r="A26" s="43" t="s">
        <v>827</v>
      </c>
      <c r="B26" s="43">
        <v>10816</v>
      </c>
    </row>
    <row r="27" spans="1:2" x14ac:dyDescent="0.3">
      <c r="A27" s="43" t="s">
        <v>828</v>
      </c>
      <c r="B27" s="43">
        <v>10817</v>
      </c>
    </row>
    <row r="28" spans="1:2" x14ac:dyDescent="0.3">
      <c r="A28" s="43" t="s">
        <v>829</v>
      </c>
      <c r="B28" s="43">
        <v>10818</v>
      </c>
    </row>
    <row r="29" spans="1:2" x14ac:dyDescent="0.3">
      <c r="A29" s="43" t="s">
        <v>830</v>
      </c>
      <c r="B29" s="43">
        <v>10819</v>
      </c>
    </row>
    <row r="30" spans="1:2" x14ac:dyDescent="0.3">
      <c r="A30" s="43" t="s">
        <v>831</v>
      </c>
      <c r="B30" s="43">
        <v>10820</v>
      </c>
    </row>
    <row r="31" spans="1:2" x14ac:dyDescent="0.3">
      <c r="A31" s="43" t="s">
        <v>832</v>
      </c>
      <c r="B31" s="43">
        <v>10821</v>
      </c>
    </row>
    <row r="32" spans="1:2" x14ac:dyDescent="0.3">
      <c r="A32" s="43" t="s">
        <v>833</v>
      </c>
      <c r="B32" s="43">
        <v>10822</v>
      </c>
    </row>
    <row r="33" spans="1:2" x14ac:dyDescent="0.3">
      <c r="A33" s="43" t="s">
        <v>834</v>
      </c>
      <c r="B33" s="43">
        <v>10823</v>
      </c>
    </row>
    <row r="34" spans="1:2" x14ac:dyDescent="0.3">
      <c r="A34" s="43" t="s">
        <v>835</v>
      </c>
      <c r="B34" s="43">
        <v>10824</v>
      </c>
    </row>
    <row r="35" spans="1:2" x14ac:dyDescent="0.3">
      <c r="A35" s="43" t="s">
        <v>836</v>
      </c>
      <c r="B35" s="43">
        <v>10825</v>
      </c>
    </row>
    <row r="36" spans="1:2" x14ac:dyDescent="0.3">
      <c r="A36" s="43" t="s">
        <v>837</v>
      </c>
      <c r="B36" s="43">
        <v>10826</v>
      </c>
    </row>
    <row r="37" spans="1:2" x14ac:dyDescent="0.3">
      <c r="A37" s="43" t="s">
        <v>838</v>
      </c>
      <c r="B37" s="43">
        <v>10827</v>
      </c>
    </row>
    <row r="38" spans="1:2" x14ac:dyDescent="0.3">
      <c r="A38" s="44" t="s">
        <v>249</v>
      </c>
      <c r="B38" s="43">
        <v>10828</v>
      </c>
    </row>
    <row r="39" spans="1:2" x14ac:dyDescent="0.3">
      <c r="A39" s="43" t="s">
        <v>245</v>
      </c>
      <c r="B39" s="43">
        <v>10829</v>
      </c>
    </row>
    <row r="40" spans="1:2" x14ac:dyDescent="0.3">
      <c r="A40" s="43" t="s">
        <v>844</v>
      </c>
      <c r="B40" s="43">
        <v>10830</v>
      </c>
    </row>
    <row r="41" spans="1:2" x14ac:dyDescent="0.3">
      <c r="A41" s="43" t="s">
        <v>845</v>
      </c>
      <c r="B41" s="43">
        <v>10831</v>
      </c>
    </row>
    <row r="42" spans="1:2" x14ac:dyDescent="0.3">
      <c r="A42" s="43" t="s">
        <v>846</v>
      </c>
      <c r="B42" s="43">
        <v>10832</v>
      </c>
    </row>
    <row r="43" spans="1:2" x14ac:dyDescent="0.3">
      <c r="A43" s="43" t="s">
        <v>847</v>
      </c>
      <c r="B43" s="43">
        <v>10833</v>
      </c>
    </row>
    <row r="44" spans="1:2" x14ac:dyDescent="0.3">
      <c r="A44" s="43" t="s">
        <v>848</v>
      </c>
      <c r="B44" s="43">
        <v>10834</v>
      </c>
    </row>
    <row r="45" spans="1:2" x14ac:dyDescent="0.3">
      <c r="A45" s="43" t="s">
        <v>849</v>
      </c>
      <c r="B45" s="43">
        <v>10835</v>
      </c>
    </row>
    <row r="46" spans="1:2" x14ac:dyDescent="0.3">
      <c r="A46" s="43" t="s">
        <v>850</v>
      </c>
      <c r="B46" s="43">
        <v>10836</v>
      </c>
    </row>
    <row r="47" spans="1:2" x14ac:dyDescent="0.3">
      <c r="A47" s="43" t="s">
        <v>851</v>
      </c>
      <c r="B47" s="43">
        <v>10837</v>
      </c>
    </row>
    <row r="48" spans="1:2" x14ac:dyDescent="0.3">
      <c r="A48" s="43" t="s">
        <v>852</v>
      </c>
      <c r="B48" s="43">
        <v>10838</v>
      </c>
    </row>
    <row r="49" spans="1:2" x14ac:dyDescent="0.3">
      <c r="A49" s="43" t="s">
        <v>853</v>
      </c>
      <c r="B49" s="43">
        <v>10839</v>
      </c>
    </row>
    <row r="50" spans="1:2" x14ac:dyDescent="0.3">
      <c r="A50" s="43" t="s">
        <v>854</v>
      </c>
      <c r="B50" s="43">
        <v>10842</v>
      </c>
    </row>
    <row r="51" spans="1:2" x14ac:dyDescent="0.3">
      <c r="A51" s="43" t="s">
        <v>855</v>
      </c>
      <c r="B51" s="43">
        <v>10843</v>
      </c>
    </row>
    <row r="52" spans="1:2" x14ac:dyDescent="0.3">
      <c r="A52" s="43" t="s">
        <v>186</v>
      </c>
      <c r="B52" s="43">
        <v>10845</v>
      </c>
    </row>
    <row r="53" spans="1:2" x14ac:dyDescent="0.3">
      <c r="A53" s="43" t="s">
        <v>856</v>
      </c>
      <c r="B53" s="43">
        <v>10850</v>
      </c>
    </row>
    <row r="54" spans="1:2" x14ac:dyDescent="0.3">
      <c r="A54" s="43" t="s">
        <v>857</v>
      </c>
      <c r="B54" s="43">
        <v>10851</v>
      </c>
    </row>
    <row r="55" spans="1:2" x14ac:dyDescent="0.3">
      <c r="A55" s="43" t="s">
        <v>858</v>
      </c>
      <c r="B55" s="43">
        <v>10852</v>
      </c>
    </row>
    <row r="56" spans="1:2" x14ac:dyDescent="0.3">
      <c r="A56" s="43" t="s">
        <v>859</v>
      </c>
      <c r="B56" s="43">
        <v>10853</v>
      </c>
    </row>
    <row r="57" spans="1:2" x14ac:dyDescent="0.3">
      <c r="A57" s="43" t="s">
        <v>860</v>
      </c>
      <c r="B57" s="43">
        <v>10860</v>
      </c>
    </row>
    <row r="58" spans="1:2" x14ac:dyDescent="0.3">
      <c r="A58" s="43" t="s">
        <v>861</v>
      </c>
      <c r="B58" s="43">
        <v>10861</v>
      </c>
    </row>
    <row r="59" spans="1:2" x14ac:dyDescent="0.3">
      <c r="A59" s="43" t="s">
        <v>862</v>
      </c>
      <c r="B59" s="43">
        <v>10862</v>
      </c>
    </row>
    <row r="60" spans="1:2" x14ac:dyDescent="0.3">
      <c r="A60" s="43" t="s">
        <v>863</v>
      </c>
      <c r="B60" s="43">
        <v>10863</v>
      </c>
    </row>
    <row r="61" spans="1:2" x14ac:dyDescent="0.3">
      <c r="A61" s="43" t="s">
        <v>864</v>
      </c>
      <c r="B61" s="43">
        <v>10864</v>
      </c>
    </row>
    <row r="62" spans="1:2" x14ac:dyDescent="0.3">
      <c r="A62" s="43" t="s">
        <v>865</v>
      </c>
      <c r="B62" s="43">
        <v>10865</v>
      </c>
    </row>
    <row r="63" spans="1:2" x14ac:dyDescent="0.3">
      <c r="A63" s="43" t="s">
        <v>866</v>
      </c>
      <c r="B63" s="43">
        <v>10866</v>
      </c>
    </row>
    <row r="64" spans="1:2" x14ac:dyDescent="0.3">
      <c r="A64" s="43" t="s">
        <v>867</v>
      </c>
      <c r="B64" s="43">
        <v>10867</v>
      </c>
    </row>
    <row r="65" spans="1:2" x14ac:dyDescent="0.3">
      <c r="A65" s="43" t="s">
        <v>868</v>
      </c>
      <c r="B65" s="43">
        <v>10868</v>
      </c>
    </row>
    <row r="66" spans="1:2" x14ac:dyDescent="0.3">
      <c r="A66" s="43" t="s">
        <v>869</v>
      </c>
      <c r="B66" s="43">
        <v>10869</v>
      </c>
    </row>
    <row r="67" spans="1:2" x14ac:dyDescent="0.3">
      <c r="A67" s="43" t="s">
        <v>870</v>
      </c>
      <c r="B67" s="43">
        <v>10870</v>
      </c>
    </row>
    <row r="68" spans="1:2" x14ac:dyDescent="0.3">
      <c r="A68" s="43" t="s">
        <v>871</v>
      </c>
      <c r="B68" s="43">
        <v>10871</v>
      </c>
    </row>
    <row r="69" spans="1:2" x14ac:dyDescent="0.3">
      <c r="A69" s="43" t="s">
        <v>872</v>
      </c>
      <c r="B69" s="43">
        <v>10872</v>
      </c>
    </row>
    <row r="70" spans="1:2" x14ac:dyDescent="0.3">
      <c r="A70" s="43" t="s">
        <v>873</v>
      </c>
      <c r="B70" s="43">
        <v>10873</v>
      </c>
    </row>
    <row r="71" spans="1:2" x14ac:dyDescent="0.3">
      <c r="A71" s="43" t="s">
        <v>874</v>
      </c>
      <c r="B71" s="43">
        <v>10874</v>
      </c>
    </row>
    <row r="72" spans="1:2" x14ac:dyDescent="0.3">
      <c r="A72" s="43" t="s">
        <v>875</v>
      </c>
      <c r="B72" s="43">
        <v>10875</v>
      </c>
    </row>
    <row r="73" spans="1:2" x14ac:dyDescent="0.3">
      <c r="A73" s="43" t="s">
        <v>876</v>
      </c>
      <c r="B73" s="43">
        <v>10876</v>
      </c>
    </row>
    <row r="74" spans="1:2" x14ac:dyDescent="0.3">
      <c r="A74" s="43" t="s">
        <v>877</v>
      </c>
      <c r="B74" s="43">
        <v>10877</v>
      </c>
    </row>
    <row r="75" spans="1:2" x14ac:dyDescent="0.3">
      <c r="A75" s="43" t="s">
        <v>878</v>
      </c>
      <c r="B75" s="43">
        <v>10878</v>
      </c>
    </row>
    <row r="76" spans="1:2" x14ac:dyDescent="0.3">
      <c r="A76" s="43" t="s">
        <v>879</v>
      </c>
      <c r="B76" s="43">
        <v>10879</v>
      </c>
    </row>
    <row r="77" spans="1:2" x14ac:dyDescent="0.3">
      <c r="A77" s="43" t="s">
        <v>880</v>
      </c>
      <c r="B77" s="43">
        <v>10880</v>
      </c>
    </row>
    <row r="78" spans="1:2" x14ac:dyDescent="0.3">
      <c r="A78" s="43" t="s">
        <v>881</v>
      </c>
      <c r="B78" s="43">
        <v>10881</v>
      </c>
    </row>
    <row r="79" spans="1:2" x14ac:dyDescent="0.3">
      <c r="A79" s="43" t="s">
        <v>882</v>
      </c>
      <c r="B79" s="43">
        <v>10882</v>
      </c>
    </row>
    <row r="80" spans="1:2" x14ac:dyDescent="0.3">
      <c r="A80" s="43" t="s">
        <v>883</v>
      </c>
      <c r="B80" s="43">
        <v>10883</v>
      </c>
    </row>
    <row r="81" spans="1:2" x14ac:dyDescent="0.3">
      <c r="A81" s="43" t="s">
        <v>884</v>
      </c>
      <c r="B81" s="43">
        <v>10884</v>
      </c>
    </row>
    <row r="82" spans="1:2" x14ac:dyDescent="0.3">
      <c r="A82" s="43" t="s">
        <v>885</v>
      </c>
      <c r="B82" s="43">
        <v>10885</v>
      </c>
    </row>
    <row r="83" spans="1:2" x14ac:dyDescent="0.3">
      <c r="A83" s="43" t="s">
        <v>886</v>
      </c>
      <c r="B83" s="43">
        <v>10886</v>
      </c>
    </row>
    <row r="84" spans="1:2" x14ac:dyDescent="0.3">
      <c r="A84" s="43" t="s">
        <v>887</v>
      </c>
      <c r="B84" s="43">
        <v>10887</v>
      </c>
    </row>
    <row r="85" spans="1:2" x14ac:dyDescent="0.3">
      <c r="A85" s="43" t="s">
        <v>888</v>
      </c>
      <c r="B85" s="43">
        <v>10889</v>
      </c>
    </row>
    <row r="86" spans="1:2" x14ac:dyDescent="0.3">
      <c r="A86" s="43" t="s">
        <v>889</v>
      </c>
      <c r="B86" s="43">
        <v>10890</v>
      </c>
    </row>
    <row r="87" spans="1:2" x14ac:dyDescent="0.3">
      <c r="A87" s="43" t="s">
        <v>890</v>
      </c>
      <c r="B87" s="43">
        <v>10891</v>
      </c>
    </row>
    <row r="88" spans="1:2" x14ac:dyDescent="0.3">
      <c r="A88" s="43" t="s">
        <v>891</v>
      </c>
      <c r="B88" s="43">
        <v>10892</v>
      </c>
    </row>
    <row r="89" spans="1:2" x14ac:dyDescent="0.3">
      <c r="A89" s="43" t="s">
        <v>892</v>
      </c>
      <c r="B89" s="43">
        <v>10893</v>
      </c>
    </row>
    <row r="90" spans="1:2" x14ac:dyDescent="0.3">
      <c r="A90" s="43" t="s">
        <v>893</v>
      </c>
      <c r="B90" s="43">
        <v>10894</v>
      </c>
    </row>
    <row r="91" spans="1:2" x14ac:dyDescent="0.3">
      <c r="A91" s="43" t="s">
        <v>894</v>
      </c>
      <c r="B91" s="43">
        <v>10895</v>
      </c>
    </row>
    <row r="92" spans="1:2" x14ac:dyDescent="0.3">
      <c r="A92" s="43" t="s">
        <v>895</v>
      </c>
      <c r="B92" s="43">
        <v>10896</v>
      </c>
    </row>
    <row r="93" spans="1:2" x14ac:dyDescent="0.3">
      <c r="A93" s="43" t="s">
        <v>896</v>
      </c>
      <c r="B93" s="43">
        <v>10897</v>
      </c>
    </row>
    <row r="94" spans="1:2" x14ac:dyDescent="0.3">
      <c r="A94" s="43" t="s">
        <v>897</v>
      </c>
      <c r="B94" s="43">
        <v>10898</v>
      </c>
    </row>
    <row r="95" spans="1:2" x14ac:dyDescent="0.3">
      <c r="A95" s="43" t="s">
        <v>898</v>
      </c>
      <c r="B95" s="43">
        <v>10899</v>
      </c>
    </row>
    <row r="96" spans="1:2" x14ac:dyDescent="0.3">
      <c r="A96" s="43" t="s">
        <v>899</v>
      </c>
      <c r="B96" s="43">
        <v>10900</v>
      </c>
    </row>
    <row r="97" spans="1:2" x14ac:dyDescent="0.3">
      <c r="A97" s="43" t="s">
        <v>900</v>
      </c>
      <c r="B97" s="43">
        <v>10901</v>
      </c>
    </row>
    <row r="98" spans="1:2" x14ac:dyDescent="0.3">
      <c r="A98" s="43" t="s">
        <v>901</v>
      </c>
      <c r="B98" s="43">
        <v>10902</v>
      </c>
    </row>
    <row r="99" spans="1:2" x14ac:dyDescent="0.3">
      <c r="A99" s="43" t="s">
        <v>902</v>
      </c>
      <c r="B99" s="43">
        <v>10903</v>
      </c>
    </row>
    <row r="100" spans="1:2" x14ac:dyDescent="0.3">
      <c r="A100" s="43" t="s">
        <v>903</v>
      </c>
      <c r="B100" s="43">
        <v>10904</v>
      </c>
    </row>
    <row r="101" spans="1:2" x14ac:dyDescent="0.3">
      <c r="A101" s="43" t="s">
        <v>904</v>
      </c>
      <c r="B101" s="43">
        <v>10905</v>
      </c>
    </row>
    <row r="102" spans="1:2" x14ac:dyDescent="0.3">
      <c r="A102" s="43" t="s">
        <v>905</v>
      </c>
      <c r="B102" s="43">
        <v>10906</v>
      </c>
    </row>
    <row r="103" spans="1:2" x14ac:dyDescent="0.3">
      <c r="A103" s="43" t="s">
        <v>906</v>
      </c>
      <c r="B103" s="43">
        <v>10907</v>
      </c>
    </row>
    <row r="104" spans="1:2" x14ac:dyDescent="0.3">
      <c r="A104" s="43" t="s">
        <v>860</v>
      </c>
      <c r="B104" s="43">
        <v>10908</v>
      </c>
    </row>
    <row r="105" spans="1:2" x14ac:dyDescent="0.3">
      <c r="A105" s="43" t="s">
        <v>907</v>
      </c>
      <c r="B105" s="43">
        <v>10909</v>
      </c>
    </row>
    <row r="106" spans="1:2" x14ac:dyDescent="0.3">
      <c r="A106" s="43" t="s">
        <v>908</v>
      </c>
      <c r="B106" s="43">
        <v>10910</v>
      </c>
    </row>
    <row r="107" spans="1:2" x14ac:dyDescent="0.3">
      <c r="A107" s="43" t="s">
        <v>909</v>
      </c>
      <c r="B107" s="43">
        <v>10911</v>
      </c>
    </row>
    <row r="108" spans="1:2" x14ac:dyDescent="0.3">
      <c r="A108" s="43" t="s">
        <v>910</v>
      </c>
      <c r="B108" s="43">
        <v>10912</v>
      </c>
    </row>
    <row r="109" spans="1:2" x14ac:dyDescent="0.3">
      <c r="A109" s="43" t="s">
        <v>911</v>
      </c>
      <c r="B109" s="43">
        <v>10913</v>
      </c>
    </row>
    <row r="110" spans="1:2" x14ac:dyDescent="0.3">
      <c r="A110" s="43" t="s">
        <v>912</v>
      </c>
      <c r="B110" s="43">
        <v>10914</v>
      </c>
    </row>
    <row r="111" spans="1:2" x14ac:dyDescent="0.3">
      <c r="A111" s="43" t="s">
        <v>913</v>
      </c>
      <c r="B111" s="43">
        <v>10915</v>
      </c>
    </row>
    <row r="112" spans="1:2" x14ac:dyDescent="0.3">
      <c r="A112" s="43" t="s">
        <v>914</v>
      </c>
      <c r="B112" s="43">
        <v>10916</v>
      </c>
    </row>
    <row r="113" spans="1:2" x14ac:dyDescent="0.3">
      <c r="A113" s="43" t="s">
        <v>915</v>
      </c>
      <c r="B113" s="43">
        <v>10917</v>
      </c>
    </row>
    <row r="114" spans="1:2" x14ac:dyDescent="0.3">
      <c r="A114" s="43" t="s">
        <v>916</v>
      </c>
      <c r="B114" s="43">
        <v>10918</v>
      </c>
    </row>
    <row r="115" spans="1:2" x14ac:dyDescent="0.3">
      <c r="A115" s="43" t="s">
        <v>917</v>
      </c>
      <c r="B115" s="43">
        <v>10919</v>
      </c>
    </row>
    <row r="116" spans="1:2" x14ac:dyDescent="0.3">
      <c r="A116" s="43" t="s">
        <v>918</v>
      </c>
      <c r="B116" s="43">
        <v>10920</v>
      </c>
    </row>
    <row r="117" spans="1:2" x14ac:dyDescent="0.3">
      <c r="A117" s="43" t="s">
        <v>919</v>
      </c>
      <c r="B117" s="43">
        <v>10921</v>
      </c>
    </row>
    <row r="118" spans="1:2" x14ac:dyDescent="0.3">
      <c r="A118" s="43" t="s">
        <v>920</v>
      </c>
      <c r="B118" s="43">
        <v>10922</v>
      </c>
    </row>
    <row r="119" spans="1:2" x14ac:dyDescent="0.3">
      <c r="A119" s="43" t="s">
        <v>921</v>
      </c>
      <c r="B119" s="43">
        <v>10923</v>
      </c>
    </row>
    <row r="120" spans="1:2" x14ac:dyDescent="0.3">
      <c r="A120" s="43" t="s">
        <v>922</v>
      </c>
      <c r="B120" s="43">
        <v>10924</v>
      </c>
    </row>
    <row r="121" spans="1:2" x14ac:dyDescent="0.3">
      <c r="A121" s="43" t="s">
        <v>923</v>
      </c>
      <c r="B121" s="43">
        <v>10925</v>
      </c>
    </row>
    <row r="122" spans="1:2" x14ac:dyDescent="0.3">
      <c r="A122" s="43" t="s">
        <v>924</v>
      </c>
      <c r="B122" s="43">
        <v>10926</v>
      </c>
    </row>
    <row r="123" spans="1:2" x14ac:dyDescent="0.3">
      <c r="A123" s="43" t="s">
        <v>925</v>
      </c>
      <c r="B123" s="43">
        <v>10927</v>
      </c>
    </row>
    <row r="124" spans="1:2" x14ac:dyDescent="0.3">
      <c r="A124" s="43" t="s">
        <v>926</v>
      </c>
      <c r="B124" s="43">
        <v>10928</v>
      </c>
    </row>
    <row r="125" spans="1:2" x14ac:dyDescent="0.3">
      <c r="A125" s="43" t="s">
        <v>927</v>
      </c>
      <c r="B125" s="43">
        <v>10929</v>
      </c>
    </row>
    <row r="126" spans="1:2" x14ac:dyDescent="0.3">
      <c r="A126" s="43" t="s">
        <v>928</v>
      </c>
      <c r="B126" s="43">
        <v>10930</v>
      </c>
    </row>
    <row r="127" spans="1:2" x14ac:dyDescent="0.3">
      <c r="A127" s="43" t="s">
        <v>929</v>
      </c>
      <c r="B127" s="43">
        <v>10931</v>
      </c>
    </row>
    <row r="128" spans="1:2" x14ac:dyDescent="0.3">
      <c r="A128" s="43" t="s">
        <v>930</v>
      </c>
      <c r="B128" s="43">
        <v>10932</v>
      </c>
    </row>
    <row r="129" spans="1:2" x14ac:dyDescent="0.3">
      <c r="A129" s="43" t="s">
        <v>931</v>
      </c>
      <c r="B129" s="43">
        <v>10933</v>
      </c>
    </row>
    <row r="130" spans="1:2" x14ac:dyDescent="0.3">
      <c r="A130" s="43" t="s">
        <v>932</v>
      </c>
      <c r="B130" s="43">
        <v>10934</v>
      </c>
    </row>
    <row r="131" spans="1:2" x14ac:dyDescent="0.3">
      <c r="A131" s="43" t="s">
        <v>933</v>
      </c>
      <c r="B131" s="43">
        <v>10935</v>
      </c>
    </row>
    <row r="132" spans="1:2" x14ac:dyDescent="0.3">
      <c r="A132" s="43" t="s">
        <v>934</v>
      </c>
      <c r="B132" s="43">
        <v>10936</v>
      </c>
    </row>
    <row r="133" spans="1:2" x14ac:dyDescent="0.3">
      <c r="A133" s="43" t="s">
        <v>935</v>
      </c>
      <c r="B133" s="43">
        <v>10937</v>
      </c>
    </row>
    <row r="134" spans="1:2" x14ac:dyDescent="0.3">
      <c r="A134" s="43" t="s">
        <v>936</v>
      </c>
      <c r="B134" s="43">
        <v>10938</v>
      </c>
    </row>
    <row r="135" spans="1:2" x14ac:dyDescent="0.3">
      <c r="A135" s="43" t="s">
        <v>937</v>
      </c>
      <c r="B135" s="43">
        <v>10939</v>
      </c>
    </row>
    <row r="136" spans="1:2" x14ac:dyDescent="0.3">
      <c r="A136" s="43" t="s">
        <v>938</v>
      </c>
      <c r="B136" s="43">
        <v>10940</v>
      </c>
    </row>
    <row r="137" spans="1:2" x14ac:dyDescent="0.3">
      <c r="A137" s="43" t="s">
        <v>939</v>
      </c>
      <c r="B137" s="43">
        <v>10941</v>
      </c>
    </row>
    <row r="138" spans="1:2" x14ac:dyDescent="0.3">
      <c r="A138" s="43" t="s">
        <v>940</v>
      </c>
      <c r="B138" s="43">
        <v>10942</v>
      </c>
    </row>
    <row r="139" spans="1:2" x14ac:dyDescent="0.3">
      <c r="A139" s="43" t="s">
        <v>941</v>
      </c>
      <c r="B139" s="43">
        <v>10943</v>
      </c>
    </row>
    <row r="140" spans="1:2" x14ac:dyDescent="0.3">
      <c r="A140" s="43" t="s">
        <v>942</v>
      </c>
      <c r="B140" s="43">
        <v>10944</v>
      </c>
    </row>
    <row r="141" spans="1:2" x14ac:dyDescent="0.3">
      <c r="A141" s="43" t="s">
        <v>943</v>
      </c>
      <c r="B141" s="43">
        <v>10945</v>
      </c>
    </row>
    <row r="142" spans="1:2" x14ac:dyDescent="0.3">
      <c r="A142" s="43" t="s">
        <v>944</v>
      </c>
      <c r="B142" s="43">
        <v>10946</v>
      </c>
    </row>
    <row r="143" spans="1:2" x14ac:dyDescent="0.3">
      <c r="A143" s="43" t="s">
        <v>945</v>
      </c>
      <c r="B143" s="43">
        <v>10947</v>
      </c>
    </row>
    <row r="144" spans="1:2" x14ac:dyDescent="0.3">
      <c r="A144" s="43" t="s">
        <v>946</v>
      </c>
      <c r="B144" s="43">
        <v>10948</v>
      </c>
    </row>
    <row r="145" spans="1:2" x14ac:dyDescent="0.3">
      <c r="A145" s="43" t="s">
        <v>947</v>
      </c>
      <c r="B145" s="43">
        <v>10949</v>
      </c>
    </row>
    <row r="146" spans="1:2" x14ac:dyDescent="0.3">
      <c r="A146" s="43" t="s">
        <v>948</v>
      </c>
      <c r="B146" s="43">
        <v>10950</v>
      </c>
    </row>
    <row r="147" spans="1:2" x14ac:dyDescent="0.3">
      <c r="A147" s="43" t="s">
        <v>949</v>
      </c>
      <c r="B147" s="43">
        <v>10951</v>
      </c>
    </row>
    <row r="148" spans="1:2" x14ac:dyDescent="0.3">
      <c r="A148" s="43" t="s">
        <v>950</v>
      </c>
      <c r="B148" s="43">
        <v>10952</v>
      </c>
    </row>
    <row r="149" spans="1:2" x14ac:dyDescent="0.3">
      <c r="A149" s="43" t="s">
        <v>951</v>
      </c>
      <c r="B149" s="43">
        <v>10953</v>
      </c>
    </row>
    <row r="150" spans="1:2" x14ac:dyDescent="0.3">
      <c r="A150" s="43" t="s">
        <v>952</v>
      </c>
      <c r="B150" s="43">
        <v>10954</v>
      </c>
    </row>
    <row r="151" spans="1:2" x14ac:dyDescent="0.3">
      <c r="A151" s="43" t="s">
        <v>953</v>
      </c>
      <c r="B151" s="43">
        <v>10955</v>
      </c>
    </row>
    <row r="152" spans="1:2" x14ac:dyDescent="0.3">
      <c r="A152" s="43" t="s">
        <v>954</v>
      </c>
      <c r="B152" s="43">
        <v>10956</v>
      </c>
    </row>
    <row r="153" spans="1:2" x14ac:dyDescent="0.3">
      <c r="A153" s="43" t="s">
        <v>955</v>
      </c>
      <c r="B153" s="43">
        <v>10957</v>
      </c>
    </row>
    <row r="154" spans="1:2" x14ac:dyDescent="0.3">
      <c r="A154" s="43" t="s">
        <v>956</v>
      </c>
      <c r="B154" s="43">
        <v>10958</v>
      </c>
    </row>
    <row r="155" spans="1:2" x14ac:dyDescent="0.3">
      <c r="A155" s="43" t="s">
        <v>957</v>
      </c>
      <c r="B155" s="43">
        <v>10959</v>
      </c>
    </row>
    <row r="156" spans="1:2" x14ac:dyDescent="0.3">
      <c r="A156" s="43" t="s">
        <v>958</v>
      </c>
      <c r="B156" s="43">
        <v>10960</v>
      </c>
    </row>
    <row r="157" spans="1:2" x14ac:dyDescent="0.3">
      <c r="A157" s="43" t="s">
        <v>959</v>
      </c>
      <c r="B157" s="43">
        <v>10961</v>
      </c>
    </row>
    <row r="158" spans="1:2" x14ac:dyDescent="0.3">
      <c r="A158" s="43" t="s">
        <v>960</v>
      </c>
      <c r="B158" s="43">
        <v>10962</v>
      </c>
    </row>
    <row r="159" spans="1:2" x14ac:dyDescent="0.3">
      <c r="A159" s="43" t="s">
        <v>961</v>
      </c>
      <c r="B159" s="43">
        <v>10963</v>
      </c>
    </row>
    <row r="160" spans="1:2" x14ac:dyDescent="0.3">
      <c r="A160" s="43" t="s">
        <v>962</v>
      </c>
      <c r="B160" s="43">
        <v>10964</v>
      </c>
    </row>
    <row r="161" spans="1:2" x14ac:dyDescent="0.3">
      <c r="A161" s="43" t="s">
        <v>963</v>
      </c>
      <c r="B161" s="43">
        <v>10965</v>
      </c>
    </row>
    <row r="162" spans="1:2" x14ac:dyDescent="0.3">
      <c r="A162" s="43" t="s">
        <v>964</v>
      </c>
      <c r="B162" s="43">
        <v>10966</v>
      </c>
    </row>
    <row r="163" spans="1:2" x14ac:dyDescent="0.3">
      <c r="A163" s="43" t="s">
        <v>965</v>
      </c>
      <c r="B163" s="43">
        <v>10967</v>
      </c>
    </row>
    <row r="164" spans="1:2" x14ac:dyDescent="0.3">
      <c r="A164" s="43" t="s">
        <v>966</v>
      </c>
      <c r="B164" s="43">
        <v>10968</v>
      </c>
    </row>
    <row r="165" spans="1:2" x14ac:dyDescent="0.3">
      <c r="A165" s="43" t="s">
        <v>967</v>
      </c>
      <c r="B165" s="43">
        <v>10969</v>
      </c>
    </row>
    <row r="166" spans="1:2" x14ac:dyDescent="0.3">
      <c r="A166" s="43" t="s">
        <v>968</v>
      </c>
      <c r="B166" s="43">
        <v>10970</v>
      </c>
    </row>
    <row r="167" spans="1:2" x14ac:dyDescent="0.3">
      <c r="A167" s="43" t="s">
        <v>969</v>
      </c>
      <c r="B167" s="43">
        <v>10971</v>
      </c>
    </row>
    <row r="168" spans="1:2" x14ac:dyDescent="0.3">
      <c r="A168" s="43" t="s">
        <v>970</v>
      </c>
      <c r="B168" s="43">
        <v>10972</v>
      </c>
    </row>
    <row r="169" spans="1:2" x14ac:dyDescent="0.3">
      <c r="A169" s="43" t="s">
        <v>971</v>
      </c>
      <c r="B169" s="43">
        <v>10973</v>
      </c>
    </row>
    <row r="170" spans="1:2" x14ac:dyDescent="0.3">
      <c r="A170" s="43" t="s">
        <v>972</v>
      </c>
      <c r="B170" s="43">
        <v>10974</v>
      </c>
    </row>
    <row r="171" spans="1:2" x14ac:dyDescent="0.3">
      <c r="A171" s="43" t="s">
        <v>973</v>
      </c>
      <c r="B171" s="43">
        <v>10975</v>
      </c>
    </row>
    <row r="172" spans="1:2" x14ac:dyDescent="0.3">
      <c r="A172" s="43" t="s">
        <v>974</v>
      </c>
      <c r="B172" s="43">
        <v>10976</v>
      </c>
    </row>
    <row r="173" spans="1:2" x14ac:dyDescent="0.3">
      <c r="A173" s="43" t="s">
        <v>975</v>
      </c>
      <c r="B173" s="43">
        <v>10977</v>
      </c>
    </row>
    <row r="174" spans="1:2" x14ac:dyDescent="0.3">
      <c r="A174" s="43" t="s">
        <v>976</v>
      </c>
      <c r="B174" s="43">
        <v>10978</v>
      </c>
    </row>
    <row r="175" spans="1:2" x14ac:dyDescent="0.3">
      <c r="A175" s="43" t="s">
        <v>977</v>
      </c>
      <c r="B175" s="43">
        <v>10979</v>
      </c>
    </row>
    <row r="176" spans="1:2" x14ac:dyDescent="0.3">
      <c r="A176" s="43" t="s">
        <v>978</v>
      </c>
      <c r="B176" s="43">
        <v>10980</v>
      </c>
    </row>
    <row r="177" spans="1:2" x14ac:dyDescent="0.3">
      <c r="A177" s="43" t="s">
        <v>979</v>
      </c>
      <c r="B177" s="43">
        <v>10981</v>
      </c>
    </row>
    <row r="178" spans="1:2" x14ac:dyDescent="0.3">
      <c r="A178" s="43" t="s">
        <v>980</v>
      </c>
      <c r="B178" s="43">
        <v>10982</v>
      </c>
    </row>
    <row r="179" spans="1:2" x14ac:dyDescent="0.3">
      <c r="A179" s="43" t="s">
        <v>981</v>
      </c>
      <c r="B179" s="43">
        <v>10983</v>
      </c>
    </row>
    <row r="180" spans="1:2" x14ac:dyDescent="0.3">
      <c r="A180" s="43" t="s">
        <v>982</v>
      </c>
      <c r="B180" s="43">
        <v>10984</v>
      </c>
    </row>
    <row r="181" spans="1:2" x14ac:dyDescent="0.3">
      <c r="A181" s="43" t="s">
        <v>983</v>
      </c>
      <c r="B181" s="43">
        <v>10985</v>
      </c>
    </row>
    <row r="182" spans="1:2" x14ac:dyDescent="0.3">
      <c r="A182" s="43" t="s">
        <v>984</v>
      </c>
      <c r="B182" s="43">
        <v>10986</v>
      </c>
    </row>
    <row r="183" spans="1:2" x14ac:dyDescent="0.3">
      <c r="A183" s="43" t="s">
        <v>985</v>
      </c>
      <c r="B183" s="43">
        <v>10987</v>
      </c>
    </row>
    <row r="184" spans="1:2" x14ac:dyDescent="0.3">
      <c r="A184" s="43" t="s">
        <v>841</v>
      </c>
      <c r="B184" s="43">
        <v>10988</v>
      </c>
    </row>
    <row r="185" spans="1:2" x14ac:dyDescent="0.3">
      <c r="A185" s="43" t="s">
        <v>986</v>
      </c>
      <c r="B185" s="43">
        <v>10989</v>
      </c>
    </row>
    <row r="186" spans="1:2" x14ac:dyDescent="0.3">
      <c r="A186" s="43" t="s">
        <v>987</v>
      </c>
      <c r="B186" s="43">
        <v>10990</v>
      </c>
    </row>
    <row r="187" spans="1:2" x14ac:dyDescent="0.3">
      <c r="A187" s="43" t="s">
        <v>988</v>
      </c>
      <c r="B187" s="43">
        <v>10991</v>
      </c>
    </row>
    <row r="188" spans="1:2" x14ac:dyDescent="0.3">
      <c r="A188" s="43" t="s">
        <v>989</v>
      </c>
      <c r="B188" s="43">
        <v>10992</v>
      </c>
    </row>
    <row r="189" spans="1:2" x14ac:dyDescent="0.3">
      <c r="A189" s="43" t="s">
        <v>990</v>
      </c>
      <c r="B189" s="43">
        <v>10993</v>
      </c>
    </row>
    <row r="190" spans="1:2" x14ac:dyDescent="0.3">
      <c r="A190" s="43" t="s">
        <v>991</v>
      </c>
      <c r="B190" s="43">
        <v>10994</v>
      </c>
    </row>
    <row r="191" spans="1:2" x14ac:dyDescent="0.3">
      <c r="A191" s="43" t="s">
        <v>992</v>
      </c>
      <c r="B191" s="43">
        <v>10995</v>
      </c>
    </row>
    <row r="192" spans="1:2" x14ac:dyDescent="0.3">
      <c r="A192" s="43" t="s">
        <v>993</v>
      </c>
      <c r="B192" s="43">
        <v>10996</v>
      </c>
    </row>
    <row r="193" spans="1:2" x14ac:dyDescent="0.3">
      <c r="A193" s="43" t="s">
        <v>994</v>
      </c>
      <c r="B193" s="43">
        <v>10997</v>
      </c>
    </row>
    <row r="194" spans="1:2" x14ac:dyDescent="0.3">
      <c r="A194" s="43" t="s">
        <v>995</v>
      </c>
      <c r="B194" s="43">
        <v>10998</v>
      </c>
    </row>
    <row r="195" spans="1:2" x14ac:dyDescent="0.3">
      <c r="A195" s="43" t="s">
        <v>996</v>
      </c>
      <c r="B195" s="43">
        <v>10999</v>
      </c>
    </row>
    <row r="196" spans="1:2" x14ac:dyDescent="0.3">
      <c r="A196" s="43" t="s">
        <v>997</v>
      </c>
      <c r="B196" s="43">
        <v>11000</v>
      </c>
    </row>
    <row r="197" spans="1:2" x14ac:dyDescent="0.3">
      <c r="A197" s="43" t="s">
        <v>998</v>
      </c>
      <c r="B197" s="43">
        <v>11001</v>
      </c>
    </row>
    <row r="198" spans="1:2" x14ac:dyDescent="0.3">
      <c r="A198" s="43" t="s">
        <v>999</v>
      </c>
      <c r="B198" s="43">
        <v>11002</v>
      </c>
    </row>
    <row r="199" spans="1:2" x14ac:dyDescent="0.3">
      <c r="A199" s="43" t="s">
        <v>1000</v>
      </c>
      <c r="B199" s="43">
        <v>11003</v>
      </c>
    </row>
    <row r="200" spans="1:2" x14ac:dyDescent="0.3">
      <c r="A200" s="43" t="s">
        <v>1001</v>
      </c>
      <c r="B200" s="43">
        <v>11004</v>
      </c>
    </row>
    <row r="201" spans="1:2" x14ac:dyDescent="0.3">
      <c r="A201" s="43" t="s">
        <v>840</v>
      </c>
      <c r="B201" s="43">
        <v>11005</v>
      </c>
    </row>
    <row r="202" spans="1:2" x14ac:dyDescent="0.3">
      <c r="A202" s="43" t="s">
        <v>1002</v>
      </c>
      <c r="B202" s="43">
        <v>11006</v>
      </c>
    </row>
    <row r="203" spans="1:2" x14ac:dyDescent="0.3">
      <c r="A203" s="43" t="s">
        <v>1003</v>
      </c>
      <c r="B203" s="43">
        <v>11007</v>
      </c>
    </row>
    <row r="204" spans="1:2" x14ac:dyDescent="0.3">
      <c r="A204" s="43" t="s">
        <v>1004</v>
      </c>
      <c r="B204" s="43">
        <v>11008</v>
      </c>
    </row>
    <row r="205" spans="1:2" x14ac:dyDescent="0.3">
      <c r="A205" s="43" t="s">
        <v>1005</v>
      </c>
      <c r="B205" s="43">
        <v>11013</v>
      </c>
    </row>
    <row r="206" spans="1:2" x14ac:dyDescent="0.3">
      <c r="A206" s="43" t="s">
        <v>1006</v>
      </c>
      <c r="B206" s="43">
        <v>11014</v>
      </c>
    </row>
    <row r="207" spans="1:2" x14ac:dyDescent="0.3">
      <c r="A207" s="43" t="s">
        <v>1007</v>
      </c>
      <c r="B207" s="4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2F8D-DDA9-4B60-87AB-93D57B385E17}">
  <dimension ref="A1:I2818"/>
  <sheetViews>
    <sheetView topLeftCell="A3" workbookViewId="0">
      <selection activeCell="B3" sqref="B3"/>
    </sheetView>
  </sheetViews>
  <sheetFormatPr defaultRowHeight="14" x14ac:dyDescent="0.3"/>
  <sheetData>
    <row r="1" spans="1:9" x14ac:dyDescent="0.3">
      <c r="A1" s="43" t="s">
        <v>1008</v>
      </c>
      <c r="B1" s="47">
        <v>805</v>
      </c>
      <c r="C1" s="43"/>
      <c r="D1" s="43"/>
      <c r="E1" s="43"/>
      <c r="F1" s="43"/>
      <c r="G1" s="43"/>
      <c r="H1" s="43"/>
      <c r="I1" s="43"/>
    </row>
    <row r="2" spans="1:9" x14ac:dyDescent="0.3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3">
      <c r="A3" s="43" t="s">
        <v>1009</v>
      </c>
      <c r="B3" s="43" t="s">
        <v>1010</v>
      </c>
      <c r="C3" s="43" t="s">
        <v>1011</v>
      </c>
      <c r="D3" s="43"/>
      <c r="E3" s="43" t="s">
        <v>1012</v>
      </c>
      <c r="F3" s="43" t="s">
        <v>1013</v>
      </c>
      <c r="G3" s="43" t="s">
        <v>1014</v>
      </c>
      <c r="H3" s="46" t="s">
        <v>1015</v>
      </c>
      <c r="I3" s="43"/>
    </row>
    <row r="4" spans="1:9" x14ac:dyDescent="0.3">
      <c r="A4" s="43" t="s">
        <v>807</v>
      </c>
      <c r="B4" s="43">
        <v>3</v>
      </c>
      <c r="C4" s="43">
        <v>3</v>
      </c>
      <c r="D4" s="43"/>
      <c r="E4" s="43">
        <f t="shared" ref="E4" si="0">plan_id</f>
        <v>805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3"/>
    </row>
    <row r="5" spans="1:9" x14ac:dyDescent="0.3">
      <c r="A5" s="43" t="s">
        <v>807</v>
      </c>
      <c r="B5" s="43">
        <f>B4</f>
        <v>3</v>
      </c>
      <c r="C5" s="43">
        <f>C4+1</f>
        <v>4</v>
      </c>
      <c r="D5" s="43"/>
      <c r="E5" s="43">
        <f t="shared" ref="E5" si="2">plan_id</f>
        <v>805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6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  <c r="I5" s="43"/>
    </row>
    <row r="6" spans="1:9" x14ac:dyDescent="0.3">
      <c r="A6" s="43" t="s">
        <v>807</v>
      </c>
      <c r="B6" s="43">
        <f t="shared" ref="B6:B68" si="5">B5</f>
        <v>3</v>
      </c>
      <c r="C6" s="43">
        <f t="shared" ref="C6:C68" si="6">C5+1</f>
        <v>5</v>
      </c>
      <c r="D6" s="43"/>
      <c r="E6" s="43">
        <f t="shared" ref="E6" si="7">plan_id</f>
        <v>805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3"/>
    </row>
    <row r="7" spans="1:9" x14ac:dyDescent="0.3">
      <c r="A7" s="43" t="s">
        <v>807</v>
      </c>
      <c r="B7" s="43">
        <f t="shared" si="5"/>
        <v>3</v>
      </c>
      <c r="C7" s="43">
        <f t="shared" si="6"/>
        <v>6</v>
      </c>
      <c r="D7" s="43"/>
      <c r="E7" s="43">
        <f t="shared" ref="E7" si="9">plan_id</f>
        <v>805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47406</v>
      </c>
      <c r="I7" s="43"/>
    </row>
    <row r="8" spans="1:9" x14ac:dyDescent="0.3">
      <c r="A8" s="43" t="s">
        <v>807</v>
      </c>
      <c r="B8" s="43">
        <f t="shared" si="5"/>
        <v>3</v>
      </c>
      <c r="C8" s="43">
        <f t="shared" si="6"/>
        <v>7</v>
      </c>
      <c r="D8" s="43"/>
      <c r="E8" s="43">
        <f t="shared" ref="E8" si="11">plan_id</f>
        <v>805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7194</v>
      </c>
      <c r="I8" s="43"/>
    </row>
    <row r="9" spans="1:9" x14ac:dyDescent="0.3">
      <c r="A9" s="43" t="s">
        <v>807</v>
      </c>
      <c r="B9" s="43">
        <f t="shared" si="5"/>
        <v>3</v>
      </c>
      <c r="C9" s="43">
        <f t="shared" si="6"/>
        <v>8</v>
      </c>
      <c r="D9" s="43"/>
      <c r="E9" s="43">
        <f t="shared" ref="E9" si="13">plan_id</f>
        <v>805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22848</v>
      </c>
      <c r="I9" s="43"/>
    </row>
    <row r="10" spans="1:9" x14ac:dyDescent="0.3">
      <c r="A10" s="43" t="s">
        <v>807</v>
      </c>
      <c r="B10" s="43">
        <f t="shared" si="5"/>
        <v>3</v>
      </c>
      <c r="C10" s="43">
        <f t="shared" si="6"/>
        <v>9</v>
      </c>
      <c r="D10" s="43"/>
      <c r="E10" s="43">
        <f t="shared" ref="E10" si="15">plan_id</f>
        <v>805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74831</v>
      </c>
      <c r="I10" s="43"/>
    </row>
    <row r="11" spans="1:9" x14ac:dyDescent="0.3">
      <c r="A11" s="43" t="s">
        <v>807</v>
      </c>
      <c r="B11" s="43">
        <f t="shared" si="5"/>
        <v>3</v>
      </c>
      <c r="C11" s="43">
        <f t="shared" si="6"/>
        <v>10</v>
      </c>
      <c r="D11" s="43"/>
      <c r="E11" s="43">
        <f t="shared" ref="E11" si="17">plan_id</f>
        <v>805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152279</v>
      </c>
      <c r="I11" s="43"/>
    </row>
    <row r="12" spans="1:9" x14ac:dyDescent="0.3">
      <c r="A12" s="44" t="s">
        <v>807</v>
      </c>
      <c r="B12" s="43">
        <f t="shared" si="5"/>
        <v>3</v>
      </c>
      <c r="C12" s="43">
        <f t="shared" si="6"/>
        <v>11</v>
      </c>
      <c r="D12" s="43"/>
      <c r="E12" s="43">
        <f t="shared" ref="E12" si="19">plan_id</f>
        <v>805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43"/>
    </row>
    <row r="13" spans="1:9" x14ac:dyDescent="0.3">
      <c r="A13" s="43" t="s">
        <v>807</v>
      </c>
      <c r="B13" s="43">
        <f t="shared" si="5"/>
        <v>3</v>
      </c>
      <c r="C13" s="43">
        <f t="shared" si="6"/>
        <v>12</v>
      </c>
      <c r="D13" s="43"/>
      <c r="E13" s="43">
        <f t="shared" ref="E13" si="21">plan_id</f>
        <v>805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  <c r="I13" s="43"/>
    </row>
    <row r="14" spans="1:9" x14ac:dyDescent="0.3">
      <c r="A14" s="43" t="s">
        <v>807</v>
      </c>
      <c r="B14" s="43">
        <f t="shared" si="5"/>
        <v>3</v>
      </c>
      <c r="C14" s="43">
        <f t="shared" si="6"/>
        <v>13</v>
      </c>
      <c r="D14" s="43"/>
      <c r="E14" s="43">
        <f t="shared" ref="E14" si="23">plan_id</f>
        <v>805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  <c r="I14" s="43"/>
    </row>
    <row r="15" spans="1:9" x14ac:dyDescent="0.3">
      <c r="A15" s="43" t="s">
        <v>807</v>
      </c>
      <c r="B15" s="43">
        <f t="shared" si="5"/>
        <v>3</v>
      </c>
      <c r="C15" s="43">
        <f t="shared" si="6"/>
        <v>14</v>
      </c>
      <c r="D15" s="43"/>
      <c r="E15" s="43">
        <f t="shared" ref="E15" si="25">plan_id</f>
        <v>805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2036</v>
      </c>
      <c r="I15" s="43"/>
    </row>
    <row r="16" spans="1:9" x14ac:dyDescent="0.3">
      <c r="A16" s="43" t="s">
        <v>807</v>
      </c>
      <c r="B16" s="43">
        <f t="shared" si="5"/>
        <v>3</v>
      </c>
      <c r="C16" s="43">
        <f t="shared" si="6"/>
        <v>15</v>
      </c>
      <c r="D16" s="43"/>
      <c r="E16" s="43">
        <f t="shared" ref="E16" si="27">plan_id</f>
        <v>805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5.16E-2</v>
      </c>
      <c r="I16" s="43"/>
    </row>
    <row r="17" spans="1:9" x14ac:dyDescent="0.3">
      <c r="A17" s="43" t="s">
        <v>807</v>
      </c>
      <c r="B17" s="43">
        <f t="shared" si="5"/>
        <v>3</v>
      </c>
      <c r="C17" s="43">
        <f t="shared" si="6"/>
        <v>16</v>
      </c>
      <c r="D17" s="43"/>
      <c r="E17" s="43">
        <f t="shared" ref="E17" si="29">plan_id</f>
        <v>805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5.2299999999999999E-2</v>
      </c>
      <c r="I17" s="43"/>
    </row>
    <row r="18" spans="1:9" x14ac:dyDescent="0.3">
      <c r="A18" s="43" t="s">
        <v>807</v>
      </c>
      <c r="B18" s="43">
        <f t="shared" si="5"/>
        <v>3</v>
      </c>
      <c r="C18" s="43">
        <f t="shared" si="6"/>
        <v>17</v>
      </c>
      <c r="D18" s="43"/>
      <c r="E18" s="43">
        <f t="shared" ref="E18" si="31">plan_id</f>
        <v>805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39684776000</v>
      </c>
      <c r="I18" s="43"/>
    </row>
    <row r="19" spans="1:9" x14ac:dyDescent="0.3">
      <c r="A19" s="43" t="s">
        <v>807</v>
      </c>
      <c r="B19" s="43">
        <f t="shared" si="5"/>
        <v>3</v>
      </c>
      <c r="C19" s="43">
        <f t="shared" si="6"/>
        <v>18</v>
      </c>
      <c r="D19" s="43"/>
      <c r="E19" s="43">
        <f t="shared" ref="E19" si="33">plan_id</f>
        <v>805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18092571000</v>
      </c>
      <c r="I19" s="43"/>
    </row>
    <row r="20" spans="1:9" x14ac:dyDescent="0.3">
      <c r="A20" s="43" t="s">
        <v>807</v>
      </c>
      <c r="B20" s="43">
        <f t="shared" si="5"/>
        <v>3</v>
      </c>
      <c r="C20" s="43">
        <f t="shared" si="6"/>
        <v>19</v>
      </c>
      <c r="D20" s="43"/>
      <c r="E20" s="43">
        <f t="shared" ref="E20" si="35">plan_id</f>
        <v>805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21592205000</v>
      </c>
      <c r="I20" s="43"/>
    </row>
    <row r="21" spans="1:9" x14ac:dyDescent="0.3">
      <c r="A21" s="43" t="s">
        <v>807</v>
      </c>
      <c r="B21" s="43">
        <f t="shared" si="5"/>
        <v>3</v>
      </c>
      <c r="C21" s="43">
        <f t="shared" si="6"/>
        <v>20</v>
      </c>
      <c r="D21" s="43"/>
      <c r="E21" s="43">
        <f t="shared" ref="E21" si="37">plan_id</f>
        <v>805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0.45590000000000003</v>
      </c>
      <c r="I21" s="43"/>
    </row>
    <row r="22" spans="1:9" x14ac:dyDescent="0.3">
      <c r="A22" s="43" t="s">
        <v>807</v>
      </c>
      <c r="B22" s="43">
        <f t="shared" si="5"/>
        <v>3</v>
      </c>
      <c r="C22" s="43">
        <f t="shared" si="6"/>
        <v>21</v>
      </c>
      <c r="D22" s="43"/>
      <c r="E22" s="43">
        <f t="shared" ref="E22" si="39">plan_id</f>
        <v>805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3443138000</v>
      </c>
      <c r="I22" s="43"/>
    </row>
    <row r="23" spans="1:9" x14ac:dyDescent="0.3">
      <c r="A23" s="43" t="s">
        <v>807</v>
      </c>
      <c r="B23" s="43">
        <f t="shared" si="5"/>
        <v>3</v>
      </c>
      <c r="C23" s="43">
        <f t="shared" si="6"/>
        <v>22</v>
      </c>
      <c r="D23" s="43"/>
      <c r="E23" s="43">
        <f t="shared" ref="E23" si="41">plan_id</f>
        <v>805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1058061000</v>
      </c>
      <c r="I23" s="43"/>
    </row>
    <row r="24" spans="1:9" x14ac:dyDescent="0.3">
      <c r="A24" s="43" t="s">
        <v>807</v>
      </c>
      <c r="B24" s="43">
        <f t="shared" si="5"/>
        <v>3</v>
      </c>
      <c r="C24" s="43">
        <f t="shared" si="6"/>
        <v>23</v>
      </c>
      <c r="D24" s="43"/>
      <c r="E24" s="43">
        <f t="shared" ref="E24" si="43">plan_id</f>
        <v>805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3"/>
    </row>
    <row r="25" spans="1:9" x14ac:dyDescent="0.3">
      <c r="A25" s="43" t="s">
        <v>807</v>
      </c>
      <c r="B25" s="43">
        <f t="shared" si="5"/>
        <v>3</v>
      </c>
      <c r="C25" s="43">
        <f t="shared" si="6"/>
        <v>24</v>
      </c>
      <c r="D25" s="43"/>
      <c r="E25" s="43">
        <f t="shared" ref="E25" si="45">plan_id</f>
        <v>805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1593982000</v>
      </c>
      <c r="I25" s="43"/>
    </row>
    <row r="26" spans="1:9" x14ac:dyDescent="0.3">
      <c r="A26" s="43" t="s">
        <v>807</v>
      </c>
      <c r="B26" s="43">
        <f t="shared" si="5"/>
        <v>3</v>
      </c>
      <c r="C26" s="43">
        <f t="shared" si="6"/>
        <v>25</v>
      </c>
      <c r="D26" s="43"/>
      <c r="E26" s="43">
        <f t="shared" ref="E26" si="47">plan_id</f>
        <v>805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0.23915567717587852</v>
      </c>
      <c r="I26" s="43"/>
    </row>
    <row r="27" spans="1:9" x14ac:dyDescent="0.3">
      <c r="A27" s="43" t="s">
        <v>807</v>
      </c>
      <c r="B27" s="43">
        <f t="shared" si="5"/>
        <v>3</v>
      </c>
      <c r="C27" s="43">
        <f t="shared" si="6"/>
        <v>26</v>
      </c>
      <c r="D27" s="43"/>
      <c r="E27" s="43">
        <f t="shared" ref="E27" si="49">plan_id</f>
        <v>805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0.16360831311437415</v>
      </c>
      <c r="I27" s="43"/>
    </row>
    <row r="28" spans="1:9" x14ac:dyDescent="0.3">
      <c r="A28" s="43" t="s">
        <v>807</v>
      </c>
      <c r="B28" s="43">
        <f t="shared" si="5"/>
        <v>3</v>
      </c>
      <c r="C28" s="43">
        <f t="shared" si="6"/>
        <v>27</v>
      </c>
      <c r="D28" s="43"/>
      <c r="E28" s="43">
        <f t="shared" ref="E28" si="51">plan_id</f>
        <v>805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823446000</v>
      </c>
      <c r="I28" s="43"/>
    </row>
    <row r="29" spans="1:9" x14ac:dyDescent="0.3">
      <c r="A29" s="43" t="s">
        <v>807</v>
      </c>
      <c r="B29" s="43">
        <f t="shared" si="5"/>
        <v>3</v>
      </c>
      <c r="C29" s="43">
        <f t="shared" si="6"/>
        <v>28</v>
      </c>
      <c r="D29" s="43"/>
      <c r="E29" s="43">
        <f t="shared" ref="E29" si="53">plan_id</f>
        <v>805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563326000</v>
      </c>
      <c r="I29" s="43"/>
    </row>
    <row r="30" spans="1:9" x14ac:dyDescent="0.3">
      <c r="A30" s="43" t="s">
        <v>807</v>
      </c>
      <c r="B30" s="43">
        <f t="shared" si="5"/>
        <v>3</v>
      </c>
      <c r="C30" s="43">
        <f t="shared" si="6"/>
        <v>29</v>
      </c>
      <c r="D30" s="43"/>
      <c r="E30" s="43">
        <f t="shared" ref="E30" si="55">plan_id</f>
        <v>805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260120000</v>
      </c>
      <c r="I30" s="43"/>
    </row>
    <row r="31" spans="1:9" x14ac:dyDescent="0.3">
      <c r="A31" s="43" t="s">
        <v>807</v>
      </c>
      <c r="B31" s="43">
        <f t="shared" si="5"/>
        <v>3</v>
      </c>
      <c r="C31" s="43">
        <f t="shared" si="6"/>
        <v>30</v>
      </c>
      <c r="D31" s="43"/>
      <c r="E31" s="43">
        <f t="shared" ref="E31" si="57">plan_id</f>
        <v>805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0.68410800465361421</v>
      </c>
      <c r="I31" s="43"/>
    </row>
    <row r="32" spans="1:9" x14ac:dyDescent="0.3">
      <c r="A32" s="43" t="s">
        <v>807</v>
      </c>
      <c r="B32" s="43">
        <f t="shared" si="5"/>
        <v>3</v>
      </c>
      <c r="C32" s="43">
        <f t="shared" si="6"/>
        <v>31</v>
      </c>
      <c r="D32" s="43"/>
      <c r="E32" s="43">
        <f t="shared" ref="E32" si="59">plan_id</f>
        <v>805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1002338000</v>
      </c>
      <c r="I32" s="43"/>
    </row>
    <row r="33" spans="1:9" x14ac:dyDescent="0.3">
      <c r="A33" s="43" t="s">
        <v>807</v>
      </c>
      <c r="B33" s="43">
        <f t="shared" si="5"/>
        <v>3</v>
      </c>
      <c r="C33" s="43">
        <f t="shared" si="6"/>
        <v>32</v>
      </c>
      <c r="D33" s="43"/>
      <c r="E33" s="43">
        <f t="shared" ref="E33" si="61">plan_id</f>
        <v>805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1956610000</v>
      </c>
      <c r="I33" s="43"/>
    </row>
    <row r="34" spans="1:9" x14ac:dyDescent="0.3">
      <c r="A34" s="43" t="s">
        <v>807</v>
      </c>
      <c r="B34" s="43">
        <f t="shared" si="5"/>
        <v>3</v>
      </c>
      <c r="C34" s="43">
        <f t="shared" si="6"/>
        <v>33</v>
      </c>
      <c r="D34" s="43"/>
      <c r="E34" s="43">
        <f t="shared" ref="E34" si="63">plan_id</f>
        <v>805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3"/>
    </row>
    <row r="35" spans="1:9" x14ac:dyDescent="0.3">
      <c r="A35" s="43" t="s">
        <v>807</v>
      </c>
      <c r="B35" s="43">
        <f t="shared" si="5"/>
        <v>3</v>
      </c>
      <c r="C35" s="43">
        <f t="shared" si="6"/>
        <v>34</v>
      </c>
      <c r="D35" s="43"/>
      <c r="E35" s="43">
        <f t="shared" ref="E35" si="65">plan_id</f>
        <v>805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3"/>
    </row>
    <row r="36" spans="1:9" x14ac:dyDescent="0.3">
      <c r="A36" s="43" t="s">
        <v>807</v>
      </c>
      <c r="B36" s="43">
        <f t="shared" si="5"/>
        <v>3</v>
      </c>
      <c r="C36" s="43">
        <f t="shared" si="6"/>
        <v>35</v>
      </c>
      <c r="D36" s="43"/>
      <c r="E36" s="43">
        <f t="shared" ref="E36" si="67">plan_id</f>
        <v>805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-60869000</v>
      </c>
      <c r="I36" s="43"/>
    </row>
    <row r="37" spans="1:9" x14ac:dyDescent="0.3">
      <c r="A37" s="43" t="s">
        <v>807</v>
      </c>
      <c r="B37" s="43">
        <f t="shared" si="5"/>
        <v>3</v>
      </c>
      <c r="C37" s="43">
        <f t="shared" si="6"/>
        <v>36</v>
      </c>
      <c r="D37" s="43"/>
      <c r="E37" s="43">
        <f t="shared" ref="E37" si="69">plan_id</f>
        <v>805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-304982000</v>
      </c>
      <c r="I37" s="43"/>
    </row>
    <row r="38" spans="1:9" x14ac:dyDescent="0.3">
      <c r="A38" s="43" t="s">
        <v>807</v>
      </c>
      <c r="B38" s="43">
        <f t="shared" si="5"/>
        <v>3</v>
      </c>
      <c r="C38" s="43">
        <f t="shared" si="6"/>
        <v>37</v>
      </c>
      <c r="D38" s="43"/>
      <c r="E38" s="43">
        <f t="shared" ref="E38" si="71">plan_id</f>
        <v>805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-1175989000</v>
      </c>
      <c r="I38" s="43"/>
    </row>
    <row r="39" spans="1:9" x14ac:dyDescent="0.3">
      <c r="A39" s="43" t="s">
        <v>807</v>
      </c>
      <c r="B39" s="43">
        <f t="shared" si="5"/>
        <v>3</v>
      </c>
      <c r="C39" s="43">
        <f t="shared" si="6"/>
        <v>38</v>
      </c>
      <c r="D39" s="43"/>
      <c r="E39" s="43">
        <f t="shared" ref="E39" si="73">plan_id</f>
        <v>805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-325452000</v>
      </c>
      <c r="I39" s="43"/>
    </row>
    <row r="40" spans="1:9" x14ac:dyDescent="0.3">
      <c r="A40" s="43" t="s">
        <v>807</v>
      </c>
      <c r="B40" s="43">
        <f t="shared" si="5"/>
        <v>3</v>
      </c>
      <c r="C40" s="43">
        <f t="shared" si="6"/>
        <v>39</v>
      </c>
      <c r="D40" s="43"/>
      <c r="E40" s="43">
        <f t="shared" ref="E40" si="75">plan_id</f>
        <v>805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7956000</v>
      </c>
      <c r="I40" s="43"/>
    </row>
    <row r="41" spans="1:9" x14ac:dyDescent="0.3">
      <c r="A41" s="43" t="s">
        <v>807</v>
      </c>
      <c r="B41" s="43">
        <f t="shared" si="5"/>
        <v>3</v>
      </c>
      <c r="C41" s="43">
        <f t="shared" si="6"/>
        <v>40</v>
      </c>
      <c r="D41" s="43"/>
      <c r="E41" s="43">
        <f t="shared" ref="E41" si="77">plan_id</f>
        <v>805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3"/>
    </row>
    <row r="42" spans="1:9" x14ac:dyDescent="0.3">
      <c r="A42" s="43" t="s">
        <v>807</v>
      </c>
      <c r="B42" s="43">
        <f t="shared" si="5"/>
        <v>3</v>
      </c>
      <c r="C42" s="43">
        <f t="shared" si="6"/>
        <v>41</v>
      </c>
      <c r="D42" s="43"/>
      <c r="E42" s="43">
        <f t="shared" ref="E42" si="79">plan_id</f>
        <v>805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3"/>
    </row>
    <row r="43" spans="1:9" x14ac:dyDescent="0.3">
      <c r="A43" s="43" t="s">
        <v>807</v>
      </c>
      <c r="B43" s="43">
        <f t="shared" si="5"/>
        <v>3</v>
      </c>
      <c r="C43" s="43">
        <f t="shared" si="6"/>
        <v>42</v>
      </c>
      <c r="D43" s="43"/>
      <c r="E43" s="43">
        <f t="shared" ref="E43" si="81">plan_id</f>
        <v>805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11006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-41551000</v>
      </c>
      <c r="I43" s="43"/>
    </row>
    <row r="44" spans="1:9" x14ac:dyDescent="0.3">
      <c r="A44" s="43" t="s">
        <v>807</v>
      </c>
      <c r="B44" s="43">
        <f t="shared" si="5"/>
        <v>3</v>
      </c>
      <c r="C44" s="43">
        <f t="shared" si="6"/>
        <v>43</v>
      </c>
      <c r="D44" s="43"/>
      <c r="E44" s="43">
        <f t="shared" ref="E44" si="83">plan_id</f>
        <v>805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1058061000</v>
      </c>
      <c r="I44" s="43"/>
    </row>
    <row r="45" spans="1:9" x14ac:dyDescent="0.3">
      <c r="A45" s="43" t="s">
        <v>807</v>
      </c>
      <c r="B45" s="43">
        <f t="shared" si="5"/>
        <v>3</v>
      </c>
      <c r="C45" s="43">
        <f t="shared" si="6"/>
        <v>44</v>
      </c>
      <c r="D45" s="43"/>
      <c r="E45" s="43">
        <f t="shared" ref="E45" si="85">plan_id</f>
        <v>805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4.2299999999999997E-2</v>
      </c>
      <c r="I45" s="43"/>
    </row>
    <row r="46" spans="1:9" x14ac:dyDescent="0.3">
      <c r="A46" s="43" t="s">
        <v>807</v>
      </c>
      <c r="B46" s="43">
        <f t="shared" si="5"/>
        <v>3</v>
      </c>
      <c r="C46" s="43">
        <f t="shared" si="6"/>
        <v>45</v>
      </c>
      <c r="D46" s="43"/>
      <c r="E46" s="43">
        <f t="shared" ref="E46" si="87">plan_id</f>
        <v>805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5.2299999999999999E-2</v>
      </c>
      <c r="I46" s="43"/>
    </row>
    <row r="47" spans="1:9" x14ac:dyDescent="0.3">
      <c r="A47" s="43" t="s">
        <v>807</v>
      </c>
      <c r="B47" s="43">
        <f t="shared" si="5"/>
        <v>3</v>
      </c>
      <c r="C47" s="43">
        <f t="shared" si="6"/>
        <v>46</v>
      </c>
      <c r="D47" s="43"/>
      <c r="E47" s="43">
        <f t="shared" ref="E47" si="89">plan_id</f>
        <v>805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6.2300000000000001E-2</v>
      </c>
      <c r="I47" s="43"/>
    </row>
    <row r="48" spans="1:9" x14ac:dyDescent="0.3">
      <c r="A48" s="43" t="s">
        <v>807</v>
      </c>
      <c r="B48" s="43">
        <f t="shared" si="5"/>
        <v>3</v>
      </c>
      <c r="C48" s="43">
        <f t="shared" si="6"/>
        <v>47</v>
      </c>
      <c r="D48" s="43"/>
      <c r="E48" s="43">
        <f t="shared" ref="E48" si="91">plan_id</f>
        <v>805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27122688000</v>
      </c>
      <c r="I48" s="43"/>
    </row>
    <row r="49" spans="1:9" x14ac:dyDescent="0.3">
      <c r="A49" s="43" t="s">
        <v>807</v>
      </c>
      <c r="B49" s="43">
        <f t="shared" si="5"/>
        <v>3</v>
      </c>
      <c r="C49" s="43">
        <f t="shared" si="6"/>
        <v>48</v>
      </c>
      <c r="D49" s="43"/>
      <c r="E49" s="43">
        <f t="shared" ref="E49" si="93">plan_id</f>
        <v>805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21592205000</v>
      </c>
      <c r="I49" s="43"/>
    </row>
    <row r="50" spans="1:9" x14ac:dyDescent="0.3">
      <c r="A50" s="43" t="s">
        <v>807</v>
      </c>
      <c r="B50" s="43">
        <f t="shared" si="5"/>
        <v>3</v>
      </c>
      <c r="C50" s="43">
        <f t="shared" si="6"/>
        <v>49</v>
      </c>
      <c r="D50" s="43"/>
      <c r="E50" s="43">
        <f t="shared" ref="E50" si="95">plan_id</f>
        <v>805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17028040000</v>
      </c>
      <c r="I50" s="43"/>
    </row>
    <row r="51" spans="1:9" x14ac:dyDescent="0.3">
      <c r="A51" s="43" t="s">
        <v>807</v>
      </c>
      <c r="B51" s="43">
        <f t="shared" si="5"/>
        <v>3</v>
      </c>
      <c r="C51" s="43">
        <f t="shared" si="6"/>
        <v>50</v>
      </c>
      <c r="D51" s="43"/>
      <c r="E51" s="43">
        <f t="shared" ref="E51" si="97">plan_id</f>
        <v>805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6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5.8 Years</v>
      </c>
      <c r="I51" s="43"/>
    </row>
    <row r="52" spans="1:9" x14ac:dyDescent="0.3">
      <c r="A52" s="43" t="s">
        <v>807</v>
      </c>
      <c r="B52" s="43">
        <f t="shared" si="5"/>
        <v>3</v>
      </c>
      <c r="C52" s="43">
        <f t="shared" si="6"/>
        <v>51</v>
      </c>
      <c r="D52" s="43"/>
      <c r="E52" s="43">
        <f t="shared" ref="E52" si="99">plan_id</f>
        <v>805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38758709000</v>
      </c>
      <c r="I52" s="43"/>
    </row>
    <row r="53" spans="1:9" x14ac:dyDescent="0.3">
      <c r="A53" s="43" t="s">
        <v>807</v>
      </c>
      <c r="B53" s="43">
        <f t="shared" si="5"/>
        <v>3</v>
      </c>
      <c r="C53" s="43">
        <f t="shared" si="6"/>
        <v>52</v>
      </c>
      <c r="D53" s="43"/>
      <c r="E53" s="43">
        <f t="shared" ref="E53" si="101">plan_id</f>
        <v>805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1002338000</v>
      </c>
      <c r="I53" s="43"/>
    </row>
    <row r="54" spans="1:9" x14ac:dyDescent="0.3">
      <c r="A54" s="43" t="s">
        <v>807</v>
      </c>
      <c r="B54" s="43">
        <f t="shared" si="5"/>
        <v>3</v>
      </c>
      <c r="C54" s="43">
        <f t="shared" si="6"/>
        <v>53</v>
      </c>
      <c r="D54" s="43"/>
      <c r="E54" s="43">
        <f t="shared" ref="E54" si="103">plan_id</f>
        <v>805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1956610000</v>
      </c>
      <c r="I54" s="43"/>
    </row>
    <row r="55" spans="1:9" x14ac:dyDescent="0.3">
      <c r="A55" s="43" t="s">
        <v>807</v>
      </c>
      <c r="B55" s="43">
        <f t="shared" si="5"/>
        <v>3</v>
      </c>
      <c r="C55" s="43">
        <f t="shared" si="6"/>
        <v>54</v>
      </c>
      <c r="D55" s="43"/>
      <c r="E55" s="43">
        <f t="shared" ref="E55" si="105">plan_id</f>
        <v>805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3"/>
    </row>
    <row r="56" spans="1:9" x14ac:dyDescent="0.3">
      <c r="A56" s="43" t="s">
        <v>807</v>
      </c>
      <c r="B56" s="43">
        <f t="shared" si="5"/>
        <v>3</v>
      </c>
      <c r="C56" s="43">
        <f t="shared" si="6"/>
        <v>55</v>
      </c>
      <c r="D56" s="43"/>
      <c r="E56" s="43">
        <f t="shared" ref="E56" si="107">plan_id</f>
        <v>805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3"/>
    </row>
    <row r="57" spans="1:9" x14ac:dyDescent="0.3">
      <c r="A57" s="43" t="s">
        <v>807</v>
      </c>
      <c r="B57" s="43">
        <f t="shared" si="5"/>
        <v>3</v>
      </c>
      <c r="C57" s="43">
        <f t="shared" si="6"/>
        <v>56</v>
      </c>
      <c r="D57" s="43"/>
      <c r="E57" s="43">
        <f t="shared" ref="E57" si="109">plan_id</f>
        <v>805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-353043000</v>
      </c>
      <c r="I57" s="43"/>
    </row>
    <row r="58" spans="1:9" x14ac:dyDescent="0.3">
      <c r="A58" s="43" t="s">
        <v>807</v>
      </c>
      <c r="B58" s="43">
        <f t="shared" si="5"/>
        <v>3</v>
      </c>
      <c r="C58" s="43">
        <f t="shared" si="6"/>
        <v>57</v>
      </c>
      <c r="D58" s="43"/>
      <c r="E58" s="43">
        <f t="shared" ref="E58" si="111">plan_id</f>
        <v>805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563326000</v>
      </c>
      <c r="I58" s="43"/>
    </row>
    <row r="59" spans="1:9" x14ac:dyDescent="0.3">
      <c r="A59" s="43" t="s">
        <v>807</v>
      </c>
      <c r="B59" s="43">
        <f t="shared" si="5"/>
        <v>3</v>
      </c>
      <c r="C59" s="43">
        <f t="shared" si="6"/>
        <v>58</v>
      </c>
      <c r="D59" s="43"/>
      <c r="E59" s="43">
        <f t="shared" ref="E59" si="113">plan_id</f>
        <v>805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304982000</v>
      </c>
      <c r="I59" s="43"/>
    </row>
    <row r="60" spans="1:9" x14ac:dyDescent="0.3">
      <c r="A60" s="43" t="s">
        <v>807</v>
      </c>
      <c r="B60" s="43">
        <f t="shared" si="5"/>
        <v>3</v>
      </c>
      <c r="C60" s="43">
        <f t="shared" si="6"/>
        <v>59</v>
      </c>
      <c r="D60" s="43"/>
      <c r="E60" s="43">
        <f t="shared" ref="E60" si="115">plan_id</f>
        <v>805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2803249000</v>
      </c>
      <c r="I60" s="43"/>
    </row>
    <row r="61" spans="1:9" x14ac:dyDescent="0.3">
      <c r="A61" s="43" t="s">
        <v>807</v>
      </c>
      <c r="B61" s="43">
        <f t="shared" si="5"/>
        <v>3</v>
      </c>
      <c r="C61" s="43">
        <f t="shared" si="6"/>
        <v>60</v>
      </c>
      <c r="D61" s="43"/>
      <c r="E61" s="43">
        <f t="shared" ref="E61" si="117">plan_id</f>
        <v>805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-1654376000</v>
      </c>
      <c r="I61" s="43"/>
    </row>
    <row r="62" spans="1:9" x14ac:dyDescent="0.3">
      <c r="A62" s="43" t="s">
        <v>807</v>
      </c>
      <c r="B62" s="43">
        <f t="shared" si="5"/>
        <v>3</v>
      </c>
      <c r="C62" s="43">
        <f t="shared" si="6"/>
        <v>61</v>
      </c>
      <c r="D62" s="43"/>
      <c r="E62" s="43">
        <f t="shared" ref="E62" si="119">plan_id</f>
        <v>805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-25462000</v>
      </c>
      <c r="I62" s="43"/>
    </row>
    <row r="63" spans="1:9" x14ac:dyDescent="0.3">
      <c r="A63" s="43" t="s">
        <v>807</v>
      </c>
      <c r="B63" s="43">
        <f t="shared" si="5"/>
        <v>3</v>
      </c>
      <c r="C63" s="43">
        <f t="shared" si="6"/>
        <v>62</v>
      </c>
      <c r="D63" s="43"/>
      <c r="E63" s="43">
        <f t="shared" ref="E63" si="121">plan_id</f>
        <v>805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-1679838000</v>
      </c>
      <c r="I63" s="43"/>
    </row>
    <row r="64" spans="1:9" x14ac:dyDescent="0.3">
      <c r="A64" s="43" t="s">
        <v>807</v>
      </c>
      <c r="B64" s="43">
        <f t="shared" si="5"/>
        <v>3</v>
      </c>
      <c r="C64" s="43">
        <f t="shared" si="6"/>
        <v>63</v>
      </c>
      <c r="D64" s="43"/>
      <c r="E64" s="43">
        <f t="shared" ref="E64" si="123">plan_id</f>
        <v>805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-7956000</v>
      </c>
      <c r="I64" s="43"/>
    </row>
    <row r="65" spans="1:9" x14ac:dyDescent="0.3">
      <c r="A65" s="43" t="s">
        <v>807</v>
      </c>
      <c r="B65" s="43">
        <f t="shared" si="5"/>
        <v>3</v>
      </c>
      <c r="C65" s="43">
        <f t="shared" si="6"/>
        <v>64</v>
      </c>
      <c r="D65" s="43"/>
      <c r="E65" s="43">
        <f t="shared" ref="E65" si="125">plan_id</f>
        <v>805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3"/>
    </row>
    <row r="66" spans="1:9" x14ac:dyDescent="0.3">
      <c r="A66" s="43" t="s">
        <v>807</v>
      </c>
      <c r="B66" s="43">
        <f t="shared" si="5"/>
        <v>3</v>
      </c>
      <c r="C66" s="43">
        <f t="shared" si="6"/>
        <v>65</v>
      </c>
      <c r="D66" s="43"/>
      <c r="E66" s="43">
        <f t="shared" ref="E66" si="127">plan_id</f>
        <v>805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3"/>
    </row>
    <row r="67" spans="1:9" x14ac:dyDescent="0.3">
      <c r="A67" s="43" t="s">
        <v>807</v>
      </c>
      <c r="B67" s="43">
        <f t="shared" si="5"/>
        <v>3</v>
      </c>
      <c r="C67" s="43">
        <f t="shared" si="6"/>
        <v>66</v>
      </c>
      <c r="D67" s="43"/>
      <c r="E67" s="43">
        <f t="shared" ref="E67" si="129">plan_id</f>
        <v>805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16108808000</v>
      </c>
      <c r="I67" s="43"/>
    </row>
    <row r="68" spans="1:9" x14ac:dyDescent="0.3">
      <c r="A68" s="43" t="s">
        <v>807</v>
      </c>
      <c r="B68" s="43">
        <f t="shared" si="5"/>
        <v>3</v>
      </c>
      <c r="C68" s="43">
        <f t="shared" si="6"/>
        <v>67</v>
      </c>
      <c r="D68" s="43"/>
      <c r="E68" s="43">
        <f t="shared" ref="E68" si="131">plan_id</f>
        <v>805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21592205000</v>
      </c>
      <c r="I68" s="43"/>
    </row>
    <row r="69" spans="1:9" x14ac:dyDescent="0.3">
      <c r="A69" s="43" t="s">
        <v>807</v>
      </c>
      <c r="B69" s="43">
        <v>4</v>
      </c>
      <c r="C69" s="43">
        <v>3</v>
      </c>
      <c r="D69" s="43"/>
      <c r="E69" s="43">
        <f t="shared" ref="E69" si="133">plan_id</f>
        <v>805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3"/>
    </row>
    <row r="70" spans="1:9" x14ac:dyDescent="0.3">
      <c r="A70" s="43" t="s">
        <v>807</v>
      </c>
      <c r="B70" s="43">
        <f t="shared" ref="B70:B133" si="135">B69</f>
        <v>4</v>
      </c>
      <c r="C70" s="43">
        <f t="shared" ref="C70:C133" si="136">C69+1</f>
        <v>4</v>
      </c>
      <c r="D70" s="43"/>
      <c r="E70" s="43">
        <f t="shared" ref="E70" si="137">plan_id</f>
        <v>805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3"/>
    </row>
    <row r="71" spans="1:9" x14ac:dyDescent="0.3">
      <c r="A71" s="43" t="s">
        <v>807</v>
      </c>
      <c r="B71" s="43">
        <f t="shared" si="135"/>
        <v>4</v>
      </c>
      <c r="C71" s="43">
        <f t="shared" si="136"/>
        <v>5</v>
      </c>
      <c r="D71" s="43"/>
      <c r="E71" s="43">
        <f t="shared" ref="E71" si="140">plan_id</f>
        <v>805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3"/>
    </row>
    <row r="72" spans="1:9" x14ac:dyDescent="0.3">
      <c r="A72" s="43" t="s">
        <v>807</v>
      </c>
      <c r="B72" s="43">
        <f t="shared" si="135"/>
        <v>4</v>
      </c>
      <c r="C72" s="43">
        <f t="shared" si="136"/>
        <v>6</v>
      </c>
      <c r="D72" s="43"/>
      <c r="E72" s="43">
        <f t="shared" ref="E72" si="142">plan_id</f>
        <v>805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48576</v>
      </c>
      <c r="I72" s="43"/>
    </row>
    <row r="73" spans="1:9" x14ac:dyDescent="0.3">
      <c r="A73" s="43" t="s">
        <v>807</v>
      </c>
      <c r="B73" s="43">
        <f t="shared" si="135"/>
        <v>4</v>
      </c>
      <c r="C73" s="43">
        <f t="shared" si="136"/>
        <v>7</v>
      </c>
      <c r="D73" s="43"/>
      <c r="E73" s="43">
        <f t="shared" ref="E73" si="144">plan_id</f>
        <v>805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7762</v>
      </c>
      <c r="I73" s="43"/>
    </row>
    <row r="74" spans="1:9" x14ac:dyDescent="0.3">
      <c r="A74" s="43" t="s">
        <v>807</v>
      </c>
      <c r="B74" s="43">
        <f t="shared" si="135"/>
        <v>4</v>
      </c>
      <c r="C74" s="43">
        <f t="shared" si="136"/>
        <v>8</v>
      </c>
      <c r="D74" s="43"/>
      <c r="E74" s="43">
        <f t="shared" ref="E74" si="146">plan_id</f>
        <v>805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27689</v>
      </c>
      <c r="I74" s="43"/>
    </row>
    <row r="75" spans="1:9" x14ac:dyDescent="0.3">
      <c r="A75" s="43" t="s">
        <v>807</v>
      </c>
      <c r="B75" s="43">
        <f t="shared" si="135"/>
        <v>4</v>
      </c>
      <c r="C75" s="43">
        <f t="shared" si="136"/>
        <v>9</v>
      </c>
      <c r="D75" s="43"/>
      <c r="E75" s="43">
        <f t="shared" ref="E75" si="148">plan_id</f>
        <v>805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73407</v>
      </c>
      <c r="I75" s="43"/>
    </row>
    <row r="76" spans="1:9" x14ac:dyDescent="0.3">
      <c r="A76" s="43" t="s">
        <v>807</v>
      </c>
      <c r="B76" s="43">
        <f t="shared" si="135"/>
        <v>4</v>
      </c>
      <c r="C76" s="43">
        <f t="shared" si="136"/>
        <v>10</v>
      </c>
      <c r="D76" s="43"/>
      <c r="E76" s="43">
        <f t="shared" ref="E76" si="150">plan_id</f>
        <v>805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157434</v>
      </c>
      <c r="I76" s="43"/>
    </row>
    <row r="77" spans="1:9" x14ac:dyDescent="0.3">
      <c r="A77" s="43" t="s">
        <v>807</v>
      </c>
      <c r="B77" s="43">
        <f t="shared" si="135"/>
        <v>4</v>
      </c>
      <c r="C77" s="43">
        <f t="shared" si="136"/>
        <v>11</v>
      </c>
      <c r="D77" s="43"/>
      <c r="E77" s="43">
        <f t="shared" ref="E77" si="152">plan_id</f>
        <v>805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43"/>
    </row>
    <row r="78" spans="1:9" x14ac:dyDescent="0.3">
      <c r="A78" s="43" t="s">
        <v>807</v>
      </c>
      <c r="B78" s="43">
        <f t="shared" si="135"/>
        <v>4</v>
      </c>
      <c r="C78" s="43">
        <f t="shared" si="136"/>
        <v>12</v>
      </c>
      <c r="D78" s="43"/>
      <c r="E78" s="43">
        <f t="shared" ref="E78" si="154">plan_id</f>
        <v>805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  <c r="I78" s="43"/>
    </row>
    <row r="79" spans="1:9" x14ac:dyDescent="0.3">
      <c r="A79" s="43" t="s">
        <v>807</v>
      </c>
      <c r="B79" s="43">
        <f t="shared" si="135"/>
        <v>4</v>
      </c>
      <c r="C79" s="43">
        <f t="shared" si="136"/>
        <v>13</v>
      </c>
      <c r="D79" s="43"/>
      <c r="E79" s="43">
        <f t="shared" ref="E79" si="156">plan_id</f>
        <v>805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  <c r="I79" s="43"/>
    </row>
    <row r="80" spans="1:9" x14ac:dyDescent="0.3">
      <c r="A80" s="43" t="s">
        <v>807</v>
      </c>
      <c r="B80" s="43">
        <f t="shared" si="135"/>
        <v>4</v>
      </c>
      <c r="C80" s="43">
        <f t="shared" si="136"/>
        <v>14</v>
      </c>
      <c r="D80" s="43"/>
      <c r="E80" s="43">
        <f t="shared" ref="E80" si="158">plan_id</f>
        <v>805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2039</v>
      </c>
      <c r="I80" s="43"/>
    </row>
    <row r="81" spans="1:9" x14ac:dyDescent="0.3">
      <c r="A81" s="43" t="s">
        <v>807</v>
      </c>
      <c r="B81" s="43">
        <f t="shared" si="135"/>
        <v>4</v>
      </c>
      <c r="C81" s="43">
        <f t="shared" si="136"/>
        <v>15</v>
      </c>
      <c r="D81" s="43"/>
      <c r="E81" s="43">
        <f t="shared" ref="E81" si="160">plan_id</f>
        <v>805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5.2299999999999999E-2</v>
      </c>
      <c r="I81" s="43"/>
    </row>
    <row r="82" spans="1:9" x14ac:dyDescent="0.3">
      <c r="A82" s="43" t="s">
        <v>807</v>
      </c>
      <c r="B82" s="43">
        <f t="shared" si="135"/>
        <v>4</v>
      </c>
      <c r="C82" s="43">
        <f t="shared" si="136"/>
        <v>16</v>
      </c>
      <c r="D82" s="43"/>
      <c r="E82" s="43">
        <f t="shared" ref="E82" si="162">plan_id</f>
        <v>805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4.8800000000000003E-2</v>
      </c>
      <c r="I82" s="43"/>
    </row>
    <row r="83" spans="1:9" x14ac:dyDescent="0.3">
      <c r="A83" s="43" t="s">
        <v>807</v>
      </c>
      <c r="B83" s="43">
        <f t="shared" si="135"/>
        <v>4</v>
      </c>
      <c r="C83" s="43">
        <f t="shared" si="136"/>
        <v>17</v>
      </c>
      <c r="D83" s="43"/>
      <c r="E83" s="43">
        <f t="shared" ref="E83" si="164">plan_id</f>
        <v>805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42476699000</v>
      </c>
      <c r="I83" s="43"/>
    </row>
    <row r="84" spans="1:9" x14ac:dyDescent="0.3">
      <c r="A84" s="43" t="s">
        <v>807</v>
      </c>
      <c r="B84" s="43">
        <f t="shared" si="135"/>
        <v>4</v>
      </c>
      <c r="C84" s="43">
        <f t="shared" si="136"/>
        <v>18</v>
      </c>
      <c r="D84" s="43"/>
      <c r="E84" s="43">
        <f t="shared" ref="E84" si="166">plan_id</f>
        <v>805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18049131000</v>
      </c>
      <c r="I84" s="43"/>
    </row>
    <row r="85" spans="1:9" x14ac:dyDescent="0.3">
      <c r="A85" s="43" t="s">
        <v>807</v>
      </c>
      <c r="B85" s="43">
        <f t="shared" si="135"/>
        <v>4</v>
      </c>
      <c r="C85" s="43">
        <f t="shared" si="136"/>
        <v>19</v>
      </c>
      <c r="D85" s="43"/>
      <c r="E85" s="43">
        <f t="shared" ref="E85" si="168">plan_id</f>
        <v>805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24427568000</v>
      </c>
      <c r="I85" s="43"/>
    </row>
    <row r="86" spans="1:9" x14ac:dyDescent="0.3">
      <c r="A86" s="43" t="s">
        <v>807</v>
      </c>
      <c r="B86" s="43">
        <f t="shared" si="135"/>
        <v>4</v>
      </c>
      <c r="C86" s="43">
        <f t="shared" si="136"/>
        <v>20</v>
      </c>
      <c r="D86" s="43"/>
      <c r="E86" s="43">
        <f t="shared" ref="E86" si="170">plan_id</f>
        <v>805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0.4249</v>
      </c>
      <c r="I86" s="43"/>
    </row>
    <row r="87" spans="1:9" x14ac:dyDescent="0.3">
      <c r="A87" s="43" t="s">
        <v>807</v>
      </c>
      <c r="B87" s="43">
        <f t="shared" si="135"/>
        <v>4</v>
      </c>
      <c r="C87" s="43">
        <f t="shared" si="136"/>
        <v>21</v>
      </c>
      <c r="D87" s="43"/>
      <c r="E87" s="43">
        <f t="shared" ref="E87" si="172">plan_id</f>
        <v>805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3455008000</v>
      </c>
      <c r="I87" s="43"/>
    </row>
    <row r="88" spans="1:9" x14ac:dyDescent="0.3">
      <c r="A88" s="43" t="s">
        <v>807</v>
      </c>
      <c r="B88" s="43">
        <f t="shared" si="135"/>
        <v>4</v>
      </c>
      <c r="C88" s="43">
        <f t="shared" si="136"/>
        <v>22</v>
      </c>
      <c r="D88" s="43"/>
      <c r="E88" s="43">
        <f t="shared" ref="E88" si="174">plan_id</f>
        <v>805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1377731000</v>
      </c>
      <c r="I88" s="43"/>
    </row>
    <row r="89" spans="1:9" x14ac:dyDescent="0.3">
      <c r="A89" s="43" t="s">
        <v>807</v>
      </c>
      <c r="B89" s="43">
        <f t="shared" si="135"/>
        <v>4</v>
      </c>
      <c r="C89" s="43">
        <f t="shared" si="136"/>
        <v>23</v>
      </c>
      <c r="D89" s="43"/>
      <c r="E89" s="43">
        <f t="shared" ref="E89" si="176">plan_id</f>
        <v>805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1482784000</v>
      </c>
      <c r="I89" s="43"/>
    </row>
    <row r="90" spans="1:9" x14ac:dyDescent="0.3">
      <c r="A90" s="43" t="s">
        <v>807</v>
      </c>
      <c r="B90" s="43">
        <f t="shared" si="135"/>
        <v>4</v>
      </c>
      <c r="C90" s="43">
        <f t="shared" si="136"/>
        <v>24</v>
      </c>
      <c r="D90" s="43"/>
      <c r="E90" s="43">
        <f t="shared" ref="E90" si="178">plan_id</f>
        <v>805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1100605000</v>
      </c>
      <c r="I90" s="43"/>
    </row>
    <row r="91" spans="1:9" x14ac:dyDescent="0.3">
      <c r="A91" s="43" t="s">
        <v>807</v>
      </c>
      <c r="B91" s="43">
        <f t="shared" si="135"/>
        <v>4</v>
      </c>
      <c r="C91" s="43">
        <f t="shared" si="136"/>
        <v>25</v>
      </c>
      <c r="D91" s="43"/>
      <c r="E91" s="43">
        <f t="shared" ref="E91" si="180">plan_id</f>
        <v>805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0.2644433818966555</v>
      </c>
      <c r="I91" s="43"/>
    </row>
    <row r="92" spans="1:9" x14ac:dyDescent="0.3">
      <c r="A92" s="43" t="s">
        <v>807</v>
      </c>
      <c r="B92" s="43">
        <f t="shared" si="135"/>
        <v>4</v>
      </c>
      <c r="C92" s="43">
        <f t="shared" si="136"/>
        <v>26</v>
      </c>
      <c r="D92" s="43"/>
      <c r="E92" s="43">
        <f t="shared" ref="E92" si="182">plan_id</f>
        <v>805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0.16196170891644823</v>
      </c>
      <c r="I92" s="43"/>
    </row>
    <row r="93" spans="1:9" x14ac:dyDescent="0.3">
      <c r="A93" s="43" t="s">
        <v>807</v>
      </c>
      <c r="B93" s="43">
        <f t="shared" si="135"/>
        <v>4</v>
      </c>
      <c r="C93" s="43">
        <f t="shared" si="136"/>
        <v>27</v>
      </c>
      <c r="D93" s="43"/>
      <c r="E93" s="43">
        <f t="shared" ref="E93" si="184">plan_id</f>
        <v>805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913654000</v>
      </c>
      <c r="I93" s="43"/>
    </row>
    <row r="94" spans="1:9" x14ac:dyDescent="0.3">
      <c r="A94" s="43" t="s">
        <v>807</v>
      </c>
      <c r="B94" s="43">
        <f t="shared" si="135"/>
        <v>4</v>
      </c>
      <c r="C94" s="43">
        <f t="shared" si="136"/>
        <v>28</v>
      </c>
      <c r="D94" s="43"/>
      <c r="E94" s="43">
        <f t="shared" ref="E94" si="186">plan_id</f>
        <v>805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559579000</v>
      </c>
      <c r="I94" s="43"/>
    </row>
    <row r="95" spans="1:9" x14ac:dyDescent="0.3">
      <c r="A95" s="43" t="s">
        <v>807</v>
      </c>
      <c r="B95" s="43">
        <f t="shared" si="135"/>
        <v>4</v>
      </c>
      <c r="C95" s="43">
        <f t="shared" si="136"/>
        <v>29</v>
      </c>
      <c r="D95" s="43"/>
      <c r="E95" s="43">
        <f t="shared" ref="E95" si="188">plan_id</f>
        <v>805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354075000</v>
      </c>
      <c r="I95" s="43"/>
    </row>
    <row r="96" spans="1:9" x14ac:dyDescent="0.3">
      <c r="A96" s="43" t="s">
        <v>807</v>
      </c>
      <c r="B96" s="43">
        <f t="shared" si="135"/>
        <v>4</v>
      </c>
      <c r="C96" s="43">
        <f t="shared" si="136"/>
        <v>30</v>
      </c>
      <c r="D96" s="43"/>
      <c r="E96" s="43">
        <f t="shared" ref="E96" si="190">plan_id</f>
        <v>805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0.61246270470002873</v>
      </c>
      <c r="I96" s="43"/>
    </row>
    <row r="97" spans="1:9" x14ac:dyDescent="0.3">
      <c r="A97" s="43" t="s">
        <v>807</v>
      </c>
      <c r="B97" s="43">
        <f t="shared" si="135"/>
        <v>4</v>
      </c>
      <c r="C97" s="43">
        <f t="shared" si="136"/>
        <v>31</v>
      </c>
      <c r="D97" s="43"/>
      <c r="E97" s="43">
        <f t="shared" ref="E97" si="192">plan_id</f>
        <v>805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1015080000</v>
      </c>
      <c r="I97" s="43"/>
    </row>
    <row r="98" spans="1:9" x14ac:dyDescent="0.3">
      <c r="A98" s="43" t="s">
        <v>807</v>
      </c>
      <c r="B98" s="43">
        <f t="shared" si="135"/>
        <v>4</v>
      </c>
      <c r="C98" s="43">
        <f t="shared" si="136"/>
        <v>32</v>
      </c>
      <c r="D98" s="43"/>
      <c r="E98" s="43">
        <f t="shared" ref="E98" si="194">plan_id</f>
        <v>805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2029372000</v>
      </c>
      <c r="I98" s="43"/>
    </row>
    <row r="99" spans="1:9" x14ac:dyDescent="0.3">
      <c r="A99" s="43" t="s">
        <v>807</v>
      </c>
      <c r="B99" s="43">
        <f t="shared" si="135"/>
        <v>4</v>
      </c>
      <c r="C99" s="43">
        <f t="shared" si="136"/>
        <v>33</v>
      </c>
      <c r="D99" s="43"/>
      <c r="E99" s="43">
        <f t="shared" ref="E99" si="196">plan_id</f>
        <v>805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3"/>
    </row>
    <row r="100" spans="1:9" x14ac:dyDescent="0.3">
      <c r="A100" s="43" t="s">
        <v>807</v>
      </c>
      <c r="B100" s="43">
        <f t="shared" si="135"/>
        <v>4</v>
      </c>
      <c r="C100" s="43">
        <f t="shared" si="136"/>
        <v>34</v>
      </c>
      <c r="D100" s="43"/>
      <c r="E100" s="43">
        <f t="shared" ref="E100" si="198">plan_id</f>
        <v>805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-62282000</v>
      </c>
      <c r="I100" s="43"/>
    </row>
    <row r="101" spans="1:9" x14ac:dyDescent="0.3">
      <c r="A101" s="43" t="s">
        <v>807</v>
      </c>
      <c r="B101" s="43">
        <f t="shared" si="135"/>
        <v>4</v>
      </c>
      <c r="C101" s="43">
        <f t="shared" si="136"/>
        <v>35</v>
      </c>
      <c r="D101" s="43"/>
      <c r="E101" s="43">
        <f t="shared" ref="E101" si="200">plan_id</f>
        <v>805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353044000</v>
      </c>
      <c r="I101" s="43"/>
    </row>
    <row r="102" spans="1:9" x14ac:dyDescent="0.3">
      <c r="A102" s="43" t="s">
        <v>807</v>
      </c>
      <c r="B102" s="43">
        <f t="shared" si="135"/>
        <v>4</v>
      </c>
      <c r="C102" s="43">
        <f t="shared" si="136"/>
        <v>36</v>
      </c>
      <c r="D102" s="43"/>
      <c r="E102" s="43">
        <f t="shared" ref="E102" si="202">plan_id</f>
        <v>805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-308160000</v>
      </c>
      <c r="I102" s="43"/>
    </row>
    <row r="103" spans="1:9" x14ac:dyDescent="0.3">
      <c r="A103" s="43" t="s">
        <v>807</v>
      </c>
      <c r="B103" s="43">
        <f t="shared" si="135"/>
        <v>4</v>
      </c>
      <c r="C103" s="43">
        <f t="shared" si="136"/>
        <v>37</v>
      </c>
      <c r="D103" s="43"/>
      <c r="E103" s="43">
        <f t="shared" ref="E103" si="204">plan_id</f>
        <v>805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-1322982000</v>
      </c>
      <c r="I103" s="43"/>
    </row>
    <row r="104" spans="1:9" x14ac:dyDescent="0.3">
      <c r="A104" s="43" t="s">
        <v>807</v>
      </c>
      <c r="B104" s="43">
        <f t="shared" si="135"/>
        <v>4</v>
      </c>
      <c r="C104" s="43">
        <f t="shared" si="136"/>
        <v>38</v>
      </c>
      <c r="D104" s="43"/>
      <c r="E104" s="43">
        <f t="shared" ref="E104" si="206">plan_id</f>
        <v>805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92161000</v>
      </c>
      <c r="I104" s="43"/>
    </row>
    <row r="105" spans="1:9" x14ac:dyDescent="0.3">
      <c r="A105" s="43" t="s">
        <v>807</v>
      </c>
      <c r="B105" s="43">
        <f t="shared" si="135"/>
        <v>4</v>
      </c>
      <c r="C105" s="43">
        <f t="shared" si="136"/>
        <v>39</v>
      </c>
      <c r="D105" s="43"/>
      <c r="E105" s="43">
        <f t="shared" ref="E105" si="208">plan_id</f>
        <v>805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8869000</v>
      </c>
      <c r="I105" s="43"/>
    </row>
    <row r="106" spans="1:9" x14ac:dyDescent="0.3">
      <c r="A106" s="43" t="s">
        <v>807</v>
      </c>
      <c r="B106" s="43">
        <f t="shared" si="135"/>
        <v>4</v>
      </c>
      <c r="C106" s="43">
        <f t="shared" si="136"/>
        <v>40</v>
      </c>
      <c r="D106" s="43"/>
      <c r="E106" s="43">
        <f t="shared" ref="E106" si="210">plan_id</f>
        <v>805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3"/>
    </row>
    <row r="107" spans="1:9" x14ac:dyDescent="0.3">
      <c r="A107" s="43" t="s">
        <v>807</v>
      </c>
      <c r="B107" s="43">
        <f t="shared" si="135"/>
        <v>4</v>
      </c>
      <c r="C107" s="43">
        <f t="shared" si="136"/>
        <v>41</v>
      </c>
      <c r="D107" s="43"/>
      <c r="E107" s="43">
        <f t="shared" ref="E107" si="212">plan_id</f>
        <v>805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-386321000</v>
      </c>
      <c r="I107" s="43"/>
    </row>
    <row r="108" spans="1:9" x14ac:dyDescent="0.3">
      <c r="A108" s="43" t="s">
        <v>807</v>
      </c>
      <c r="B108" s="43">
        <f t="shared" si="135"/>
        <v>4</v>
      </c>
      <c r="C108" s="43">
        <f t="shared" si="136"/>
        <v>42</v>
      </c>
      <c r="D108" s="43"/>
      <c r="E108" s="43">
        <f t="shared" ref="E108" si="214">plan_id</f>
        <v>805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11006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-41050000</v>
      </c>
      <c r="I108" s="43"/>
    </row>
    <row r="109" spans="1:9" x14ac:dyDescent="0.3">
      <c r="A109" s="43" t="s">
        <v>807</v>
      </c>
      <c r="B109" s="43">
        <f t="shared" si="135"/>
        <v>4</v>
      </c>
      <c r="C109" s="43">
        <f t="shared" si="136"/>
        <v>43</v>
      </c>
      <c r="D109" s="43"/>
      <c r="E109" s="43">
        <f t="shared" ref="E109" si="216">plan_id</f>
        <v>805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1377731000</v>
      </c>
      <c r="I109" s="43"/>
    </row>
    <row r="110" spans="1:9" x14ac:dyDescent="0.3">
      <c r="A110" s="43" t="s">
        <v>807</v>
      </c>
      <c r="B110" s="43">
        <f t="shared" si="135"/>
        <v>4</v>
      </c>
      <c r="C110" s="43">
        <f t="shared" si="136"/>
        <v>44</v>
      </c>
      <c r="D110" s="43"/>
      <c r="E110" s="43">
        <f t="shared" ref="E110" si="218">plan_id</f>
        <v>805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3.8800000000000001E-2</v>
      </c>
      <c r="I110" s="43"/>
    </row>
    <row r="111" spans="1:9" x14ac:dyDescent="0.3">
      <c r="A111" s="43" t="s">
        <v>807</v>
      </c>
      <c r="B111" s="43">
        <f t="shared" si="135"/>
        <v>4</v>
      </c>
      <c r="C111" s="43">
        <f t="shared" si="136"/>
        <v>45</v>
      </c>
      <c r="D111" s="43"/>
      <c r="E111" s="43">
        <f t="shared" ref="E111" si="220">plan_id</f>
        <v>805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4.8800000000000003E-2</v>
      </c>
      <c r="I111" s="43"/>
    </row>
    <row r="112" spans="1:9" x14ac:dyDescent="0.3">
      <c r="A112" s="43" t="s">
        <v>807</v>
      </c>
      <c r="B112" s="43">
        <f t="shared" si="135"/>
        <v>4</v>
      </c>
      <c r="C112" s="43">
        <f t="shared" si="136"/>
        <v>46</v>
      </c>
      <c r="D112" s="43"/>
      <c r="E112" s="43">
        <f t="shared" ref="E112" si="222">plan_id</f>
        <v>805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5.8799999999999998E-2</v>
      </c>
      <c r="I112" s="43"/>
    </row>
    <row r="113" spans="1:9" x14ac:dyDescent="0.3">
      <c r="A113" s="43" t="s">
        <v>807</v>
      </c>
      <c r="B113" s="43">
        <f t="shared" si="135"/>
        <v>4</v>
      </c>
      <c r="C113" s="43">
        <f t="shared" si="136"/>
        <v>47</v>
      </c>
      <c r="D113" s="43"/>
      <c r="E113" s="43">
        <f t="shared" ref="E113" si="224">plan_id</f>
        <v>805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30402796000</v>
      </c>
      <c r="I113" s="43"/>
    </row>
    <row r="114" spans="1:9" x14ac:dyDescent="0.3">
      <c r="A114" s="43" t="s">
        <v>807</v>
      </c>
      <c r="B114" s="43">
        <f t="shared" si="135"/>
        <v>4</v>
      </c>
      <c r="C114" s="43">
        <f t="shared" si="136"/>
        <v>48</v>
      </c>
      <c r="D114" s="43"/>
      <c r="E114" s="43">
        <f t="shared" ref="E114" si="226">plan_id</f>
        <v>805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24427568000</v>
      </c>
      <c r="I114" s="43"/>
    </row>
    <row r="115" spans="1:9" x14ac:dyDescent="0.3">
      <c r="A115" s="43" t="s">
        <v>807</v>
      </c>
      <c r="B115" s="43">
        <f t="shared" si="135"/>
        <v>4</v>
      </c>
      <c r="C115" s="43">
        <f t="shared" si="136"/>
        <v>49</v>
      </c>
      <c r="D115" s="43"/>
      <c r="E115" s="43">
        <f t="shared" ref="E115" si="228">plan_id</f>
        <v>805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19482972000</v>
      </c>
      <c r="I115" s="43"/>
    </row>
    <row r="116" spans="1:9" x14ac:dyDescent="0.3">
      <c r="A116" s="43" t="s">
        <v>807</v>
      </c>
      <c r="B116" s="43">
        <f t="shared" si="135"/>
        <v>4</v>
      </c>
      <c r="C116" s="43">
        <f t="shared" si="136"/>
        <v>50</v>
      </c>
      <c r="D116" s="43"/>
      <c r="E116" s="43">
        <f t="shared" ref="E116" si="230">plan_id</f>
        <v>805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5.2 Years</v>
      </c>
      <c r="I116" s="43"/>
    </row>
    <row r="117" spans="1:9" x14ac:dyDescent="0.3">
      <c r="A117" s="43" t="s">
        <v>807</v>
      </c>
      <c r="B117" s="43">
        <f t="shared" si="135"/>
        <v>4</v>
      </c>
      <c r="C117" s="43">
        <f t="shared" si="136"/>
        <v>51</v>
      </c>
      <c r="D117" s="43"/>
      <c r="E117" s="43">
        <f t="shared" ref="E117" si="232">plan_id</f>
        <v>805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39684776000</v>
      </c>
      <c r="I117" s="43"/>
    </row>
    <row r="118" spans="1:9" x14ac:dyDescent="0.3">
      <c r="A118" s="43" t="s">
        <v>807</v>
      </c>
      <c r="B118" s="43">
        <f t="shared" si="135"/>
        <v>4</v>
      </c>
      <c r="C118" s="43">
        <f t="shared" si="136"/>
        <v>52</v>
      </c>
      <c r="D118" s="43"/>
      <c r="E118" s="43">
        <f t="shared" ref="E118" si="234">plan_id</f>
        <v>805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1015080000</v>
      </c>
      <c r="I118" s="43"/>
    </row>
    <row r="119" spans="1:9" x14ac:dyDescent="0.3">
      <c r="A119" s="43" t="s">
        <v>807</v>
      </c>
      <c r="B119" s="43">
        <f t="shared" si="135"/>
        <v>4</v>
      </c>
      <c r="C119" s="43">
        <f t="shared" si="136"/>
        <v>53</v>
      </c>
      <c r="D119" s="43"/>
      <c r="E119" s="43">
        <f t="shared" ref="E119" si="236">plan_id</f>
        <v>805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2029372000</v>
      </c>
      <c r="I119" s="43"/>
    </row>
    <row r="120" spans="1:9" x14ac:dyDescent="0.3">
      <c r="A120" s="43" t="s">
        <v>807</v>
      </c>
      <c r="B120" s="43">
        <f t="shared" si="135"/>
        <v>4</v>
      </c>
      <c r="C120" s="43">
        <f t="shared" si="136"/>
        <v>54</v>
      </c>
      <c r="D120" s="43"/>
      <c r="E120" s="43">
        <f t="shared" ref="E120" si="238">plan_id</f>
        <v>805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3"/>
    </row>
    <row r="121" spans="1:9" x14ac:dyDescent="0.3">
      <c r="A121" s="43" t="s">
        <v>807</v>
      </c>
      <c r="B121" s="43">
        <f t="shared" si="135"/>
        <v>4</v>
      </c>
      <c r="C121" s="43">
        <f t="shared" si="136"/>
        <v>55</v>
      </c>
      <c r="D121" s="43"/>
      <c r="E121" s="43">
        <f t="shared" ref="E121" si="240">plan_id</f>
        <v>805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1511960000</v>
      </c>
      <c r="I121" s="43"/>
    </row>
    <row r="122" spans="1:9" x14ac:dyDescent="0.3">
      <c r="A122" s="43" t="s">
        <v>807</v>
      </c>
      <c r="B122" s="43">
        <f t="shared" si="135"/>
        <v>4</v>
      </c>
      <c r="C122" s="43">
        <f t="shared" si="136"/>
        <v>56</v>
      </c>
      <c r="D122" s="43"/>
      <c r="E122" s="43">
        <f t="shared" ref="E122" si="242">plan_id</f>
        <v>805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3"/>
    </row>
    <row r="123" spans="1:9" x14ac:dyDescent="0.3">
      <c r="A123" s="43" t="s">
        <v>807</v>
      </c>
      <c r="B123" s="43">
        <f t="shared" si="135"/>
        <v>4</v>
      </c>
      <c r="C123" s="43">
        <f t="shared" si="136"/>
        <v>57</v>
      </c>
      <c r="D123" s="43"/>
      <c r="E123" s="43">
        <f t="shared" ref="E123" si="244">plan_id</f>
        <v>805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559579000</v>
      </c>
      <c r="I123" s="43"/>
    </row>
    <row r="124" spans="1:9" x14ac:dyDescent="0.3">
      <c r="A124" s="43" t="s">
        <v>807</v>
      </c>
      <c r="B124" s="43">
        <f t="shared" si="135"/>
        <v>4</v>
      </c>
      <c r="C124" s="43">
        <f t="shared" si="136"/>
        <v>58</v>
      </c>
      <c r="D124" s="43"/>
      <c r="E124" s="43">
        <f t="shared" ref="E124" si="246">plan_id</f>
        <v>805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308160000</v>
      </c>
      <c r="I124" s="43"/>
    </row>
    <row r="125" spans="1:9" x14ac:dyDescent="0.3">
      <c r="A125" s="43" t="s">
        <v>807</v>
      </c>
      <c r="B125" s="43">
        <f t="shared" si="135"/>
        <v>4</v>
      </c>
      <c r="C125" s="43">
        <f t="shared" si="136"/>
        <v>59</v>
      </c>
      <c r="D125" s="43"/>
      <c r="E125" s="43">
        <f t="shared" ref="E125" si="248">plan_id</f>
        <v>805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862179000</v>
      </c>
      <c r="I125" s="43"/>
    </row>
    <row r="126" spans="1:9" x14ac:dyDescent="0.3">
      <c r="A126" s="43" t="s">
        <v>807</v>
      </c>
      <c r="B126" s="43">
        <f t="shared" si="135"/>
        <v>4</v>
      </c>
      <c r="C126" s="43">
        <f t="shared" si="136"/>
        <v>60</v>
      </c>
      <c r="D126" s="43"/>
      <c r="E126" s="43">
        <f t="shared" ref="E126" si="250">plan_id</f>
        <v>805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-1741456000</v>
      </c>
      <c r="I126" s="43"/>
    </row>
    <row r="127" spans="1:9" x14ac:dyDescent="0.3">
      <c r="A127" s="43" t="s">
        <v>807</v>
      </c>
      <c r="B127" s="43">
        <f t="shared" si="135"/>
        <v>4</v>
      </c>
      <c r="C127" s="43">
        <f t="shared" si="136"/>
        <v>61</v>
      </c>
      <c r="D127" s="43"/>
      <c r="E127" s="43">
        <f t="shared" ref="E127" si="252">plan_id</f>
        <v>805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-23033000</v>
      </c>
      <c r="I127" s="43"/>
    </row>
    <row r="128" spans="1:9" x14ac:dyDescent="0.3">
      <c r="A128" s="43" t="s">
        <v>807</v>
      </c>
      <c r="B128" s="43">
        <f t="shared" si="135"/>
        <v>4</v>
      </c>
      <c r="C128" s="43">
        <f t="shared" si="136"/>
        <v>62</v>
      </c>
      <c r="D128" s="43"/>
      <c r="E128" s="43">
        <f t="shared" ref="E128" si="254">plan_id</f>
        <v>805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-1764489000</v>
      </c>
      <c r="I128" s="43"/>
    </row>
    <row r="129" spans="1:9" x14ac:dyDescent="0.3">
      <c r="A129" s="43" t="s">
        <v>807</v>
      </c>
      <c r="B129" s="43">
        <f t="shared" si="135"/>
        <v>4</v>
      </c>
      <c r="C129" s="43">
        <f t="shared" si="136"/>
        <v>63</v>
      </c>
      <c r="D129" s="43"/>
      <c r="E129" s="43">
        <f t="shared" ref="E129" si="256">plan_id</f>
        <v>805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-8869000</v>
      </c>
      <c r="I129" s="43"/>
    </row>
    <row r="130" spans="1:9" x14ac:dyDescent="0.3">
      <c r="A130" s="43" t="s">
        <v>807</v>
      </c>
      <c r="B130" s="43">
        <f t="shared" si="135"/>
        <v>4</v>
      </c>
      <c r="C130" s="43">
        <f t="shared" si="136"/>
        <v>64</v>
      </c>
      <c r="D130" s="43"/>
      <c r="E130" s="43">
        <f t="shared" ref="E130" si="258">plan_id</f>
        <v>805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3"/>
    </row>
    <row r="131" spans="1:9" x14ac:dyDescent="0.3">
      <c r="A131" s="43" t="s">
        <v>807</v>
      </c>
      <c r="B131" s="43">
        <f t="shared" si="135"/>
        <v>4</v>
      </c>
      <c r="C131" s="43">
        <f t="shared" si="136"/>
        <v>65</v>
      </c>
      <c r="D131" s="43"/>
      <c r="E131" s="43">
        <f t="shared" ref="E131" si="260">plan_id</f>
        <v>805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3"/>
    </row>
    <row r="132" spans="1:9" x14ac:dyDescent="0.3">
      <c r="A132" s="43" t="s">
        <v>807</v>
      </c>
      <c r="B132" s="43">
        <f t="shared" si="135"/>
        <v>4</v>
      </c>
      <c r="C132" s="43">
        <f t="shared" si="136"/>
        <v>66</v>
      </c>
      <c r="D132" s="43"/>
      <c r="E132" s="43">
        <f t="shared" ref="E132" si="262">plan_id</f>
        <v>805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18092571000</v>
      </c>
      <c r="I132" s="43"/>
    </row>
    <row r="133" spans="1:9" x14ac:dyDescent="0.3">
      <c r="A133" s="43" t="s">
        <v>807</v>
      </c>
      <c r="B133" s="43">
        <f t="shared" si="135"/>
        <v>4</v>
      </c>
      <c r="C133" s="43">
        <f t="shared" si="136"/>
        <v>67</v>
      </c>
      <c r="D133" s="43"/>
      <c r="E133" s="43">
        <f t="shared" ref="E133" si="264">plan_id</f>
        <v>805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24427568000</v>
      </c>
      <c r="I133" s="43"/>
    </row>
    <row r="134" spans="1:9" x14ac:dyDescent="0.3">
      <c r="A134" s="43" t="s">
        <v>807</v>
      </c>
      <c r="B134" s="43">
        <f>B69+1</f>
        <v>5</v>
      </c>
      <c r="C134" s="43">
        <f>C69</f>
        <v>3</v>
      </c>
      <c r="D134" s="43"/>
      <c r="E134" s="43">
        <f t="shared" ref="E134" si="266">plan_id</f>
        <v>805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3"/>
    </row>
    <row r="135" spans="1:9" x14ac:dyDescent="0.3">
      <c r="A135" s="43" t="s">
        <v>807</v>
      </c>
      <c r="B135" s="43">
        <f t="shared" ref="B135:B198" si="269">B70+1</f>
        <v>5</v>
      </c>
      <c r="C135" s="43">
        <f t="shared" ref="C135:C198" si="270">C70</f>
        <v>4</v>
      </c>
      <c r="D135" s="43"/>
      <c r="E135" s="43">
        <f t="shared" ref="E135" si="271">plan_id</f>
        <v>805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3"/>
    </row>
    <row r="136" spans="1:9" x14ac:dyDescent="0.3">
      <c r="A136" s="43" t="s">
        <v>807</v>
      </c>
      <c r="B136" s="43">
        <f t="shared" si="269"/>
        <v>5</v>
      </c>
      <c r="C136" s="43">
        <f t="shared" si="270"/>
        <v>5</v>
      </c>
      <c r="D136" s="43"/>
      <c r="E136" s="43">
        <f t="shared" ref="E136" si="273">plan_id</f>
        <v>805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3"/>
    </row>
    <row r="137" spans="1:9" x14ac:dyDescent="0.3">
      <c r="A137" s="43" t="s">
        <v>807</v>
      </c>
      <c r="B137" s="43">
        <f t="shared" si="269"/>
        <v>5</v>
      </c>
      <c r="C137" s="43">
        <f t="shared" si="270"/>
        <v>6</v>
      </c>
      <c r="D137" s="43"/>
      <c r="E137" s="43">
        <f t="shared" ref="E137" si="275">plan_id</f>
        <v>805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49822</v>
      </c>
      <c r="I137" s="43"/>
    </row>
    <row r="138" spans="1:9" x14ac:dyDescent="0.3">
      <c r="A138" s="43" t="s">
        <v>807</v>
      </c>
      <c r="B138" s="43">
        <f t="shared" si="269"/>
        <v>5</v>
      </c>
      <c r="C138" s="43">
        <f t="shared" si="270"/>
        <v>7</v>
      </c>
      <c r="D138" s="43"/>
      <c r="E138" s="43">
        <f t="shared" ref="E138" si="277">plan_id</f>
        <v>805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8051</v>
      </c>
      <c r="I138" s="43"/>
    </row>
    <row r="139" spans="1:9" x14ac:dyDescent="0.3">
      <c r="A139" s="43" t="s">
        <v>807</v>
      </c>
      <c r="B139" s="43">
        <f t="shared" si="269"/>
        <v>5</v>
      </c>
      <c r="C139" s="43">
        <f t="shared" si="270"/>
        <v>8</v>
      </c>
      <c r="D139" s="43"/>
      <c r="E139" s="43">
        <f t="shared" ref="E139" si="279">plan_id</f>
        <v>805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19720</v>
      </c>
      <c r="I139" s="43"/>
    </row>
    <row r="140" spans="1:9" x14ac:dyDescent="0.3">
      <c r="A140" s="43" t="s">
        <v>807</v>
      </c>
      <c r="B140" s="43">
        <f t="shared" si="269"/>
        <v>5</v>
      </c>
      <c r="C140" s="43">
        <f t="shared" si="270"/>
        <v>9</v>
      </c>
      <c r="D140" s="43"/>
      <c r="E140" s="43">
        <f t="shared" ref="E140" si="281">plan_id</f>
        <v>805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72246</v>
      </c>
      <c r="I140" s="43"/>
    </row>
    <row r="141" spans="1:9" x14ac:dyDescent="0.3">
      <c r="A141" s="43" t="s">
        <v>807</v>
      </c>
      <c r="B141" s="43">
        <f t="shared" si="269"/>
        <v>5</v>
      </c>
      <c r="C141" s="43">
        <f t="shared" si="270"/>
        <v>10</v>
      </c>
      <c r="D141" s="43"/>
      <c r="E141" s="43">
        <f t="shared" ref="E141" si="283">plan_id</f>
        <v>805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149839</v>
      </c>
      <c r="I141" s="43"/>
    </row>
    <row r="142" spans="1:9" x14ac:dyDescent="0.3">
      <c r="A142" s="43" t="s">
        <v>807</v>
      </c>
      <c r="B142" s="43">
        <f t="shared" si="269"/>
        <v>5</v>
      </c>
      <c r="C142" s="43">
        <f t="shared" si="270"/>
        <v>11</v>
      </c>
      <c r="D142" s="43"/>
      <c r="E142" s="43">
        <f t="shared" ref="E142" si="285">plan_id</f>
        <v>805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  <c r="I142" s="43"/>
    </row>
    <row r="143" spans="1:9" x14ac:dyDescent="0.3">
      <c r="A143" s="43" t="s">
        <v>807</v>
      </c>
      <c r="B143" s="43">
        <f t="shared" si="269"/>
        <v>5</v>
      </c>
      <c r="C143" s="43">
        <f t="shared" si="270"/>
        <v>12</v>
      </c>
      <c r="D143" s="43"/>
      <c r="E143" s="43">
        <f t="shared" ref="E143" si="287">plan_id</f>
        <v>805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  <c r="I143" s="43"/>
    </row>
    <row r="144" spans="1:9" x14ac:dyDescent="0.3">
      <c r="A144" s="43" t="s">
        <v>807</v>
      </c>
      <c r="B144" s="43">
        <f t="shared" si="269"/>
        <v>5</v>
      </c>
      <c r="C144" s="43">
        <f t="shared" si="270"/>
        <v>13</v>
      </c>
      <c r="D144" s="43"/>
      <c r="E144" s="43">
        <f t="shared" ref="E144" si="289">plan_id</f>
        <v>805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43"/>
    </row>
    <row r="145" spans="1:9" x14ac:dyDescent="0.3">
      <c r="A145" s="43" t="s">
        <v>807</v>
      </c>
      <c r="B145" s="43">
        <f t="shared" si="269"/>
        <v>5</v>
      </c>
      <c r="C145" s="43">
        <f t="shared" si="270"/>
        <v>14</v>
      </c>
      <c r="D145" s="43"/>
      <c r="E145" s="43">
        <f t="shared" ref="E145" si="291">plan_id</f>
        <v>805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2040</v>
      </c>
      <c r="I145" s="43"/>
    </row>
    <row r="146" spans="1:9" x14ac:dyDescent="0.3">
      <c r="A146" s="43" t="s">
        <v>807</v>
      </c>
      <c r="B146" s="43">
        <f t="shared" si="269"/>
        <v>5</v>
      </c>
      <c r="C146" s="43">
        <f t="shared" si="270"/>
        <v>15</v>
      </c>
      <c r="D146" s="43"/>
      <c r="E146" s="43">
        <f t="shared" ref="E146" si="293">plan_id</f>
        <v>805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4.8800000000000003E-2</v>
      </c>
      <c r="I146" s="43"/>
    </row>
    <row r="147" spans="1:9" x14ac:dyDescent="0.3">
      <c r="A147" s="43" t="s">
        <v>807</v>
      </c>
      <c r="B147" s="43">
        <f t="shared" si="269"/>
        <v>5</v>
      </c>
      <c r="C147" s="43">
        <f t="shared" si="270"/>
        <v>16</v>
      </c>
      <c r="D147" s="43"/>
      <c r="E147" s="43">
        <f t="shared" ref="E147" si="295">plan_id</f>
        <v>805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4.2000000000000003E-2</v>
      </c>
      <c r="I147" s="43"/>
    </row>
    <row r="148" spans="1:9" x14ac:dyDescent="0.3">
      <c r="A148" s="43" t="s">
        <v>807</v>
      </c>
      <c r="B148" s="43">
        <f t="shared" si="269"/>
        <v>5</v>
      </c>
      <c r="C148" s="43">
        <f t="shared" si="270"/>
        <v>17</v>
      </c>
      <c r="D148" s="43"/>
      <c r="E148" s="43">
        <f t="shared" ref="E148" si="297">plan_id</f>
        <v>805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47736901000</v>
      </c>
      <c r="I148" s="43"/>
    </row>
    <row r="149" spans="1:9" x14ac:dyDescent="0.3">
      <c r="A149" s="43" t="s">
        <v>807</v>
      </c>
      <c r="B149" s="43">
        <f t="shared" si="269"/>
        <v>5</v>
      </c>
      <c r="C149" s="43">
        <f t="shared" si="270"/>
        <v>18</v>
      </c>
      <c r="D149" s="43"/>
      <c r="E149" s="43">
        <f t="shared" ref="E149" si="299">plan_id</f>
        <v>805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16812832000</v>
      </c>
      <c r="I149" s="43"/>
    </row>
    <row r="150" spans="1:9" x14ac:dyDescent="0.3">
      <c r="A150" s="43" t="s">
        <v>807</v>
      </c>
      <c r="B150" s="43">
        <f t="shared" si="269"/>
        <v>5</v>
      </c>
      <c r="C150" s="43">
        <f t="shared" si="270"/>
        <v>19</v>
      </c>
      <c r="D150" s="43"/>
      <c r="E150" s="43">
        <f t="shared" ref="E150" si="301">plan_id</f>
        <v>805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30924069000</v>
      </c>
      <c r="I150" s="43"/>
    </row>
    <row r="151" spans="1:9" x14ac:dyDescent="0.3">
      <c r="A151" s="43" t="s">
        <v>807</v>
      </c>
      <c r="B151" s="43">
        <f t="shared" si="269"/>
        <v>5</v>
      </c>
      <c r="C151" s="43">
        <f t="shared" si="270"/>
        <v>20</v>
      </c>
      <c r="D151" s="43"/>
      <c r="E151" s="43">
        <f t="shared" ref="E151" si="303">plan_id</f>
        <v>805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0.35220000000000001</v>
      </c>
      <c r="I151" s="43"/>
    </row>
    <row r="152" spans="1:9" x14ac:dyDescent="0.3">
      <c r="A152" s="43" t="s">
        <v>807</v>
      </c>
      <c r="B152" s="43">
        <f t="shared" si="269"/>
        <v>5</v>
      </c>
      <c r="C152" s="43">
        <f t="shared" si="270"/>
        <v>21</v>
      </c>
      <c r="D152" s="43"/>
      <c r="E152" s="43">
        <f t="shared" ref="E152" si="305">plan_id</f>
        <v>805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3390539000</v>
      </c>
      <c r="I152" s="43"/>
    </row>
    <row r="153" spans="1:9" x14ac:dyDescent="0.3">
      <c r="A153" s="43" t="s">
        <v>807</v>
      </c>
      <c r="B153" s="43">
        <f t="shared" si="269"/>
        <v>5</v>
      </c>
      <c r="C153" s="43">
        <f t="shared" si="270"/>
        <v>22</v>
      </c>
      <c r="D153" s="43"/>
      <c r="E153" s="43">
        <f t="shared" ref="E153" si="307">plan_id</f>
        <v>805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2515282000</v>
      </c>
      <c r="I153" s="43"/>
    </row>
    <row r="154" spans="1:9" x14ac:dyDescent="0.3">
      <c r="A154" s="43" t="s">
        <v>807</v>
      </c>
      <c r="B154" s="43">
        <f t="shared" si="269"/>
        <v>5</v>
      </c>
      <c r="C154" s="43">
        <f t="shared" si="270"/>
        <v>23</v>
      </c>
      <c r="D154" s="43"/>
      <c r="E154" s="43">
        <f t="shared" ref="E154" si="309">plan_id</f>
        <v>805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5302659000</v>
      </c>
      <c r="I154" s="43"/>
    </row>
    <row r="155" spans="1:9" x14ac:dyDescent="0.3">
      <c r="A155" s="43" t="s">
        <v>807</v>
      </c>
      <c r="B155" s="43">
        <f t="shared" si="269"/>
        <v>5</v>
      </c>
      <c r="C155" s="43">
        <f t="shared" si="270"/>
        <v>24</v>
      </c>
      <c r="D155" s="43"/>
      <c r="E155" s="43">
        <f t="shared" ref="E155" si="311">plan_id</f>
        <v>805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417223000</v>
      </c>
      <c r="I155" s="43"/>
    </row>
    <row r="156" spans="1:9" x14ac:dyDescent="0.3">
      <c r="A156" s="43" t="s">
        <v>807</v>
      </c>
      <c r="B156" s="43">
        <f t="shared" si="269"/>
        <v>5</v>
      </c>
      <c r="C156" s="43">
        <f t="shared" si="270"/>
        <v>25</v>
      </c>
      <c r="D156" s="43"/>
      <c r="E156" s="43">
        <f t="shared" ref="E156" si="313">plan_id</f>
        <v>805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0.29472305140864036</v>
      </c>
      <c r="I156" s="43"/>
    </row>
    <row r="157" spans="1:9" x14ac:dyDescent="0.3">
      <c r="A157" s="43" t="s">
        <v>807</v>
      </c>
      <c r="B157" s="43">
        <f t="shared" si="269"/>
        <v>5</v>
      </c>
      <c r="C157" s="43">
        <f t="shared" si="270"/>
        <v>26</v>
      </c>
      <c r="D157" s="43"/>
      <c r="E157" s="43">
        <f t="shared" ref="E157" si="315">plan_id</f>
        <v>805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0.16677436832314863</v>
      </c>
      <c r="I157" s="43"/>
    </row>
    <row r="158" spans="1:9" x14ac:dyDescent="0.3">
      <c r="A158" s="43" t="s">
        <v>807</v>
      </c>
      <c r="B158" s="43">
        <f t="shared" si="269"/>
        <v>5</v>
      </c>
      <c r="C158" s="43">
        <f t="shared" si="270"/>
        <v>27</v>
      </c>
      <c r="D158" s="43"/>
      <c r="E158" s="43">
        <f t="shared" ref="E158" si="317">plan_id</f>
        <v>805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999270000</v>
      </c>
      <c r="I158" s="43"/>
    </row>
    <row r="159" spans="1:9" x14ac:dyDescent="0.3">
      <c r="A159" s="43" t="s">
        <v>807</v>
      </c>
      <c r="B159" s="43">
        <f t="shared" si="269"/>
        <v>5</v>
      </c>
      <c r="C159" s="43">
        <f t="shared" si="270"/>
        <v>28</v>
      </c>
      <c r="D159" s="43"/>
      <c r="E159" s="43">
        <f t="shared" ref="E159" si="319">plan_id</f>
        <v>805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565455000</v>
      </c>
      <c r="I159" s="43"/>
    </row>
    <row r="160" spans="1:9" x14ac:dyDescent="0.3">
      <c r="A160" s="43" t="s">
        <v>807</v>
      </c>
      <c r="B160" s="43">
        <f t="shared" si="269"/>
        <v>5</v>
      </c>
      <c r="C160" s="43">
        <f t="shared" si="270"/>
        <v>29</v>
      </c>
      <c r="D160" s="43"/>
      <c r="E160" s="43">
        <f t="shared" ref="E160" si="321">plan_id</f>
        <v>805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433815000</v>
      </c>
      <c r="I160" s="43"/>
    </row>
    <row r="161" spans="1:9" x14ac:dyDescent="0.3">
      <c r="A161" s="43" t="s">
        <v>807</v>
      </c>
      <c r="B161" s="43">
        <f t="shared" si="269"/>
        <v>5</v>
      </c>
      <c r="C161" s="43">
        <f t="shared" si="270"/>
        <v>30</v>
      </c>
      <c r="D161" s="43"/>
      <c r="E161" s="43">
        <f t="shared" ref="E161" si="323">plan_id</f>
        <v>805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0.56586808370110175</v>
      </c>
      <c r="I161" s="43"/>
    </row>
    <row r="162" spans="1:9" x14ac:dyDescent="0.3">
      <c r="A162" s="43" t="s">
        <v>807</v>
      </c>
      <c r="B162" s="43">
        <f t="shared" si="269"/>
        <v>5</v>
      </c>
      <c r="C162" s="43">
        <f t="shared" si="270"/>
        <v>31</v>
      </c>
      <c r="D162" s="43"/>
      <c r="E162" s="43">
        <f t="shared" ref="E162" si="325">plan_id</f>
        <v>805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1120893000</v>
      </c>
      <c r="I162" s="43"/>
    </row>
    <row r="163" spans="1:9" x14ac:dyDescent="0.3">
      <c r="A163" s="43" t="s">
        <v>807</v>
      </c>
      <c r="B163" s="43">
        <f t="shared" si="269"/>
        <v>5</v>
      </c>
      <c r="C163" s="43">
        <f t="shared" si="270"/>
        <v>32</v>
      </c>
      <c r="D163" s="43"/>
      <c r="E163" s="43">
        <f t="shared" ref="E163" si="327">plan_id</f>
        <v>805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2027457000</v>
      </c>
      <c r="I163" s="43"/>
    </row>
    <row r="164" spans="1:9" x14ac:dyDescent="0.3">
      <c r="A164" s="43" t="s">
        <v>807</v>
      </c>
      <c r="B164" s="43">
        <f t="shared" si="269"/>
        <v>5</v>
      </c>
      <c r="C164" s="43">
        <f t="shared" si="270"/>
        <v>33</v>
      </c>
      <c r="D164" s="43"/>
      <c r="E164" s="43">
        <f t="shared" ref="E164" si="329">plan_id</f>
        <v>805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3"/>
    </row>
    <row r="165" spans="1:9" x14ac:dyDescent="0.3">
      <c r="A165" s="43" t="s">
        <v>807</v>
      </c>
      <c r="B165" s="43">
        <f t="shared" si="269"/>
        <v>5</v>
      </c>
      <c r="C165" s="43">
        <f t="shared" si="270"/>
        <v>34</v>
      </c>
      <c r="D165" s="43"/>
      <c r="E165" s="43">
        <f t="shared" ref="E165" si="331">plan_id</f>
        <v>805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-10552000</v>
      </c>
      <c r="I165" s="43"/>
    </row>
    <row r="166" spans="1:9" x14ac:dyDescent="0.3">
      <c r="A166" s="43" t="s">
        <v>807</v>
      </c>
      <c r="B166" s="43">
        <f t="shared" si="269"/>
        <v>5</v>
      </c>
      <c r="C166" s="43">
        <f t="shared" si="270"/>
        <v>35</v>
      </c>
      <c r="D166" s="43"/>
      <c r="E166" s="43">
        <f t="shared" ref="E166" si="333">plan_id</f>
        <v>805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732879000</v>
      </c>
      <c r="I166" s="43"/>
    </row>
    <row r="167" spans="1:9" x14ac:dyDescent="0.3">
      <c r="A167" s="43" t="s">
        <v>807</v>
      </c>
      <c r="B167" s="43">
        <f t="shared" si="269"/>
        <v>5</v>
      </c>
      <c r="C167" s="43">
        <f t="shared" si="270"/>
        <v>36</v>
      </c>
      <c r="D167" s="43"/>
      <c r="E167" s="43">
        <f t="shared" ref="E167" si="335">plan_id</f>
        <v>805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-313044000</v>
      </c>
      <c r="I167" s="43"/>
    </row>
    <row r="168" spans="1:9" x14ac:dyDescent="0.3">
      <c r="A168" s="43" t="s">
        <v>807</v>
      </c>
      <c r="B168" s="43">
        <f t="shared" si="269"/>
        <v>5</v>
      </c>
      <c r="C168" s="43">
        <f t="shared" si="270"/>
        <v>37</v>
      </c>
      <c r="D168" s="43"/>
      <c r="E168" s="43">
        <f t="shared" ref="E168" si="337">plan_id</f>
        <v>805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-1316519000</v>
      </c>
      <c r="I168" s="43"/>
    </row>
    <row r="169" spans="1:9" x14ac:dyDescent="0.3">
      <c r="A169" s="43" t="s">
        <v>807</v>
      </c>
      <c r="B169" s="43">
        <f t="shared" si="269"/>
        <v>5</v>
      </c>
      <c r="C169" s="43">
        <f t="shared" si="270"/>
        <v>38</v>
      </c>
      <c r="D169" s="43"/>
      <c r="E169" s="43">
        <f t="shared" ref="E169" si="339">plan_id</f>
        <v>805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312347000</v>
      </c>
      <c r="I169" s="43"/>
    </row>
    <row r="170" spans="1:9" x14ac:dyDescent="0.3">
      <c r="A170" s="43" t="s">
        <v>807</v>
      </c>
      <c r="B170" s="43">
        <f t="shared" si="269"/>
        <v>5</v>
      </c>
      <c r="C170" s="43">
        <f t="shared" si="270"/>
        <v>39</v>
      </c>
      <c r="D170" s="43"/>
      <c r="E170" s="43">
        <f t="shared" ref="E170" si="341">plan_id</f>
        <v>805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8636000</v>
      </c>
      <c r="I170" s="43"/>
    </row>
    <row r="171" spans="1:9" x14ac:dyDescent="0.3">
      <c r="A171" s="43" t="s">
        <v>807</v>
      </c>
      <c r="B171" s="43">
        <f t="shared" si="269"/>
        <v>5</v>
      </c>
      <c r="C171" s="43">
        <f t="shared" si="270"/>
        <v>40</v>
      </c>
      <c r="D171" s="43"/>
      <c r="E171" s="43">
        <f t="shared" ref="E171" si="343">plan_id</f>
        <v>805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353044000</v>
      </c>
      <c r="I171" s="43"/>
    </row>
    <row r="172" spans="1:9" x14ac:dyDescent="0.3">
      <c r="A172" s="43" t="s">
        <v>807</v>
      </c>
      <c r="B172" s="43">
        <f t="shared" si="269"/>
        <v>5</v>
      </c>
      <c r="C172" s="43">
        <f t="shared" si="270"/>
        <v>41</v>
      </c>
      <c r="D172" s="43"/>
      <c r="E172" s="43">
        <f t="shared" ref="E172" si="345">plan_id</f>
        <v>805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-356442000</v>
      </c>
      <c r="I172" s="43"/>
    </row>
    <row r="173" spans="1:9" x14ac:dyDescent="0.3">
      <c r="A173" s="43" t="s">
        <v>807</v>
      </c>
      <c r="B173" s="43">
        <f t="shared" si="269"/>
        <v>5</v>
      </c>
      <c r="C173" s="43">
        <f t="shared" si="270"/>
        <v>42</v>
      </c>
      <c r="D173" s="43"/>
      <c r="E173" s="43">
        <f t="shared" ref="E173" si="347">plan_id</f>
        <v>805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11006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-43418000</v>
      </c>
      <c r="I173" s="43"/>
    </row>
    <row r="174" spans="1:9" x14ac:dyDescent="0.3">
      <c r="A174" s="43" t="s">
        <v>807</v>
      </c>
      <c r="B174" s="43">
        <f t="shared" si="269"/>
        <v>5</v>
      </c>
      <c r="C174" s="43">
        <f t="shared" si="270"/>
        <v>43</v>
      </c>
      <c r="D174" s="43"/>
      <c r="E174" s="43">
        <f t="shared" ref="E174" si="349">plan_id</f>
        <v>805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2515281000</v>
      </c>
      <c r="I174" s="43"/>
    </row>
    <row r="175" spans="1:9" x14ac:dyDescent="0.3">
      <c r="A175" s="43" t="s">
        <v>807</v>
      </c>
      <c r="B175" s="43">
        <f t="shared" si="269"/>
        <v>5</v>
      </c>
      <c r="C175" s="43">
        <f t="shared" si="270"/>
        <v>44</v>
      </c>
      <c r="D175" s="43"/>
      <c r="E175" s="43">
        <f t="shared" ref="E175" si="351">plan_id</f>
        <v>805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3.2000000000000001E-2</v>
      </c>
      <c r="I175" s="43"/>
    </row>
    <row r="176" spans="1:9" x14ac:dyDescent="0.3">
      <c r="A176" s="43" t="s">
        <v>807</v>
      </c>
      <c r="B176" s="43">
        <f t="shared" si="269"/>
        <v>5</v>
      </c>
      <c r="C176" s="43">
        <f t="shared" si="270"/>
        <v>45</v>
      </c>
      <c r="D176" s="43"/>
      <c r="E176" s="43">
        <f t="shared" ref="E176" si="353">plan_id</f>
        <v>805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4.2000000000000003E-2</v>
      </c>
      <c r="I176" s="43"/>
    </row>
    <row r="177" spans="1:9" x14ac:dyDescent="0.3">
      <c r="A177" s="43" t="s">
        <v>807</v>
      </c>
      <c r="B177" s="43">
        <f t="shared" si="269"/>
        <v>5</v>
      </c>
      <c r="C177" s="43">
        <f t="shared" si="270"/>
        <v>46</v>
      </c>
      <c r="D177" s="43"/>
      <c r="E177" s="43">
        <f t="shared" ref="E177" si="355">plan_id</f>
        <v>805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5.1999999999999998E-2</v>
      </c>
      <c r="I177" s="43"/>
    </row>
    <row r="178" spans="1:9" x14ac:dyDescent="0.3">
      <c r="A178" s="43" t="s">
        <v>807</v>
      </c>
      <c r="B178" s="43">
        <f t="shared" si="269"/>
        <v>5</v>
      </c>
      <c r="C178" s="43">
        <f t="shared" si="270"/>
        <v>47</v>
      </c>
      <c r="D178" s="43"/>
      <c r="E178" s="43">
        <f t="shared" ref="E178" si="357">plan_id</f>
        <v>805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37937230000</v>
      </c>
      <c r="I178" s="43"/>
    </row>
    <row r="179" spans="1:9" x14ac:dyDescent="0.3">
      <c r="A179" s="43" t="s">
        <v>807</v>
      </c>
      <c r="B179" s="43">
        <f t="shared" si="269"/>
        <v>5</v>
      </c>
      <c r="C179" s="43">
        <f t="shared" si="270"/>
        <v>48</v>
      </c>
      <c r="D179" s="43"/>
      <c r="E179" s="43">
        <f t="shared" ref="E179" si="359">plan_id</f>
        <v>805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30924069000</v>
      </c>
      <c r="I179" s="43"/>
    </row>
    <row r="180" spans="1:9" x14ac:dyDescent="0.3">
      <c r="A180" s="43" t="s">
        <v>807</v>
      </c>
      <c r="B180" s="43">
        <f t="shared" si="269"/>
        <v>5</v>
      </c>
      <c r="C180" s="43">
        <f t="shared" si="270"/>
        <v>49</v>
      </c>
      <c r="D180" s="43"/>
      <c r="E180" s="43">
        <f t="shared" ref="E180" si="361">plan_id</f>
        <v>805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25168197000</v>
      </c>
      <c r="I180" s="43"/>
    </row>
    <row r="181" spans="1:9" x14ac:dyDescent="0.3">
      <c r="A181" s="43" t="s">
        <v>807</v>
      </c>
      <c r="B181" s="43">
        <f t="shared" si="269"/>
        <v>5</v>
      </c>
      <c r="C181" s="43">
        <f t="shared" si="270"/>
        <v>50</v>
      </c>
      <c r="D181" s="43"/>
      <c r="E181" s="43">
        <f t="shared" ref="E181" si="363">plan_id</f>
        <v>805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 Years</v>
      </c>
      <c r="I181" s="43"/>
    </row>
    <row r="182" spans="1:9" x14ac:dyDescent="0.3">
      <c r="A182" s="43" t="s">
        <v>807</v>
      </c>
      <c r="B182" s="43">
        <f t="shared" si="269"/>
        <v>5</v>
      </c>
      <c r="C182" s="43">
        <f t="shared" si="270"/>
        <v>51</v>
      </c>
      <c r="D182" s="43"/>
      <c r="E182" s="43">
        <f t="shared" ref="E182" si="365">plan_id</f>
        <v>805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42476699000</v>
      </c>
      <c r="I182" s="43"/>
    </row>
    <row r="183" spans="1:9" x14ac:dyDescent="0.3">
      <c r="A183" s="43" t="s">
        <v>807</v>
      </c>
      <c r="B183" s="43">
        <f t="shared" si="269"/>
        <v>5</v>
      </c>
      <c r="C183" s="43">
        <f t="shared" si="270"/>
        <v>52</v>
      </c>
      <c r="D183" s="43"/>
      <c r="E183" s="43">
        <f t="shared" ref="E183" si="367">plan_id</f>
        <v>805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1120893000</v>
      </c>
      <c r="I183" s="43"/>
    </row>
    <row r="184" spans="1:9" x14ac:dyDescent="0.3">
      <c r="A184" s="43" t="s">
        <v>807</v>
      </c>
      <c r="B184" s="43">
        <f t="shared" si="269"/>
        <v>5</v>
      </c>
      <c r="C184" s="43">
        <f t="shared" si="270"/>
        <v>53</v>
      </c>
      <c r="D184" s="43"/>
      <c r="E184" s="43">
        <f t="shared" ref="E184" si="369">plan_id</f>
        <v>805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2027457000</v>
      </c>
      <c r="I184" s="43"/>
    </row>
    <row r="185" spans="1:9" x14ac:dyDescent="0.3">
      <c r="A185" s="43" t="s">
        <v>807</v>
      </c>
      <c r="B185" s="43">
        <f t="shared" si="269"/>
        <v>5</v>
      </c>
      <c r="C185" s="43">
        <f t="shared" si="270"/>
        <v>54</v>
      </c>
      <c r="D185" s="43"/>
      <c r="E185" s="43">
        <f t="shared" ref="E185" si="371">plan_id</f>
        <v>805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3"/>
    </row>
    <row r="186" spans="1:9" x14ac:dyDescent="0.3">
      <c r="A186" s="43" t="s">
        <v>807</v>
      </c>
      <c r="B186" s="43">
        <f t="shared" si="269"/>
        <v>5</v>
      </c>
      <c r="C186" s="43">
        <f t="shared" si="270"/>
        <v>55</v>
      </c>
      <c r="D186" s="43"/>
      <c r="E186" s="43">
        <f t="shared" ref="E186" si="373">plan_id</f>
        <v>805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-58035000</v>
      </c>
      <c r="I186" s="43"/>
    </row>
    <row r="187" spans="1:9" x14ac:dyDescent="0.3">
      <c r="A187" s="43" t="s">
        <v>807</v>
      </c>
      <c r="B187" s="43">
        <f t="shared" si="269"/>
        <v>5</v>
      </c>
      <c r="C187" s="43">
        <f t="shared" si="270"/>
        <v>56</v>
      </c>
      <c r="D187" s="43"/>
      <c r="E187" s="43">
        <f t="shared" ref="E187" si="375">plan_id</f>
        <v>805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4030834000</v>
      </c>
      <c r="I187" s="43"/>
    </row>
    <row r="188" spans="1:9" x14ac:dyDescent="0.3">
      <c r="A188" s="43" t="s">
        <v>807</v>
      </c>
      <c r="B188" s="43">
        <f t="shared" si="269"/>
        <v>5</v>
      </c>
      <c r="C188" s="43">
        <f t="shared" si="270"/>
        <v>57</v>
      </c>
      <c r="D188" s="43"/>
      <c r="E188" s="43">
        <f t="shared" ref="E188" si="377">plan_id</f>
        <v>805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565455000</v>
      </c>
      <c r="I188" s="43"/>
    </row>
    <row r="189" spans="1:9" x14ac:dyDescent="0.3">
      <c r="A189" s="43" t="s">
        <v>807</v>
      </c>
      <c r="B189" s="43">
        <f t="shared" si="269"/>
        <v>5</v>
      </c>
      <c r="C189" s="43">
        <f t="shared" si="270"/>
        <v>58</v>
      </c>
      <c r="D189" s="43"/>
      <c r="E189" s="43">
        <f t="shared" ref="E189" si="379">plan_id</f>
        <v>805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313044000</v>
      </c>
      <c r="I189" s="43"/>
    </row>
    <row r="190" spans="1:9" x14ac:dyDescent="0.3">
      <c r="A190" s="43" t="s">
        <v>807</v>
      </c>
      <c r="B190" s="43">
        <f t="shared" si="269"/>
        <v>5</v>
      </c>
      <c r="C190" s="43">
        <f t="shared" si="270"/>
        <v>59</v>
      </c>
      <c r="D190" s="43"/>
      <c r="E190" s="43">
        <f t="shared" ref="E190" si="381">plan_id</f>
        <v>805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-245215000</v>
      </c>
      <c r="I190" s="43"/>
    </row>
    <row r="191" spans="1:9" x14ac:dyDescent="0.3">
      <c r="A191" s="43" t="s">
        <v>807</v>
      </c>
      <c r="B191" s="43">
        <f t="shared" si="269"/>
        <v>5</v>
      </c>
      <c r="C191" s="43">
        <f t="shared" si="270"/>
        <v>60</v>
      </c>
      <c r="D191" s="43"/>
      <c r="E191" s="43">
        <f t="shared" ref="E191" si="383">plan_id</f>
        <v>805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-1833199000</v>
      </c>
      <c r="I191" s="43"/>
    </row>
    <row r="192" spans="1:9" x14ac:dyDescent="0.3">
      <c r="A192" s="43" t="s">
        <v>807</v>
      </c>
      <c r="B192" s="43">
        <f t="shared" si="269"/>
        <v>5</v>
      </c>
      <c r="C192" s="43">
        <f t="shared" si="270"/>
        <v>61</v>
      </c>
      <c r="D192" s="43"/>
      <c r="E192" s="43">
        <f t="shared" ref="E192" si="385">plan_id</f>
        <v>805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-27748000</v>
      </c>
      <c r="I192" s="43"/>
    </row>
    <row r="193" spans="1:9" x14ac:dyDescent="0.3">
      <c r="A193" s="43" t="s">
        <v>807</v>
      </c>
      <c r="B193" s="43">
        <f t="shared" si="269"/>
        <v>5</v>
      </c>
      <c r="C193" s="43">
        <f t="shared" si="270"/>
        <v>62</v>
      </c>
      <c r="D193" s="43"/>
      <c r="E193" s="43">
        <f t="shared" ref="E193" si="387">plan_id</f>
        <v>805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-1860947000</v>
      </c>
      <c r="I193" s="43"/>
    </row>
    <row r="194" spans="1:9" x14ac:dyDescent="0.3">
      <c r="A194" s="43" t="s">
        <v>807</v>
      </c>
      <c r="B194" s="43">
        <f t="shared" si="269"/>
        <v>5</v>
      </c>
      <c r="C194" s="43">
        <f t="shared" si="270"/>
        <v>63</v>
      </c>
      <c r="D194" s="43"/>
      <c r="E194" s="43">
        <f t="shared" ref="E194" si="389">plan_id</f>
        <v>805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-8636000</v>
      </c>
      <c r="I194" s="43"/>
    </row>
    <row r="195" spans="1:9" x14ac:dyDescent="0.3">
      <c r="A195" s="43" t="s">
        <v>807</v>
      </c>
      <c r="B195" s="43">
        <f t="shared" si="269"/>
        <v>5</v>
      </c>
      <c r="C195" s="43">
        <f t="shared" si="270"/>
        <v>64</v>
      </c>
      <c r="D195" s="43"/>
      <c r="E195" s="43">
        <f t="shared" ref="E195" si="391">plan_id</f>
        <v>805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3"/>
    </row>
    <row r="196" spans="1:9" x14ac:dyDescent="0.3">
      <c r="A196" s="43" t="s">
        <v>807</v>
      </c>
      <c r="B196" s="43">
        <f t="shared" si="269"/>
        <v>5</v>
      </c>
      <c r="C196" s="43">
        <f t="shared" si="270"/>
        <v>65</v>
      </c>
      <c r="D196" s="43"/>
      <c r="E196" s="43">
        <f t="shared" ref="E196" si="393">plan_id</f>
        <v>805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3"/>
    </row>
    <row r="197" spans="1:9" x14ac:dyDescent="0.3">
      <c r="A197" s="43" t="s">
        <v>807</v>
      </c>
      <c r="B197" s="43">
        <f t="shared" si="269"/>
        <v>5</v>
      </c>
      <c r="C197" s="43">
        <f t="shared" si="270"/>
        <v>66</v>
      </c>
      <c r="D197" s="43"/>
      <c r="E197" s="43">
        <f t="shared" ref="E197" si="395">plan_id</f>
        <v>805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18049131000</v>
      </c>
      <c r="I197" s="43"/>
    </row>
    <row r="198" spans="1:9" x14ac:dyDescent="0.3">
      <c r="A198" s="43" t="s">
        <v>807</v>
      </c>
      <c r="B198" s="43">
        <f t="shared" si="269"/>
        <v>5</v>
      </c>
      <c r="C198" s="43">
        <f t="shared" si="270"/>
        <v>67</v>
      </c>
      <c r="D198" s="43"/>
      <c r="E198" s="43">
        <f t="shared" ref="E198" si="397">plan_id</f>
        <v>805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30924069000</v>
      </c>
      <c r="I198" s="43"/>
    </row>
    <row r="199" spans="1:9" x14ac:dyDescent="0.3">
      <c r="A199" s="43" t="s">
        <v>807</v>
      </c>
      <c r="B199" s="43">
        <f t="shared" ref="B199:B262" si="400">B134+1</f>
        <v>6</v>
      </c>
      <c r="C199" s="43">
        <f t="shared" ref="C199:C262" si="401">C134</f>
        <v>3</v>
      </c>
      <c r="D199" s="43"/>
      <c r="E199" s="43">
        <f t="shared" ref="E199" si="402">plan_id</f>
        <v>805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3"/>
    </row>
    <row r="200" spans="1:9" x14ac:dyDescent="0.3">
      <c r="A200" s="43" t="s">
        <v>807</v>
      </c>
      <c r="B200" s="43">
        <f t="shared" si="400"/>
        <v>6</v>
      </c>
      <c r="C200" s="43">
        <f t="shared" si="401"/>
        <v>4</v>
      </c>
      <c r="D200" s="43"/>
      <c r="E200" s="43">
        <f t="shared" ref="E200" si="404">plan_id</f>
        <v>805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3"/>
    </row>
    <row r="201" spans="1:9" x14ac:dyDescent="0.3">
      <c r="A201" s="43" t="s">
        <v>807</v>
      </c>
      <c r="B201" s="43">
        <f t="shared" si="400"/>
        <v>6</v>
      </c>
      <c r="C201" s="43">
        <f t="shared" si="401"/>
        <v>5</v>
      </c>
      <c r="D201" s="43"/>
      <c r="E201" s="43">
        <f t="shared" ref="E201" si="406">plan_id</f>
        <v>805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3"/>
    </row>
    <row r="202" spans="1:9" x14ac:dyDescent="0.3">
      <c r="A202" s="43" t="s">
        <v>807</v>
      </c>
      <c r="B202" s="43">
        <f t="shared" si="400"/>
        <v>6</v>
      </c>
      <c r="C202" s="43">
        <f t="shared" si="401"/>
        <v>6</v>
      </c>
      <c r="D202" s="43"/>
      <c r="E202" s="43">
        <f t="shared" ref="E202" si="408">plan_id</f>
        <v>805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51563</v>
      </c>
      <c r="I202" s="43"/>
    </row>
    <row r="203" spans="1:9" x14ac:dyDescent="0.3">
      <c r="A203" s="43" t="s">
        <v>807</v>
      </c>
      <c r="B203" s="43">
        <f t="shared" si="400"/>
        <v>6</v>
      </c>
      <c r="C203" s="43">
        <f t="shared" si="401"/>
        <v>7</v>
      </c>
      <c r="D203" s="43"/>
      <c r="E203" s="43">
        <f t="shared" ref="E203" si="410">plan_id</f>
        <v>805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9240</v>
      </c>
      <c r="I203" s="43"/>
    </row>
    <row r="204" spans="1:9" x14ac:dyDescent="0.3">
      <c r="A204" s="43" t="s">
        <v>807</v>
      </c>
      <c r="B204" s="43">
        <f t="shared" si="400"/>
        <v>6</v>
      </c>
      <c r="C204" s="43">
        <f t="shared" si="401"/>
        <v>8</v>
      </c>
      <c r="D204" s="43"/>
      <c r="E204" s="43">
        <f t="shared" ref="E204" si="412">plan_id</f>
        <v>805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46055</v>
      </c>
      <c r="I204" s="43"/>
    </row>
    <row r="205" spans="1:9" x14ac:dyDescent="0.3">
      <c r="A205" s="43" t="s">
        <v>807</v>
      </c>
      <c r="B205" s="43">
        <f t="shared" si="400"/>
        <v>6</v>
      </c>
      <c r="C205" s="43">
        <f t="shared" si="401"/>
        <v>9</v>
      </c>
      <c r="D205" s="43"/>
      <c r="E205" s="43">
        <f t="shared" ref="E205" si="414">plan_id</f>
        <v>805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71848</v>
      </c>
      <c r="I205" s="43"/>
    </row>
    <row r="206" spans="1:9" x14ac:dyDescent="0.3">
      <c r="A206" s="43" t="s">
        <v>807</v>
      </c>
      <c r="B206" s="43">
        <f t="shared" si="400"/>
        <v>6</v>
      </c>
      <c r="C206" s="43">
        <f t="shared" si="401"/>
        <v>10</v>
      </c>
      <c r="D206" s="43"/>
      <c r="E206" s="43">
        <f t="shared" ref="E206" si="416">plan_id</f>
        <v>805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178706</v>
      </c>
      <c r="I206" s="43"/>
    </row>
    <row r="207" spans="1:9" x14ac:dyDescent="0.3">
      <c r="A207" s="43" t="s">
        <v>807</v>
      </c>
      <c r="B207" s="43">
        <f t="shared" si="400"/>
        <v>6</v>
      </c>
      <c r="C207" s="43">
        <f t="shared" si="401"/>
        <v>11</v>
      </c>
      <c r="D207" s="43"/>
      <c r="E207" s="43">
        <f t="shared" ref="E207" si="418">plan_id</f>
        <v>805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43"/>
    </row>
    <row r="208" spans="1:9" x14ac:dyDescent="0.3">
      <c r="A208" s="43" t="s">
        <v>807</v>
      </c>
      <c r="B208" s="43">
        <f t="shared" si="400"/>
        <v>6</v>
      </c>
      <c r="C208" s="43">
        <f t="shared" si="401"/>
        <v>12</v>
      </c>
      <c r="D208" s="43"/>
      <c r="E208" s="43">
        <f t="shared" ref="E208" si="420">plan_id</f>
        <v>805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43"/>
    </row>
    <row r="209" spans="1:9" x14ac:dyDescent="0.3">
      <c r="A209" s="43" t="s">
        <v>807</v>
      </c>
      <c r="B209" s="43">
        <f t="shared" si="400"/>
        <v>6</v>
      </c>
      <c r="C209" s="43">
        <f t="shared" si="401"/>
        <v>13</v>
      </c>
      <c r="D209" s="43"/>
      <c r="E209" s="43">
        <f t="shared" ref="E209" si="422">plan_id</f>
        <v>805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43"/>
    </row>
    <row r="210" spans="1:9" x14ac:dyDescent="0.3">
      <c r="A210" s="43" t="s">
        <v>807</v>
      </c>
      <c r="B210" s="43">
        <f t="shared" si="400"/>
        <v>6</v>
      </c>
      <c r="C210" s="43">
        <f t="shared" si="401"/>
        <v>14</v>
      </c>
      <c r="D210" s="43"/>
      <c r="E210" s="43">
        <f t="shared" ref="E210" si="424">plan_id</f>
        <v>805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2038</v>
      </c>
      <c r="I210" s="43"/>
    </row>
    <row r="211" spans="1:9" x14ac:dyDescent="0.3">
      <c r="A211" s="43" t="s">
        <v>807</v>
      </c>
      <c r="B211" s="43">
        <f t="shared" si="400"/>
        <v>6</v>
      </c>
      <c r="C211" s="43">
        <f t="shared" si="401"/>
        <v>15</v>
      </c>
      <c r="D211" s="43"/>
      <c r="E211" s="43">
        <f t="shared" ref="E211" si="426">plan_id</f>
        <v>805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4.2000000000000003E-2</v>
      </c>
      <c r="I211" s="43"/>
    </row>
    <row r="212" spans="1:9" x14ac:dyDescent="0.3">
      <c r="A212" s="43" t="s">
        <v>807</v>
      </c>
      <c r="B212" s="43">
        <f t="shared" si="400"/>
        <v>6</v>
      </c>
      <c r="C212" s="43">
        <f t="shared" si="401"/>
        <v>16</v>
      </c>
      <c r="D212" s="43"/>
      <c r="E212" s="43">
        <f t="shared" ref="E212" si="428">plan_id</f>
        <v>805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4.4900000000000002E-2</v>
      </c>
      <c r="I212" s="43"/>
    </row>
    <row r="213" spans="1:9" x14ac:dyDescent="0.3">
      <c r="A213" s="43" t="s">
        <v>807</v>
      </c>
      <c r="B213" s="43">
        <f t="shared" si="400"/>
        <v>6</v>
      </c>
      <c r="C213" s="43">
        <f t="shared" si="401"/>
        <v>17</v>
      </c>
      <c r="D213" s="43"/>
      <c r="E213" s="43">
        <f t="shared" ref="E213" si="430">plan_id</f>
        <v>805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46966822000</v>
      </c>
      <c r="I213" s="43"/>
    </row>
    <row r="214" spans="1:9" x14ac:dyDescent="0.3">
      <c r="A214" s="43" t="s">
        <v>807</v>
      </c>
      <c r="B214" s="43">
        <f t="shared" si="400"/>
        <v>6</v>
      </c>
      <c r="C214" s="43">
        <f t="shared" si="401"/>
        <v>18</v>
      </c>
      <c r="D214" s="43"/>
      <c r="E214" s="43">
        <f t="shared" ref="E214" si="432">plan_id</f>
        <v>805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18707699000</v>
      </c>
      <c r="I214" s="43"/>
    </row>
    <row r="215" spans="1:9" x14ac:dyDescent="0.3">
      <c r="A215" s="43" t="s">
        <v>807</v>
      </c>
      <c r="B215" s="43">
        <f t="shared" si="400"/>
        <v>6</v>
      </c>
      <c r="C215" s="43">
        <f t="shared" si="401"/>
        <v>19</v>
      </c>
      <c r="D215" s="43"/>
      <c r="E215" s="43">
        <f t="shared" ref="E215" si="434">plan_id</f>
        <v>805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28259123000</v>
      </c>
      <c r="I215" s="43"/>
    </row>
    <row r="216" spans="1:9" x14ac:dyDescent="0.3">
      <c r="A216" s="43" t="s">
        <v>807</v>
      </c>
      <c r="B216" s="43">
        <f t="shared" si="400"/>
        <v>6</v>
      </c>
      <c r="C216" s="43">
        <f t="shared" si="401"/>
        <v>20</v>
      </c>
      <c r="D216" s="43"/>
      <c r="E216" s="43">
        <f t="shared" ref="E216" si="436">plan_id</f>
        <v>805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0.39829999999999999</v>
      </c>
      <c r="I216" s="43"/>
    </row>
    <row r="217" spans="1:9" x14ac:dyDescent="0.3">
      <c r="A217" s="43" t="s">
        <v>807</v>
      </c>
      <c r="B217" s="43">
        <f t="shared" si="400"/>
        <v>6</v>
      </c>
      <c r="C217" s="43">
        <f t="shared" si="401"/>
        <v>21</v>
      </c>
      <c r="D217" s="43"/>
      <c r="E217" s="43">
        <f t="shared" ref="E217" si="438">plan_id</f>
        <v>805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3415432000</v>
      </c>
      <c r="I217" s="43"/>
    </row>
    <row r="218" spans="1:9" x14ac:dyDescent="0.3">
      <c r="A218" s="43" t="s">
        <v>807</v>
      </c>
      <c r="B218" s="43">
        <f t="shared" si="400"/>
        <v>6</v>
      </c>
      <c r="C218" s="43">
        <f t="shared" si="401"/>
        <v>22</v>
      </c>
      <c r="D218" s="43"/>
      <c r="E218" s="43">
        <f t="shared" ref="E218" si="440">plan_id</f>
        <v>805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2002200000</v>
      </c>
      <c r="I218" s="43"/>
    </row>
    <row r="219" spans="1:9" x14ac:dyDescent="0.3">
      <c r="A219" s="43" t="s">
        <v>807</v>
      </c>
      <c r="B219" s="43">
        <f t="shared" si="400"/>
        <v>6</v>
      </c>
      <c r="C219" s="43">
        <f t="shared" si="401"/>
        <v>23</v>
      </c>
      <c r="D219" s="43"/>
      <c r="E219" s="43">
        <f t="shared" ref="E219" si="442">plan_id</f>
        <v>805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3494854000</v>
      </c>
      <c r="I219" s="43"/>
    </row>
    <row r="220" spans="1:9" x14ac:dyDescent="0.3">
      <c r="A220" s="43" t="s">
        <v>807</v>
      </c>
      <c r="B220" s="43">
        <f t="shared" si="400"/>
        <v>6</v>
      </c>
      <c r="C220" s="43">
        <f t="shared" si="401"/>
        <v>24</v>
      </c>
      <c r="D220" s="43"/>
      <c r="E220" s="43">
        <f t="shared" ref="E220" si="444">plan_id</f>
        <v>805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2258355000</v>
      </c>
      <c r="I220" s="43"/>
    </row>
    <row r="221" spans="1:9" x14ac:dyDescent="0.3">
      <c r="A221" s="43" t="s">
        <v>807</v>
      </c>
      <c r="B221" s="43">
        <f t="shared" si="400"/>
        <v>6</v>
      </c>
      <c r="C221" s="43">
        <f t="shared" si="401"/>
        <v>25</v>
      </c>
      <c r="D221" s="43"/>
      <c r="E221" s="43">
        <f t="shared" ref="E221" si="446">plan_id</f>
        <v>805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0.31522132485729476</v>
      </c>
      <c r="I221" s="43"/>
    </row>
    <row r="222" spans="1:9" x14ac:dyDescent="0.3">
      <c r="A222" s="43" t="s">
        <v>807</v>
      </c>
      <c r="B222" s="43">
        <f t="shared" si="400"/>
        <v>6</v>
      </c>
      <c r="C222" s="43">
        <f t="shared" si="401"/>
        <v>26</v>
      </c>
      <c r="D222" s="43"/>
      <c r="E222" s="43">
        <f t="shared" ref="E222" si="448">plan_id</f>
        <v>805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0.31056686240569276</v>
      </c>
      <c r="I222" s="43"/>
    </row>
    <row r="223" spans="1:9" x14ac:dyDescent="0.3">
      <c r="A223" s="43" t="s">
        <v>807</v>
      </c>
      <c r="B223" s="43">
        <f t="shared" si="400"/>
        <v>6</v>
      </c>
      <c r="C223" s="43">
        <f t="shared" si="401"/>
        <v>27</v>
      </c>
      <c r="D223" s="43"/>
      <c r="E223" s="43">
        <f t="shared" ref="E223" si="450">plan_id</f>
        <v>805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1076617000</v>
      </c>
      <c r="I223" s="43"/>
    </row>
    <row r="224" spans="1:9" x14ac:dyDescent="0.3">
      <c r="A224" s="43" t="s">
        <v>807</v>
      </c>
      <c r="B224" s="43">
        <f t="shared" si="400"/>
        <v>6</v>
      </c>
      <c r="C224" s="43">
        <f t="shared" si="401"/>
        <v>28</v>
      </c>
      <c r="D224" s="43"/>
      <c r="E224" s="43">
        <f t="shared" ref="E224" si="452">plan_id</f>
        <v>805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1060720000</v>
      </c>
      <c r="I224" s="43"/>
    </row>
    <row r="225" spans="1:9" x14ac:dyDescent="0.3">
      <c r="A225" s="43" t="s">
        <v>807</v>
      </c>
      <c r="B225" s="43">
        <f t="shared" si="400"/>
        <v>6</v>
      </c>
      <c r="C225" s="43">
        <f t="shared" si="401"/>
        <v>29</v>
      </c>
      <c r="D225" s="43"/>
      <c r="E225" s="43">
        <f t="shared" ref="E225" si="454">plan_id</f>
        <v>805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15897000</v>
      </c>
      <c r="I225" s="43"/>
    </row>
    <row r="226" spans="1:9" x14ac:dyDescent="0.3">
      <c r="A226" s="43" t="s">
        <v>807</v>
      </c>
      <c r="B226" s="43">
        <f t="shared" si="400"/>
        <v>6</v>
      </c>
      <c r="C226" s="43">
        <f t="shared" si="401"/>
        <v>30</v>
      </c>
      <c r="D226" s="43"/>
      <c r="E226" s="43">
        <f t="shared" ref="E226" si="456">plan_id</f>
        <v>805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0.98523430337808149</v>
      </c>
      <c r="I226" s="43"/>
    </row>
    <row r="227" spans="1:9" x14ac:dyDescent="0.3">
      <c r="A227" s="43" t="s">
        <v>807</v>
      </c>
      <c r="B227" s="43">
        <f t="shared" si="400"/>
        <v>6</v>
      </c>
      <c r="C227" s="43">
        <f t="shared" si="401"/>
        <v>31</v>
      </c>
      <c r="D227" s="43"/>
      <c r="E227" s="43">
        <f t="shared" ref="E227" si="458">plan_id</f>
        <v>805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1332587000</v>
      </c>
      <c r="I227" s="43"/>
    </row>
    <row r="228" spans="1:9" x14ac:dyDescent="0.3">
      <c r="A228" s="43" t="s">
        <v>807</v>
      </c>
      <c r="B228" s="43">
        <f t="shared" si="400"/>
        <v>6</v>
      </c>
      <c r="C228" s="43">
        <f t="shared" si="401"/>
        <v>32</v>
      </c>
      <c r="D228" s="43"/>
      <c r="E228" s="43">
        <f t="shared" ref="E228" si="460">plan_id</f>
        <v>805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1964107000</v>
      </c>
      <c r="I228" s="43"/>
    </row>
    <row r="229" spans="1:9" x14ac:dyDescent="0.3">
      <c r="A229" s="43" t="s">
        <v>807</v>
      </c>
      <c r="B229" s="43">
        <f t="shared" si="400"/>
        <v>6</v>
      </c>
      <c r="C229" s="43">
        <f t="shared" si="401"/>
        <v>33</v>
      </c>
      <c r="D229" s="43"/>
      <c r="E229" s="43">
        <f t="shared" ref="E229" si="462">plan_id</f>
        <v>805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3"/>
    </row>
    <row r="230" spans="1:9" x14ac:dyDescent="0.3">
      <c r="A230" s="43" t="s">
        <v>807</v>
      </c>
      <c r="B230" s="43">
        <f t="shared" si="400"/>
        <v>6</v>
      </c>
      <c r="C230" s="43">
        <f t="shared" si="401"/>
        <v>34</v>
      </c>
      <c r="D230" s="43"/>
      <c r="E230" s="43">
        <f t="shared" ref="E230" si="464">plan_id</f>
        <v>805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46389000</v>
      </c>
      <c r="I230" s="43"/>
    </row>
    <row r="231" spans="1:9" x14ac:dyDescent="0.3">
      <c r="A231" s="43" t="s">
        <v>807</v>
      </c>
      <c r="B231" s="43">
        <f t="shared" si="400"/>
        <v>6</v>
      </c>
      <c r="C231" s="43">
        <f t="shared" si="401"/>
        <v>35</v>
      </c>
      <c r="D231" s="43"/>
      <c r="E231" s="43">
        <f t="shared" ref="E231" si="466">plan_id</f>
        <v>805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-539843000</v>
      </c>
      <c r="I231" s="43"/>
    </row>
    <row r="232" spans="1:9" x14ac:dyDescent="0.3">
      <c r="A232" s="43" t="s">
        <v>807</v>
      </c>
      <c r="B232" s="43">
        <f t="shared" si="400"/>
        <v>6</v>
      </c>
      <c r="C232" s="43">
        <f t="shared" si="401"/>
        <v>36</v>
      </c>
      <c r="D232" s="43"/>
      <c r="E232" s="43">
        <f t="shared" ref="E232" si="468">plan_id</f>
        <v>805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-313625000</v>
      </c>
      <c r="I232" s="43"/>
    </row>
    <row r="233" spans="1:9" x14ac:dyDescent="0.3">
      <c r="A233" s="43" t="s">
        <v>807</v>
      </c>
      <c r="B233" s="43">
        <f t="shared" si="400"/>
        <v>6</v>
      </c>
      <c r="C233" s="43">
        <f t="shared" si="401"/>
        <v>37</v>
      </c>
      <c r="D233" s="43"/>
      <c r="E233" s="43">
        <f t="shared" ref="E233" si="470">plan_id</f>
        <v>805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-1239179000</v>
      </c>
      <c r="I233" s="43"/>
    </row>
    <row r="234" spans="1:9" x14ac:dyDescent="0.3">
      <c r="A234" s="43" t="s">
        <v>807</v>
      </c>
      <c r="B234" s="43">
        <f t="shared" si="400"/>
        <v>6</v>
      </c>
      <c r="C234" s="43">
        <f t="shared" si="401"/>
        <v>38</v>
      </c>
      <c r="D234" s="43"/>
      <c r="E234" s="43">
        <f t="shared" ref="E234" si="472">plan_id</f>
        <v>805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-247315000</v>
      </c>
      <c r="I234" s="43"/>
    </row>
    <row r="235" spans="1:9" x14ac:dyDescent="0.3">
      <c r="A235" s="43" t="s">
        <v>807</v>
      </c>
      <c r="B235" s="43">
        <f t="shared" si="400"/>
        <v>6</v>
      </c>
      <c r="C235" s="43">
        <f t="shared" si="401"/>
        <v>39</v>
      </c>
      <c r="D235" s="43"/>
      <c r="E235" s="43">
        <f t="shared" ref="E235" si="474">plan_id</f>
        <v>805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10314000</v>
      </c>
      <c r="I235" s="43"/>
    </row>
    <row r="236" spans="1:9" x14ac:dyDescent="0.3">
      <c r="A236" s="43" t="s">
        <v>807</v>
      </c>
      <c r="B236" s="43">
        <f t="shared" si="400"/>
        <v>6</v>
      </c>
      <c r="C236" s="43">
        <f t="shared" si="401"/>
        <v>40</v>
      </c>
      <c r="D236" s="43"/>
      <c r="E236" s="43">
        <f t="shared" ref="E236" si="476">plan_id</f>
        <v>805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1164979000</v>
      </c>
      <c r="I236" s="43"/>
    </row>
    <row r="237" spans="1:9" x14ac:dyDescent="0.3">
      <c r="A237" s="43" t="s">
        <v>807</v>
      </c>
      <c r="B237" s="43">
        <f t="shared" si="400"/>
        <v>6</v>
      </c>
      <c r="C237" s="43">
        <f t="shared" si="401"/>
        <v>41</v>
      </c>
      <c r="D237" s="43"/>
      <c r="E237" s="43">
        <f t="shared" ref="E237" si="478">plan_id</f>
        <v>805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-133703000</v>
      </c>
      <c r="I237" s="43"/>
    </row>
    <row r="238" spans="1:9" x14ac:dyDescent="0.3">
      <c r="A238" s="43" t="s">
        <v>807</v>
      </c>
      <c r="B238" s="43">
        <f t="shared" si="400"/>
        <v>6</v>
      </c>
      <c r="C238" s="43">
        <f t="shared" si="401"/>
        <v>42</v>
      </c>
      <c r="D238" s="43"/>
      <c r="E238" s="43">
        <f t="shared" ref="E238" si="480">plan_id</f>
        <v>805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11006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-42511000</v>
      </c>
      <c r="I238" s="43"/>
    </row>
    <row r="239" spans="1:9" x14ac:dyDescent="0.3">
      <c r="A239" s="43" t="s">
        <v>807</v>
      </c>
      <c r="B239" s="43">
        <f t="shared" si="400"/>
        <v>6</v>
      </c>
      <c r="C239" s="43">
        <f t="shared" si="401"/>
        <v>43</v>
      </c>
      <c r="D239" s="43"/>
      <c r="E239" s="43">
        <f t="shared" ref="E239" si="482">plan_id</f>
        <v>805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2002200000</v>
      </c>
      <c r="I239" s="43"/>
    </row>
    <row r="240" spans="1:9" x14ac:dyDescent="0.3">
      <c r="A240" s="43" t="s">
        <v>807</v>
      </c>
      <c r="B240" s="43">
        <f t="shared" si="400"/>
        <v>6</v>
      </c>
      <c r="C240" s="43">
        <f t="shared" si="401"/>
        <v>44</v>
      </c>
      <c r="D240" s="43"/>
      <c r="E240" s="43">
        <f t="shared" ref="E240" si="484">plan_id</f>
        <v>805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3.49E-2</v>
      </c>
      <c r="I240" s="43"/>
    </row>
    <row r="241" spans="1:9" x14ac:dyDescent="0.3">
      <c r="A241" s="43" t="s">
        <v>807</v>
      </c>
      <c r="B241" s="43">
        <f t="shared" si="400"/>
        <v>6</v>
      </c>
      <c r="C241" s="43">
        <f t="shared" si="401"/>
        <v>45</v>
      </c>
      <c r="D241" s="43"/>
      <c r="E241" s="43">
        <f t="shared" ref="E241" si="486">plan_id</f>
        <v>805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4.4900000000000002E-2</v>
      </c>
      <c r="I241" s="43"/>
    </row>
    <row r="242" spans="1:9" x14ac:dyDescent="0.3">
      <c r="A242" s="43" t="s">
        <v>807</v>
      </c>
      <c r="B242" s="43">
        <f t="shared" si="400"/>
        <v>6</v>
      </c>
      <c r="C242" s="43">
        <f t="shared" si="401"/>
        <v>46</v>
      </c>
      <c r="D242" s="43"/>
      <c r="E242" s="43">
        <f t="shared" ref="E242" si="488">plan_id</f>
        <v>805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5.4899999999999997E-2</v>
      </c>
      <c r="I242" s="43"/>
    </row>
    <row r="243" spans="1:9" x14ac:dyDescent="0.3">
      <c r="A243" s="43" t="s">
        <v>807</v>
      </c>
      <c r="B243" s="43">
        <f t="shared" si="400"/>
        <v>6</v>
      </c>
      <c r="C243" s="43">
        <f t="shared" si="401"/>
        <v>47</v>
      </c>
      <c r="D243" s="43"/>
      <c r="E243" s="43">
        <f t="shared" ref="E243" si="490">plan_id</f>
        <v>805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35029551000</v>
      </c>
      <c r="I243" s="43"/>
    </row>
    <row r="244" spans="1:9" x14ac:dyDescent="0.3">
      <c r="A244" s="43" t="s">
        <v>807</v>
      </c>
      <c r="B244" s="43">
        <f t="shared" si="400"/>
        <v>6</v>
      </c>
      <c r="C244" s="43">
        <f t="shared" si="401"/>
        <v>48</v>
      </c>
      <c r="D244" s="43"/>
      <c r="E244" s="43">
        <f t="shared" ref="E244" si="492">plan_id</f>
        <v>805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28259123000</v>
      </c>
      <c r="I244" s="43"/>
    </row>
    <row r="245" spans="1:9" x14ac:dyDescent="0.3">
      <c r="A245" s="43" t="s">
        <v>807</v>
      </c>
      <c r="B245" s="43">
        <f t="shared" si="400"/>
        <v>6</v>
      </c>
      <c r="C245" s="43">
        <f t="shared" si="401"/>
        <v>49</v>
      </c>
      <c r="D245" s="43"/>
      <c r="E245" s="43">
        <f t="shared" ref="E245" si="494">plan_id</f>
        <v>805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22702413000</v>
      </c>
      <c r="I245" s="43"/>
    </row>
    <row r="246" spans="1:9" x14ac:dyDescent="0.3">
      <c r="A246" s="43" t="s">
        <v>807</v>
      </c>
      <c r="B246" s="43">
        <f t="shared" si="400"/>
        <v>6</v>
      </c>
      <c r="C246" s="43">
        <f t="shared" si="401"/>
        <v>50</v>
      </c>
      <c r="D246" s="43"/>
      <c r="E246" s="43">
        <f t="shared" ref="E246" si="496">plan_id</f>
        <v>805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 Years</v>
      </c>
      <c r="I246" s="43"/>
    </row>
    <row r="247" spans="1:9" x14ac:dyDescent="0.3">
      <c r="A247" s="43" t="s">
        <v>807</v>
      </c>
      <c r="B247" s="43">
        <f t="shared" si="400"/>
        <v>6</v>
      </c>
      <c r="C247" s="43">
        <f t="shared" si="401"/>
        <v>51</v>
      </c>
      <c r="D247" s="43"/>
      <c r="E247" s="43">
        <f t="shared" ref="E247" si="498">plan_id</f>
        <v>805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47736901000</v>
      </c>
      <c r="I247" s="43"/>
    </row>
    <row r="248" spans="1:9" x14ac:dyDescent="0.3">
      <c r="A248" s="43" t="s">
        <v>807</v>
      </c>
      <c r="B248" s="43">
        <f t="shared" si="400"/>
        <v>6</v>
      </c>
      <c r="C248" s="43">
        <f t="shared" si="401"/>
        <v>52</v>
      </c>
      <c r="D248" s="43"/>
      <c r="E248" s="43">
        <f t="shared" ref="E248" si="500">plan_id</f>
        <v>805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1332587000</v>
      </c>
      <c r="I248" s="43"/>
    </row>
    <row r="249" spans="1:9" x14ac:dyDescent="0.3">
      <c r="A249" s="43" t="s">
        <v>807</v>
      </c>
      <c r="B249" s="43">
        <f t="shared" si="400"/>
        <v>6</v>
      </c>
      <c r="C249" s="43">
        <f t="shared" si="401"/>
        <v>53</v>
      </c>
      <c r="D249" s="43"/>
      <c r="E249" s="43">
        <f t="shared" ref="E249" si="502">plan_id</f>
        <v>805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1964107000</v>
      </c>
      <c r="I249" s="43"/>
    </row>
    <row r="250" spans="1:9" x14ac:dyDescent="0.3">
      <c r="A250" s="43" t="s">
        <v>807</v>
      </c>
      <c r="B250" s="43">
        <f t="shared" si="400"/>
        <v>6</v>
      </c>
      <c r="C250" s="43">
        <f t="shared" si="401"/>
        <v>54</v>
      </c>
      <c r="D250" s="43"/>
      <c r="E250" s="43">
        <f t="shared" ref="E250" si="504">plan_id</f>
        <v>805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3"/>
    </row>
    <row r="251" spans="1:9" x14ac:dyDescent="0.3">
      <c r="A251" s="43" t="s">
        <v>807</v>
      </c>
      <c r="B251" s="43">
        <f t="shared" si="400"/>
        <v>6</v>
      </c>
      <c r="C251" s="43">
        <f t="shared" si="401"/>
        <v>55</v>
      </c>
      <c r="D251" s="43"/>
      <c r="E251" s="43">
        <f t="shared" ref="E251" si="506">plan_id</f>
        <v>805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199471000</v>
      </c>
      <c r="I251" s="43"/>
    </row>
    <row r="252" spans="1:9" x14ac:dyDescent="0.3">
      <c r="A252" s="43" t="s">
        <v>807</v>
      </c>
      <c r="B252" s="43">
        <f t="shared" si="400"/>
        <v>6</v>
      </c>
      <c r="C252" s="43">
        <f t="shared" si="401"/>
        <v>56</v>
      </c>
      <c r="D252" s="43"/>
      <c r="E252" s="43">
        <f t="shared" ref="E252" si="508">plan_id</f>
        <v>805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-2321327000</v>
      </c>
      <c r="I252" s="43"/>
    </row>
    <row r="253" spans="1:9" x14ac:dyDescent="0.3">
      <c r="A253" s="43" t="s">
        <v>807</v>
      </c>
      <c r="B253" s="43">
        <f t="shared" si="400"/>
        <v>6</v>
      </c>
      <c r="C253" s="43">
        <f t="shared" si="401"/>
        <v>57</v>
      </c>
      <c r="D253" s="43"/>
      <c r="E253" s="43">
        <f t="shared" ref="E253" si="510">plan_id</f>
        <v>805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1060720000</v>
      </c>
      <c r="I253" s="43"/>
    </row>
    <row r="254" spans="1:9" x14ac:dyDescent="0.3">
      <c r="A254" s="43" t="s">
        <v>807</v>
      </c>
      <c r="B254" s="43">
        <f t="shared" si="400"/>
        <v>6</v>
      </c>
      <c r="C254" s="43">
        <f t="shared" si="401"/>
        <v>58</v>
      </c>
      <c r="D254" s="43"/>
      <c r="E254" s="43">
        <f t="shared" ref="E254" si="512">plan_id</f>
        <v>805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313625000</v>
      </c>
      <c r="I254" s="43"/>
    </row>
    <row r="255" spans="1:9" x14ac:dyDescent="0.3">
      <c r="A255" s="43" t="s">
        <v>807</v>
      </c>
      <c r="B255" s="43">
        <f t="shared" si="400"/>
        <v>6</v>
      </c>
      <c r="C255" s="43">
        <f t="shared" si="401"/>
        <v>59</v>
      </c>
      <c r="D255" s="43"/>
      <c r="E255" s="43">
        <f t="shared" ref="E255" si="514">plan_id</f>
        <v>805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2475753000</v>
      </c>
      <c r="I255" s="43"/>
    </row>
    <row r="256" spans="1:9" x14ac:dyDescent="0.3">
      <c r="A256" s="43" t="s">
        <v>807</v>
      </c>
      <c r="B256" s="43">
        <f t="shared" si="400"/>
        <v>6</v>
      </c>
      <c r="C256" s="43">
        <f t="shared" si="401"/>
        <v>60</v>
      </c>
      <c r="D256" s="43"/>
      <c r="E256" s="43">
        <f t="shared" ref="E256" si="516">plan_id</f>
        <v>805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-1918612000</v>
      </c>
      <c r="I256" s="43"/>
    </row>
    <row r="257" spans="1:9" x14ac:dyDescent="0.3">
      <c r="A257" s="43" t="s">
        <v>807</v>
      </c>
      <c r="B257" s="43">
        <f t="shared" si="400"/>
        <v>6</v>
      </c>
      <c r="C257" s="43">
        <f t="shared" si="401"/>
        <v>61</v>
      </c>
      <c r="D257" s="43"/>
      <c r="E257" s="43">
        <f t="shared" ref="E257" si="518">plan_id</f>
        <v>805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-26305000</v>
      </c>
      <c r="I257" s="43"/>
    </row>
    <row r="258" spans="1:9" x14ac:dyDescent="0.3">
      <c r="A258" s="43" t="s">
        <v>807</v>
      </c>
      <c r="B258" s="43">
        <f t="shared" si="400"/>
        <v>6</v>
      </c>
      <c r="C258" s="43">
        <f t="shared" si="401"/>
        <v>62</v>
      </c>
      <c r="D258" s="43"/>
      <c r="E258" s="43">
        <f t="shared" ref="E258" si="520">plan_id</f>
        <v>805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-1944917000</v>
      </c>
      <c r="I258" s="43"/>
    </row>
    <row r="259" spans="1:9" x14ac:dyDescent="0.3">
      <c r="A259" s="43" t="s">
        <v>807</v>
      </c>
      <c r="B259" s="43">
        <f t="shared" si="400"/>
        <v>6</v>
      </c>
      <c r="C259" s="43">
        <f t="shared" si="401"/>
        <v>63</v>
      </c>
      <c r="D259" s="43"/>
      <c r="E259" s="43">
        <f t="shared" ref="E259" si="522">plan_id</f>
        <v>805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-10314000</v>
      </c>
      <c r="I259" s="43"/>
    </row>
    <row r="260" spans="1:9" x14ac:dyDescent="0.3">
      <c r="A260" s="43" t="s">
        <v>807</v>
      </c>
      <c r="B260" s="43">
        <f t="shared" si="400"/>
        <v>6</v>
      </c>
      <c r="C260" s="43">
        <f t="shared" si="401"/>
        <v>64</v>
      </c>
      <c r="D260" s="43"/>
      <c r="E260" s="43">
        <f t="shared" ref="E260" si="524">plan_id</f>
        <v>805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3"/>
    </row>
    <row r="261" spans="1:9" x14ac:dyDescent="0.3">
      <c r="A261" s="43" t="s">
        <v>807</v>
      </c>
      <c r="B261" s="43">
        <f t="shared" si="400"/>
        <v>6</v>
      </c>
      <c r="C261" s="43">
        <f t="shared" si="401"/>
        <v>65</v>
      </c>
      <c r="D261" s="43"/>
      <c r="E261" s="43">
        <f t="shared" ref="E261" si="526">plan_id</f>
        <v>805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3"/>
    </row>
    <row r="262" spans="1:9" x14ac:dyDescent="0.3">
      <c r="A262" s="43" t="s">
        <v>807</v>
      </c>
      <c r="B262" s="43">
        <f t="shared" si="400"/>
        <v>6</v>
      </c>
      <c r="C262" s="43">
        <f t="shared" si="401"/>
        <v>66</v>
      </c>
      <c r="D262" s="43"/>
      <c r="E262" s="43">
        <f t="shared" ref="E262" si="528">plan_id</f>
        <v>805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16812832000</v>
      </c>
      <c r="I262" s="43"/>
    </row>
    <row r="263" spans="1:9" x14ac:dyDescent="0.3">
      <c r="A263" s="43" t="s">
        <v>807</v>
      </c>
      <c r="B263" s="43">
        <f t="shared" ref="B263:B326" si="531">B198+1</f>
        <v>6</v>
      </c>
      <c r="C263" s="43">
        <f t="shared" ref="C263:C326" si="532">C198</f>
        <v>67</v>
      </c>
      <c r="D263" s="43"/>
      <c r="E263" s="43">
        <f t="shared" ref="E263" si="533">plan_id</f>
        <v>805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28259123000</v>
      </c>
      <c r="I263" s="43"/>
    </row>
    <row r="264" spans="1:9" x14ac:dyDescent="0.3">
      <c r="A264" s="43" t="s">
        <v>807</v>
      </c>
      <c r="B264" s="43">
        <f t="shared" si="531"/>
        <v>7</v>
      </c>
      <c r="C264" s="43">
        <f t="shared" si="532"/>
        <v>3</v>
      </c>
      <c r="D264" s="43"/>
      <c r="E264" s="43">
        <f t="shared" ref="E264" si="535">plan_id</f>
        <v>805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3"/>
    </row>
    <row r="265" spans="1:9" x14ac:dyDescent="0.3">
      <c r="A265" s="43" t="s">
        <v>807</v>
      </c>
      <c r="B265" s="43">
        <f t="shared" si="531"/>
        <v>7</v>
      </c>
      <c r="C265" s="43">
        <f t="shared" si="532"/>
        <v>4</v>
      </c>
      <c r="D265" s="43"/>
      <c r="E265" s="43">
        <f t="shared" ref="E265" si="537">plan_id</f>
        <v>805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3"/>
    </row>
    <row r="266" spans="1:9" x14ac:dyDescent="0.3">
      <c r="A266" s="43" t="s">
        <v>807</v>
      </c>
      <c r="B266" s="43">
        <f t="shared" si="531"/>
        <v>7</v>
      </c>
      <c r="C266" s="43">
        <f t="shared" si="532"/>
        <v>5</v>
      </c>
      <c r="D266" s="43"/>
      <c r="E266" s="43">
        <f t="shared" ref="E266" si="539">plan_id</f>
        <v>805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3"/>
    </row>
    <row r="267" spans="1:9" x14ac:dyDescent="0.3">
      <c r="A267" s="43" t="s">
        <v>807</v>
      </c>
      <c r="B267" s="43">
        <f t="shared" si="531"/>
        <v>7</v>
      </c>
      <c r="C267" s="43">
        <f t="shared" si="532"/>
        <v>6</v>
      </c>
      <c r="D267" s="43"/>
      <c r="E267" s="43">
        <f t="shared" ref="E267" si="541">plan_id</f>
        <v>805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52966</v>
      </c>
      <c r="I267" s="43"/>
    </row>
    <row r="268" spans="1:9" x14ac:dyDescent="0.3">
      <c r="A268" s="43" t="s">
        <v>807</v>
      </c>
      <c r="B268" s="43">
        <f t="shared" si="531"/>
        <v>7</v>
      </c>
      <c r="C268" s="43">
        <f t="shared" si="532"/>
        <v>7</v>
      </c>
      <c r="D268" s="43"/>
      <c r="E268" s="43">
        <f t="shared" ref="E268" si="543">plan_id</f>
        <v>805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8624</v>
      </c>
      <c r="I268" s="43"/>
    </row>
    <row r="269" spans="1:9" x14ac:dyDescent="0.3">
      <c r="A269" s="43" t="s">
        <v>807</v>
      </c>
      <c r="B269" s="43">
        <f t="shared" si="531"/>
        <v>7</v>
      </c>
      <c r="C269" s="43">
        <f t="shared" si="532"/>
        <v>8</v>
      </c>
      <c r="D269" s="43"/>
      <c r="E269" s="43">
        <f t="shared" ref="E269" si="545">plan_id</f>
        <v>805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42798</v>
      </c>
      <c r="I269" s="43"/>
    </row>
    <row r="270" spans="1:9" x14ac:dyDescent="0.3">
      <c r="A270" s="43" t="s">
        <v>807</v>
      </c>
      <c r="B270" s="43">
        <f t="shared" si="531"/>
        <v>7</v>
      </c>
      <c r="C270" s="43">
        <f t="shared" si="532"/>
        <v>9</v>
      </c>
      <c r="D270" s="43"/>
      <c r="E270" s="43">
        <f t="shared" ref="E270" si="547">plan_id</f>
        <v>805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72130</v>
      </c>
      <c r="I270" s="43"/>
    </row>
    <row r="271" spans="1:9" x14ac:dyDescent="0.3">
      <c r="A271" s="43" t="s">
        <v>807</v>
      </c>
      <c r="B271" s="43">
        <f t="shared" si="531"/>
        <v>7</v>
      </c>
      <c r="C271" s="43">
        <f t="shared" si="532"/>
        <v>10</v>
      </c>
      <c r="D271" s="43"/>
      <c r="E271" s="43">
        <f t="shared" ref="E271" si="549">plan_id</f>
        <v>805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176518</v>
      </c>
      <c r="I271" s="43"/>
    </row>
    <row r="272" spans="1:9" x14ac:dyDescent="0.3">
      <c r="A272" s="43" t="s">
        <v>807</v>
      </c>
      <c r="B272" s="43">
        <f t="shared" si="531"/>
        <v>7</v>
      </c>
      <c r="C272" s="43">
        <f t="shared" si="532"/>
        <v>11</v>
      </c>
      <c r="D272" s="43"/>
      <c r="E272" s="43">
        <f t="shared" ref="E272" si="551">plan_id</f>
        <v>805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43"/>
    </row>
    <row r="273" spans="1:9" x14ac:dyDescent="0.3">
      <c r="A273" s="43" t="s">
        <v>807</v>
      </c>
      <c r="B273" s="43">
        <f t="shared" si="531"/>
        <v>7</v>
      </c>
      <c r="C273" s="43">
        <f t="shared" si="532"/>
        <v>12</v>
      </c>
      <c r="D273" s="43"/>
      <c r="E273" s="43">
        <f t="shared" ref="E273" si="553">plan_id</f>
        <v>805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43"/>
    </row>
    <row r="274" spans="1:9" x14ac:dyDescent="0.3">
      <c r="A274" s="43" t="s">
        <v>807</v>
      </c>
      <c r="B274" s="43">
        <f t="shared" si="531"/>
        <v>7</v>
      </c>
      <c r="C274" s="43">
        <f t="shared" si="532"/>
        <v>13</v>
      </c>
      <c r="D274" s="43"/>
      <c r="E274" s="43">
        <f t="shared" ref="E274" si="555">plan_id</f>
        <v>805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43"/>
    </row>
    <row r="275" spans="1:9" x14ac:dyDescent="0.3">
      <c r="A275" s="43" t="s">
        <v>807</v>
      </c>
      <c r="B275" s="43">
        <f t="shared" si="531"/>
        <v>7</v>
      </c>
      <c r="C275" s="43">
        <f t="shared" si="532"/>
        <v>14</v>
      </c>
      <c r="D275" s="43"/>
      <c r="E275" s="43">
        <f t="shared" ref="E275" si="557">plan_id</f>
        <v>805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  <c r="I275" s="43"/>
    </row>
    <row r="276" spans="1:9" x14ac:dyDescent="0.3">
      <c r="A276" s="43" t="s">
        <v>807</v>
      </c>
      <c r="B276" s="43">
        <f t="shared" si="531"/>
        <v>7</v>
      </c>
      <c r="C276" s="43">
        <f t="shared" si="532"/>
        <v>15</v>
      </c>
      <c r="D276" s="43"/>
      <c r="E276" s="43">
        <f t="shared" ref="E276" si="559">plan_id</f>
        <v>805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4.4900000000000002E-2</v>
      </c>
      <c r="I276" s="43"/>
    </row>
    <row r="277" spans="1:9" x14ac:dyDescent="0.3">
      <c r="A277" s="43" t="s">
        <v>807</v>
      </c>
      <c r="B277" s="43">
        <f t="shared" si="531"/>
        <v>7</v>
      </c>
      <c r="C277" s="43">
        <f t="shared" si="532"/>
        <v>16</v>
      </c>
      <c r="D277" s="43"/>
      <c r="E277" s="43">
        <f t="shared" ref="E277" si="561">plan_id</f>
        <v>805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43"/>
    </row>
    <row r="278" spans="1:9" x14ac:dyDescent="0.3">
      <c r="A278" s="43" t="s">
        <v>807</v>
      </c>
      <c r="B278" s="43">
        <f t="shared" si="531"/>
        <v>7</v>
      </c>
      <c r="C278" s="43">
        <f t="shared" si="532"/>
        <v>17</v>
      </c>
      <c r="D278" s="43"/>
      <c r="E278" s="43">
        <f t="shared" ref="E278" si="563">plan_id</f>
        <v>805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33708555000</v>
      </c>
      <c r="I278" s="43"/>
    </row>
    <row r="279" spans="1:9" x14ac:dyDescent="0.3">
      <c r="A279" s="43" t="s">
        <v>807</v>
      </c>
      <c r="B279" s="43">
        <f t="shared" si="531"/>
        <v>7</v>
      </c>
      <c r="C279" s="43">
        <f t="shared" si="532"/>
        <v>18</v>
      </c>
      <c r="D279" s="43"/>
      <c r="E279" s="43">
        <f t="shared" ref="E279" si="565">plan_id</f>
        <v>805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19981633000</v>
      </c>
      <c r="I279" s="43"/>
    </row>
    <row r="280" spans="1:9" x14ac:dyDescent="0.3">
      <c r="A280" s="43" t="s">
        <v>807</v>
      </c>
      <c r="B280" s="43">
        <f t="shared" si="531"/>
        <v>7</v>
      </c>
      <c r="C280" s="43">
        <f t="shared" si="532"/>
        <v>19</v>
      </c>
      <c r="D280" s="43"/>
      <c r="E280" s="43">
        <f t="shared" ref="E280" si="567">plan_id</f>
        <v>805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13726922000</v>
      </c>
      <c r="I280" s="43"/>
    </row>
    <row r="281" spans="1:9" x14ac:dyDescent="0.3">
      <c r="A281" s="43" t="s">
        <v>807</v>
      </c>
      <c r="B281" s="43">
        <f t="shared" si="531"/>
        <v>7</v>
      </c>
      <c r="C281" s="43">
        <f t="shared" si="532"/>
        <v>20</v>
      </c>
      <c r="D281" s="43"/>
      <c r="E281" s="43">
        <f t="shared" ref="E281" si="569">plan_id</f>
        <v>805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0.59299999999999997</v>
      </c>
      <c r="I281" s="43"/>
    </row>
    <row r="282" spans="1:9" x14ac:dyDescent="0.3">
      <c r="A282" s="43" t="s">
        <v>807</v>
      </c>
      <c r="B282" s="43">
        <f t="shared" si="531"/>
        <v>7</v>
      </c>
      <c r="C282" s="43">
        <f t="shared" si="532"/>
        <v>21</v>
      </c>
      <c r="D282" s="43"/>
      <c r="E282" s="43">
        <f t="shared" ref="E282" si="571">plan_id</f>
        <v>805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3455660000</v>
      </c>
      <c r="I282" s="43"/>
    </row>
    <row r="283" spans="1:9" x14ac:dyDescent="0.3">
      <c r="A283" s="43" t="s">
        <v>807</v>
      </c>
      <c r="B283" s="43">
        <f t="shared" si="531"/>
        <v>7</v>
      </c>
      <c r="C283" s="43">
        <f t="shared" si="532"/>
        <v>22</v>
      </c>
      <c r="D283" s="43"/>
      <c r="E283" s="43">
        <f t="shared" ref="E283" si="573">plan_id</f>
        <v>805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-1655568000</v>
      </c>
      <c r="I283" s="43"/>
    </row>
    <row r="284" spans="1:9" x14ac:dyDescent="0.3">
      <c r="A284" s="43" t="s">
        <v>807</v>
      </c>
      <c r="B284" s="43">
        <f t="shared" si="531"/>
        <v>7</v>
      </c>
      <c r="C284" s="43">
        <f t="shared" si="532"/>
        <v>23</v>
      </c>
      <c r="D284" s="43"/>
      <c r="E284" s="43">
        <f t="shared" ref="E284" si="575">plan_id</f>
        <v>805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2362542000</v>
      </c>
      <c r="I284" s="43"/>
    </row>
    <row r="285" spans="1:9" x14ac:dyDescent="0.3">
      <c r="A285" s="43" t="s">
        <v>807</v>
      </c>
      <c r="B285" s="43">
        <f t="shared" si="531"/>
        <v>7</v>
      </c>
      <c r="C285" s="43">
        <f t="shared" si="532"/>
        <v>24</v>
      </c>
      <c r="D285" s="43"/>
      <c r="E285" s="43">
        <f t="shared" ref="E285" si="577">plan_id</f>
        <v>805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12996420000</v>
      </c>
      <c r="I285" s="43"/>
    </row>
    <row r="286" spans="1:9" x14ac:dyDescent="0.3">
      <c r="A286" s="43" t="s">
        <v>807</v>
      </c>
      <c r="B286" s="43">
        <f t="shared" si="531"/>
        <v>7</v>
      </c>
      <c r="C286" s="43">
        <f t="shared" si="532"/>
        <v>25</v>
      </c>
      <c r="D286" s="43"/>
      <c r="E286" s="43">
        <f t="shared" ref="E286" si="579">plan_id</f>
        <v>805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0.31353373885162311</v>
      </c>
      <c r="I286" s="43"/>
    </row>
    <row r="287" spans="1:9" x14ac:dyDescent="0.3">
      <c r="A287" s="43" t="s">
        <v>807</v>
      </c>
      <c r="B287" s="43">
        <f t="shared" si="531"/>
        <v>7</v>
      </c>
      <c r="C287" s="43">
        <f t="shared" si="532"/>
        <v>26</v>
      </c>
      <c r="D287" s="43"/>
      <c r="E287" s="43">
        <f t="shared" ref="E287" si="581">plan_id</f>
        <v>805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0.30346475058310135</v>
      </c>
      <c r="I287" s="43"/>
    </row>
    <row r="288" spans="1:9" x14ac:dyDescent="0.3">
      <c r="A288" s="43" t="s">
        <v>807</v>
      </c>
      <c r="B288" s="43">
        <f t="shared" si="531"/>
        <v>7</v>
      </c>
      <c r="C288" s="43">
        <f t="shared" si="532"/>
        <v>27</v>
      </c>
      <c r="D288" s="43"/>
      <c r="E288" s="43">
        <f t="shared" ref="E288" si="583">plan_id</f>
        <v>805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1083466000</v>
      </c>
      <c r="I288" s="43"/>
    </row>
    <row r="289" spans="1:9" x14ac:dyDescent="0.3">
      <c r="A289" s="43" t="s">
        <v>807</v>
      </c>
      <c r="B289" s="43">
        <f t="shared" si="531"/>
        <v>7</v>
      </c>
      <c r="C289" s="43">
        <f t="shared" si="532"/>
        <v>28</v>
      </c>
      <c r="D289" s="43"/>
      <c r="E289" s="43">
        <f t="shared" ref="E289" si="585">plan_id</f>
        <v>805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1048671000</v>
      </c>
      <c r="I289" s="43"/>
    </row>
    <row r="290" spans="1:9" x14ac:dyDescent="0.3">
      <c r="A290" s="43" t="s">
        <v>807</v>
      </c>
      <c r="B290" s="43">
        <f t="shared" si="531"/>
        <v>7</v>
      </c>
      <c r="C290" s="43">
        <f t="shared" si="532"/>
        <v>29</v>
      </c>
      <c r="D290" s="43"/>
      <c r="E290" s="43">
        <f t="shared" ref="E290" si="587">plan_id</f>
        <v>805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34795000</v>
      </c>
      <c r="I290" s="43"/>
    </row>
    <row r="291" spans="1:9" x14ac:dyDescent="0.3">
      <c r="A291" s="43" t="s">
        <v>807</v>
      </c>
      <c r="B291" s="43">
        <f t="shared" si="531"/>
        <v>7</v>
      </c>
      <c r="C291" s="43">
        <f t="shared" si="532"/>
        <v>30</v>
      </c>
      <c r="D291" s="43"/>
      <c r="E291" s="43">
        <f t="shared" ref="E291" si="589">plan_id</f>
        <v>805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0.96788547125613544</v>
      </c>
      <c r="I291" s="43"/>
    </row>
    <row r="292" spans="1:9" x14ac:dyDescent="0.3">
      <c r="A292" s="43" t="s">
        <v>807</v>
      </c>
      <c r="B292" s="43">
        <f t="shared" si="531"/>
        <v>7</v>
      </c>
      <c r="C292" s="43">
        <f t="shared" si="532"/>
        <v>31</v>
      </c>
      <c r="D292" s="43"/>
      <c r="E292" s="43">
        <f t="shared" ref="E292" si="591">plan_id</f>
        <v>805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1104102000</v>
      </c>
      <c r="I292" s="43"/>
    </row>
    <row r="293" spans="1:9" x14ac:dyDescent="0.3">
      <c r="A293" s="43" t="s">
        <v>807</v>
      </c>
      <c r="B293" s="43">
        <f t="shared" si="531"/>
        <v>7</v>
      </c>
      <c r="C293" s="43">
        <f t="shared" si="532"/>
        <v>32</v>
      </c>
      <c r="D293" s="43"/>
      <c r="E293" s="43">
        <f t="shared" ref="E293" si="593">plan_id</f>
        <v>805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2063109000</v>
      </c>
      <c r="I293" s="43"/>
    </row>
    <row r="294" spans="1:9" x14ac:dyDescent="0.3">
      <c r="A294" s="43" t="s">
        <v>807</v>
      </c>
      <c r="B294" s="43">
        <f t="shared" si="531"/>
        <v>7</v>
      </c>
      <c r="C294" s="43">
        <f t="shared" si="532"/>
        <v>33</v>
      </c>
      <c r="D294" s="43"/>
      <c r="E294" s="43">
        <f t="shared" ref="E294" si="595">plan_id</f>
        <v>805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3"/>
    </row>
    <row r="295" spans="1:9" x14ac:dyDescent="0.3">
      <c r="A295" s="43" t="s">
        <v>807</v>
      </c>
      <c r="B295" s="43">
        <f t="shared" si="531"/>
        <v>7</v>
      </c>
      <c r="C295" s="43">
        <f t="shared" si="532"/>
        <v>34</v>
      </c>
      <c r="D295" s="43"/>
      <c r="E295" s="43">
        <f t="shared" ref="E295" si="597">plan_id</f>
        <v>805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-50562000</v>
      </c>
      <c r="I295" s="43"/>
    </row>
    <row r="296" spans="1:9" x14ac:dyDescent="0.3">
      <c r="A296" s="43" t="s">
        <v>807</v>
      </c>
      <c r="B296" s="43">
        <f t="shared" si="531"/>
        <v>7</v>
      </c>
      <c r="C296" s="43">
        <f t="shared" si="532"/>
        <v>35</v>
      </c>
      <c r="D296" s="43"/>
      <c r="E296" s="43">
        <f t="shared" ref="E296" si="599">plan_id</f>
        <v>805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-3219844000</v>
      </c>
      <c r="I296" s="43"/>
    </row>
    <row r="297" spans="1:9" x14ac:dyDescent="0.3">
      <c r="A297" s="43" t="s">
        <v>807</v>
      </c>
      <c r="B297" s="43">
        <f t="shared" si="531"/>
        <v>7</v>
      </c>
      <c r="C297" s="43">
        <f t="shared" si="532"/>
        <v>36</v>
      </c>
      <c r="D297" s="43"/>
      <c r="E297" s="43">
        <f t="shared" ref="E297" si="601">plan_id</f>
        <v>805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-319127000</v>
      </c>
      <c r="I297" s="43"/>
    </row>
    <row r="298" spans="1:9" x14ac:dyDescent="0.3">
      <c r="A298" s="43" t="s">
        <v>807</v>
      </c>
      <c r="B298" s="43">
        <f t="shared" si="531"/>
        <v>7</v>
      </c>
      <c r="C298" s="43">
        <f t="shared" si="532"/>
        <v>37</v>
      </c>
      <c r="D298" s="43"/>
      <c r="E298" s="43">
        <f t="shared" ref="E298" si="603">plan_id</f>
        <v>805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-1377604000</v>
      </c>
      <c r="I298" s="43"/>
    </row>
    <row r="299" spans="1:9" x14ac:dyDescent="0.3">
      <c r="A299" s="43" t="s">
        <v>807</v>
      </c>
      <c r="B299" s="43">
        <f t="shared" si="531"/>
        <v>7</v>
      </c>
      <c r="C299" s="43">
        <f t="shared" si="532"/>
        <v>38</v>
      </c>
      <c r="D299" s="43"/>
      <c r="E299" s="43">
        <f t="shared" ref="E299" si="605">plan_id</f>
        <v>805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-115122000</v>
      </c>
      <c r="I299" s="43"/>
    </row>
    <row r="300" spans="1:9" x14ac:dyDescent="0.3">
      <c r="A300" s="43" t="s">
        <v>807</v>
      </c>
      <c r="B300" s="43">
        <f t="shared" si="531"/>
        <v>7</v>
      </c>
      <c r="C300" s="43">
        <f t="shared" si="532"/>
        <v>39</v>
      </c>
      <c r="D300" s="43"/>
      <c r="E300" s="43">
        <f t="shared" ref="E300" si="607">plan_id</f>
        <v>805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11388000</v>
      </c>
      <c r="I300" s="43"/>
    </row>
    <row r="301" spans="1:9" x14ac:dyDescent="0.3">
      <c r="A301" s="43" t="s">
        <v>807</v>
      </c>
      <c r="B301" s="43">
        <f t="shared" si="531"/>
        <v>7</v>
      </c>
      <c r="C301" s="43">
        <f t="shared" si="532"/>
        <v>40</v>
      </c>
      <c r="D301" s="43"/>
      <c r="E301" s="43">
        <f t="shared" ref="E301" si="609">plan_id</f>
        <v>805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1132312000</v>
      </c>
      <c r="I301" s="43"/>
    </row>
    <row r="302" spans="1:9" x14ac:dyDescent="0.3">
      <c r="A302" s="43" t="s">
        <v>807</v>
      </c>
      <c r="B302" s="43">
        <f t="shared" si="531"/>
        <v>7</v>
      </c>
      <c r="C302" s="43">
        <f t="shared" si="532"/>
        <v>41</v>
      </c>
      <c r="D302" s="43"/>
      <c r="E302" s="43">
        <f t="shared" ref="E302" si="611">plan_id</f>
        <v>805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-841805000</v>
      </c>
      <c r="I302" s="43"/>
    </row>
    <row r="303" spans="1:9" x14ac:dyDescent="0.3">
      <c r="A303" s="43" t="s">
        <v>807</v>
      </c>
      <c r="B303" s="43">
        <f t="shared" si="531"/>
        <v>7</v>
      </c>
      <c r="C303" s="43">
        <f t="shared" si="532"/>
        <v>42</v>
      </c>
      <c r="D303" s="43"/>
      <c r="E303" s="43">
        <f t="shared" ref="E303" si="613">plan_id</f>
        <v>805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11006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-42415000</v>
      </c>
      <c r="I303" s="43"/>
    </row>
    <row r="304" spans="1:9" x14ac:dyDescent="0.3">
      <c r="A304" s="43" t="s">
        <v>807</v>
      </c>
      <c r="B304" s="43">
        <f t="shared" si="531"/>
        <v>7</v>
      </c>
      <c r="C304" s="43">
        <f t="shared" si="532"/>
        <v>43</v>
      </c>
      <c r="D304" s="43"/>
      <c r="E304" s="43">
        <f t="shared" ref="E304" si="615">plan_id</f>
        <v>805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-1655568000</v>
      </c>
      <c r="I304" s="43"/>
    </row>
    <row r="305" spans="1:9" x14ac:dyDescent="0.3">
      <c r="A305" s="43" t="s">
        <v>807</v>
      </c>
      <c r="B305" s="43">
        <f t="shared" si="531"/>
        <v>7</v>
      </c>
      <c r="C305" s="43">
        <f t="shared" si="532"/>
        <v>44</v>
      </c>
      <c r="D305" s="43"/>
      <c r="E305" s="43">
        <f t="shared" ref="E305" si="617">plan_id</f>
        <v>805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43"/>
    </row>
    <row r="306" spans="1:9" x14ac:dyDescent="0.3">
      <c r="A306" s="43" t="s">
        <v>807</v>
      </c>
      <c r="B306" s="43">
        <f t="shared" si="531"/>
        <v>7</v>
      </c>
      <c r="C306" s="43">
        <f t="shared" si="532"/>
        <v>45</v>
      </c>
      <c r="D306" s="43"/>
      <c r="E306" s="43">
        <f t="shared" ref="E306" si="619">plan_id</f>
        <v>805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43"/>
    </row>
    <row r="307" spans="1:9" x14ac:dyDescent="0.3">
      <c r="A307" s="43" t="s">
        <v>807</v>
      </c>
      <c r="B307" s="43">
        <f t="shared" si="531"/>
        <v>7</v>
      </c>
      <c r="C307" s="43">
        <f t="shared" si="532"/>
        <v>46</v>
      </c>
      <c r="D307" s="43"/>
      <c r="E307" s="43">
        <f t="shared" ref="E307" si="621">plan_id</f>
        <v>805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43"/>
    </row>
    <row r="308" spans="1:9" x14ac:dyDescent="0.3">
      <c r="A308" s="43" t="s">
        <v>807</v>
      </c>
      <c r="B308" s="43">
        <f t="shared" si="531"/>
        <v>7</v>
      </c>
      <c r="C308" s="43">
        <f t="shared" si="532"/>
        <v>47</v>
      </c>
      <c r="D308" s="43"/>
      <c r="E308" s="43">
        <f t="shared" ref="E308" si="623">plan_id</f>
        <v>805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17595452000</v>
      </c>
      <c r="I308" s="43"/>
    </row>
    <row r="309" spans="1:9" x14ac:dyDescent="0.3">
      <c r="A309" s="43" t="s">
        <v>807</v>
      </c>
      <c r="B309" s="43">
        <f t="shared" si="531"/>
        <v>7</v>
      </c>
      <c r="C309" s="43">
        <f t="shared" si="532"/>
        <v>48</v>
      </c>
      <c r="D309" s="43"/>
      <c r="E309" s="43">
        <f t="shared" ref="E309" si="625">plan_id</f>
        <v>805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13726922000</v>
      </c>
      <c r="I309" s="43"/>
    </row>
    <row r="310" spans="1:9" x14ac:dyDescent="0.3">
      <c r="A310" s="43" t="s">
        <v>807</v>
      </c>
      <c r="B310" s="43">
        <f t="shared" si="531"/>
        <v>7</v>
      </c>
      <c r="C310" s="43">
        <f t="shared" si="532"/>
        <v>49</v>
      </c>
      <c r="D310" s="43"/>
      <c r="E310" s="43">
        <f t="shared" ref="E310" si="627">plan_id</f>
        <v>805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10472071000</v>
      </c>
      <c r="I310" s="43"/>
    </row>
    <row r="311" spans="1:9" x14ac:dyDescent="0.3">
      <c r="A311" s="43" t="s">
        <v>807</v>
      </c>
      <c r="B311" s="43">
        <f t="shared" si="531"/>
        <v>7</v>
      </c>
      <c r="C311" s="43">
        <f t="shared" si="532"/>
        <v>50</v>
      </c>
      <c r="D311" s="43"/>
      <c r="E311" s="43">
        <f t="shared" ref="E311" si="629">plan_id</f>
        <v>805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4.4 Years</v>
      </c>
      <c r="I311" s="43"/>
    </row>
    <row r="312" spans="1:9" x14ac:dyDescent="0.3">
      <c r="A312" s="43" t="s">
        <v>807</v>
      </c>
      <c r="B312" s="43">
        <f t="shared" si="531"/>
        <v>7</v>
      </c>
      <c r="C312" s="43">
        <f t="shared" si="532"/>
        <v>51</v>
      </c>
      <c r="D312" s="43"/>
      <c r="E312" s="43">
        <f t="shared" ref="E312" si="631">plan_id</f>
        <v>805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46966822000</v>
      </c>
      <c r="I312" s="43"/>
    </row>
    <row r="313" spans="1:9" x14ac:dyDescent="0.3">
      <c r="A313" s="43" t="s">
        <v>807</v>
      </c>
      <c r="B313" s="43">
        <f t="shared" si="531"/>
        <v>7</v>
      </c>
      <c r="C313" s="43">
        <f t="shared" si="532"/>
        <v>52</v>
      </c>
      <c r="D313" s="43"/>
      <c r="E313" s="43">
        <f t="shared" ref="E313" si="633">plan_id</f>
        <v>805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1104102000</v>
      </c>
      <c r="I313" s="43"/>
    </row>
    <row r="314" spans="1:9" x14ac:dyDescent="0.3">
      <c r="A314" s="43" t="s">
        <v>807</v>
      </c>
      <c r="B314" s="43">
        <f t="shared" si="531"/>
        <v>7</v>
      </c>
      <c r="C314" s="43">
        <f t="shared" si="532"/>
        <v>53</v>
      </c>
      <c r="D314" s="43"/>
      <c r="E314" s="43">
        <f t="shared" ref="E314" si="635">plan_id</f>
        <v>805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2063109000</v>
      </c>
      <c r="I314" s="43"/>
    </row>
    <row r="315" spans="1:9" x14ac:dyDescent="0.3">
      <c r="A315" s="43" t="s">
        <v>807</v>
      </c>
      <c r="B315" s="43">
        <f t="shared" si="531"/>
        <v>7</v>
      </c>
      <c r="C315" s="43">
        <f t="shared" si="532"/>
        <v>54</v>
      </c>
      <c r="D315" s="43"/>
      <c r="E315" s="43">
        <f t="shared" ref="E315" si="637">plan_id</f>
        <v>805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3"/>
    </row>
    <row r="316" spans="1:9" x14ac:dyDescent="0.3">
      <c r="A316" s="43" t="s">
        <v>807</v>
      </c>
      <c r="B316" s="43">
        <f t="shared" si="531"/>
        <v>7</v>
      </c>
      <c r="C316" s="43">
        <f t="shared" si="532"/>
        <v>55</v>
      </c>
      <c r="D316" s="43"/>
      <c r="E316" s="43">
        <f t="shared" ref="E316" si="639">plan_id</f>
        <v>805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-222473000</v>
      </c>
      <c r="I316" s="43"/>
    </row>
    <row r="317" spans="1:9" x14ac:dyDescent="0.3">
      <c r="A317" s="43" t="s">
        <v>807</v>
      </c>
      <c r="B317" s="43">
        <f t="shared" si="531"/>
        <v>7</v>
      </c>
      <c r="C317" s="43">
        <f t="shared" si="532"/>
        <v>56</v>
      </c>
      <c r="D317" s="43"/>
      <c r="E317" s="43">
        <f t="shared" ref="E317" si="641">plan_id</f>
        <v>805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-14167315000</v>
      </c>
      <c r="I317" s="43"/>
    </row>
    <row r="318" spans="1:9" x14ac:dyDescent="0.3">
      <c r="A318" s="43" t="s">
        <v>807</v>
      </c>
      <c r="B318" s="43">
        <f t="shared" si="531"/>
        <v>7</v>
      </c>
      <c r="C318" s="43">
        <f t="shared" si="532"/>
        <v>57</v>
      </c>
      <c r="D318" s="43"/>
      <c r="E318" s="43">
        <f t="shared" ref="E318" si="643">plan_id</f>
        <v>805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1048671000</v>
      </c>
      <c r="I318" s="43"/>
    </row>
    <row r="319" spans="1:9" x14ac:dyDescent="0.3">
      <c r="A319" s="43" t="s">
        <v>807</v>
      </c>
      <c r="B319" s="43">
        <f t="shared" si="531"/>
        <v>7</v>
      </c>
      <c r="C319" s="43">
        <f t="shared" si="532"/>
        <v>58</v>
      </c>
      <c r="D319" s="43"/>
      <c r="E319" s="43">
        <f t="shared" ref="E319" si="645">plan_id</f>
        <v>805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319127000</v>
      </c>
      <c r="I319" s="43"/>
    </row>
    <row r="320" spans="1:9" x14ac:dyDescent="0.3">
      <c r="A320" s="43" t="s">
        <v>807</v>
      </c>
      <c r="B320" s="43">
        <f t="shared" si="531"/>
        <v>7</v>
      </c>
      <c r="C320" s="43">
        <f t="shared" si="532"/>
        <v>59</v>
      </c>
      <c r="D320" s="43"/>
      <c r="E320" s="43">
        <f t="shared" ref="E320" si="647">plan_id</f>
        <v>805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1953214000</v>
      </c>
      <c r="I320" s="43"/>
    </row>
    <row r="321" spans="1:9" x14ac:dyDescent="0.3">
      <c r="A321" s="43" t="s">
        <v>807</v>
      </c>
      <c r="B321" s="43">
        <f t="shared" si="531"/>
        <v>7</v>
      </c>
      <c r="C321" s="43">
        <f t="shared" si="532"/>
        <v>60</v>
      </c>
      <c r="D321" s="43"/>
      <c r="E321" s="43">
        <f t="shared" ref="E321" si="649">plan_id</f>
        <v>805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-2004617000</v>
      </c>
      <c r="I321" s="43"/>
    </row>
    <row r="322" spans="1:9" x14ac:dyDescent="0.3">
      <c r="A322" s="43" t="s">
        <v>807</v>
      </c>
      <c r="B322" s="43">
        <f t="shared" si="531"/>
        <v>7</v>
      </c>
      <c r="C322" s="43">
        <f t="shared" si="532"/>
        <v>61</v>
      </c>
      <c r="D322" s="43"/>
      <c r="E322" s="43">
        <f t="shared" ref="E322" si="651">plan_id</f>
        <v>805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-31073000</v>
      </c>
      <c r="I322" s="43"/>
    </row>
    <row r="323" spans="1:9" x14ac:dyDescent="0.3">
      <c r="A323" s="43" t="s">
        <v>807</v>
      </c>
      <c r="B323" s="43">
        <f t="shared" si="531"/>
        <v>7</v>
      </c>
      <c r="C323" s="43">
        <f t="shared" si="532"/>
        <v>62</v>
      </c>
      <c r="D323" s="43"/>
      <c r="E323" s="43">
        <f t="shared" ref="E323" si="653">plan_id</f>
        <v>805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-2035690000</v>
      </c>
      <c r="I323" s="43"/>
    </row>
    <row r="324" spans="1:9" x14ac:dyDescent="0.3">
      <c r="A324" s="43" t="s">
        <v>807</v>
      </c>
      <c r="B324" s="43">
        <f t="shared" si="531"/>
        <v>7</v>
      </c>
      <c r="C324" s="43">
        <f t="shared" si="532"/>
        <v>63</v>
      </c>
      <c r="D324" s="43"/>
      <c r="E324" s="43">
        <f t="shared" ref="E324" si="655">plan_id</f>
        <v>805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-11388000</v>
      </c>
      <c r="I324" s="43"/>
    </row>
    <row r="325" spans="1:9" x14ac:dyDescent="0.3">
      <c r="A325" s="43" t="s">
        <v>807</v>
      </c>
      <c r="B325" s="43">
        <f t="shared" si="531"/>
        <v>7</v>
      </c>
      <c r="C325" s="43">
        <f t="shared" si="532"/>
        <v>64</v>
      </c>
      <c r="D325" s="43"/>
      <c r="E325" s="43">
        <f t="shared" ref="E325" si="657">plan_id</f>
        <v>805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3"/>
    </row>
    <row r="326" spans="1:9" x14ac:dyDescent="0.3">
      <c r="A326" s="43" t="s">
        <v>807</v>
      </c>
      <c r="B326" s="43">
        <f t="shared" si="531"/>
        <v>7</v>
      </c>
      <c r="C326" s="43">
        <f t="shared" si="532"/>
        <v>65</v>
      </c>
      <c r="D326" s="43"/>
      <c r="E326" s="43">
        <f t="shared" ref="E326" si="659">plan_id</f>
        <v>805</v>
      </c>
      <c r="F326" s="43">
        <f t="shared" ref="F326:F55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3"/>
    </row>
    <row r="327" spans="1:9" x14ac:dyDescent="0.3">
      <c r="A327" s="43" t="s">
        <v>807</v>
      </c>
      <c r="B327" s="43">
        <f t="shared" ref="B327:B390" si="662">B262+1</f>
        <v>7</v>
      </c>
      <c r="C327" s="43">
        <f t="shared" ref="C327:C390" si="663">C262</f>
        <v>66</v>
      </c>
      <c r="D327" s="43"/>
      <c r="E327" s="43">
        <f t="shared" ref="E327" si="664">plan_id</f>
        <v>805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18707699000</v>
      </c>
      <c r="I327" s="43"/>
    </row>
    <row r="328" spans="1:9" x14ac:dyDescent="0.3">
      <c r="A328" s="43" t="s">
        <v>807</v>
      </c>
      <c r="B328" s="43">
        <f t="shared" si="662"/>
        <v>7</v>
      </c>
      <c r="C328" s="43">
        <f t="shared" si="663"/>
        <v>67</v>
      </c>
      <c r="D328" s="43"/>
      <c r="E328" s="43">
        <f t="shared" ref="E328" si="666">plan_id</f>
        <v>805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13726922000</v>
      </c>
      <c r="I328" s="43"/>
    </row>
    <row r="329" spans="1:9" x14ac:dyDescent="0.3">
      <c r="A329" s="43" t="s">
        <v>807</v>
      </c>
      <c r="B329" s="43">
        <f t="shared" si="662"/>
        <v>8</v>
      </c>
      <c r="C329" s="43">
        <f t="shared" si="663"/>
        <v>3</v>
      </c>
      <c r="D329" s="43"/>
      <c r="E329" s="43">
        <f t="shared" ref="E329" si="668">plan_id</f>
        <v>805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3"/>
    </row>
    <row r="330" spans="1:9" x14ac:dyDescent="0.3">
      <c r="A330" s="43" t="s">
        <v>807</v>
      </c>
      <c r="B330" s="43">
        <f t="shared" si="662"/>
        <v>8</v>
      </c>
      <c r="C330" s="43">
        <f t="shared" si="663"/>
        <v>4</v>
      </c>
      <c r="D330" s="43"/>
      <c r="E330" s="43">
        <f t="shared" ref="E330" si="670">plan_id</f>
        <v>805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3"/>
    </row>
    <row r="331" spans="1:9" x14ac:dyDescent="0.3">
      <c r="A331" s="43" t="s">
        <v>807</v>
      </c>
      <c r="B331" s="43">
        <f t="shared" si="662"/>
        <v>8</v>
      </c>
      <c r="C331" s="43">
        <f t="shared" si="663"/>
        <v>5</v>
      </c>
      <c r="D331" s="43"/>
      <c r="E331" s="43">
        <f t="shared" ref="E331" si="672">plan_id</f>
        <v>805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3"/>
    </row>
    <row r="332" spans="1:9" x14ac:dyDescent="0.3">
      <c r="A332" s="43" t="s">
        <v>807</v>
      </c>
      <c r="B332" s="43">
        <f t="shared" si="662"/>
        <v>8</v>
      </c>
      <c r="C332" s="43">
        <f t="shared" si="663"/>
        <v>6</v>
      </c>
      <c r="D332" s="43"/>
      <c r="E332" s="43">
        <f t="shared" ref="E332" si="674">plan_id</f>
        <v>805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54377</v>
      </c>
      <c r="I332" s="43"/>
    </row>
    <row r="333" spans="1:9" x14ac:dyDescent="0.3">
      <c r="A333" s="43" t="s">
        <v>807</v>
      </c>
      <c r="B333" s="43">
        <f t="shared" si="662"/>
        <v>8</v>
      </c>
      <c r="C333" s="43">
        <f t="shared" si="663"/>
        <v>7</v>
      </c>
      <c r="D333" s="43"/>
      <c r="E333" s="43">
        <f t="shared" ref="E333" si="676">plan_id</f>
        <v>805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8814</v>
      </c>
      <c r="I333" s="43"/>
    </row>
    <row r="334" spans="1:9" x14ac:dyDescent="0.3">
      <c r="A334" s="43" t="s">
        <v>807</v>
      </c>
      <c r="B334" s="43">
        <f t="shared" si="662"/>
        <v>8</v>
      </c>
      <c r="C334" s="43">
        <f t="shared" si="663"/>
        <v>8</v>
      </c>
      <c r="D334" s="43"/>
      <c r="E334" s="43">
        <f t="shared" ref="E334" si="678">plan_id</f>
        <v>805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44031</v>
      </c>
      <c r="I334" s="43"/>
    </row>
    <row r="335" spans="1:9" x14ac:dyDescent="0.3">
      <c r="A335" s="43" t="s">
        <v>807</v>
      </c>
      <c r="B335" s="43">
        <f t="shared" si="662"/>
        <v>8</v>
      </c>
      <c r="C335" s="43">
        <f t="shared" si="663"/>
        <v>9</v>
      </c>
      <c r="D335" s="43"/>
      <c r="E335" s="43">
        <f t="shared" ref="E335" si="680">plan_id</f>
        <v>805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72205</v>
      </c>
      <c r="I335" s="43"/>
    </row>
    <row r="336" spans="1:9" x14ac:dyDescent="0.3">
      <c r="A336" s="43" t="s">
        <v>807</v>
      </c>
      <c r="B336" s="43">
        <f t="shared" si="662"/>
        <v>8</v>
      </c>
      <c r="C336" s="43">
        <f t="shared" si="663"/>
        <v>10</v>
      </c>
      <c r="D336" s="43"/>
      <c r="E336" s="43">
        <f t="shared" ref="E336" si="682">plan_id</f>
        <v>805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179427</v>
      </c>
      <c r="I336" s="43"/>
    </row>
    <row r="337" spans="1:9" x14ac:dyDescent="0.3">
      <c r="A337" s="43" t="s">
        <v>807</v>
      </c>
      <c r="B337" s="43">
        <f t="shared" si="662"/>
        <v>8</v>
      </c>
      <c r="C337" s="43">
        <f t="shared" si="663"/>
        <v>11</v>
      </c>
      <c r="D337" s="43"/>
      <c r="E337" s="43">
        <f t="shared" ref="E337" si="684">plan_id</f>
        <v>805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43"/>
    </row>
    <row r="338" spans="1:9" x14ac:dyDescent="0.3">
      <c r="A338" s="43" t="s">
        <v>807</v>
      </c>
      <c r="B338" s="43">
        <f t="shared" si="662"/>
        <v>8</v>
      </c>
      <c r="C338" s="43">
        <f t="shared" si="663"/>
        <v>12</v>
      </c>
      <c r="D338" s="43"/>
      <c r="E338" s="43">
        <f t="shared" ref="E338" si="686">plan_id</f>
        <v>805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43"/>
    </row>
    <row r="339" spans="1:9" x14ac:dyDescent="0.3">
      <c r="A339" s="43" t="s">
        <v>807</v>
      </c>
      <c r="B339" s="43">
        <f t="shared" si="662"/>
        <v>8</v>
      </c>
      <c r="C339" s="43">
        <f t="shared" si="663"/>
        <v>13</v>
      </c>
      <c r="D339" s="43"/>
      <c r="E339" s="43">
        <f t="shared" ref="E339" si="688">plan_id</f>
        <v>805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43"/>
    </row>
    <row r="340" spans="1:9" x14ac:dyDescent="0.3">
      <c r="A340" s="43" t="s">
        <v>807</v>
      </c>
      <c r="B340" s="43">
        <f t="shared" si="662"/>
        <v>8</v>
      </c>
      <c r="C340" s="43">
        <f t="shared" si="663"/>
        <v>14</v>
      </c>
      <c r="D340" s="43"/>
      <c r="E340" s="43">
        <f t="shared" ref="E340" si="690">plan_id</f>
        <v>805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  <c r="I340" s="43"/>
    </row>
    <row r="341" spans="1:9" x14ac:dyDescent="0.3">
      <c r="A341" s="43" t="s">
        <v>807</v>
      </c>
      <c r="B341" s="43">
        <f t="shared" si="662"/>
        <v>8</v>
      </c>
      <c r="C341" s="43">
        <f t="shared" si="663"/>
        <v>15</v>
      </c>
      <c r="D341" s="43"/>
      <c r="E341" s="43">
        <f t="shared" ref="E341" si="692">plan_id</f>
        <v>805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43"/>
    </row>
    <row r="342" spans="1:9" x14ac:dyDescent="0.3">
      <c r="A342" s="43" t="s">
        <v>807</v>
      </c>
      <c r="B342" s="43">
        <f t="shared" si="662"/>
        <v>8</v>
      </c>
      <c r="C342" s="43">
        <f t="shared" si="663"/>
        <v>16</v>
      </c>
      <c r="D342" s="43"/>
      <c r="E342" s="43">
        <f t="shared" ref="E342" si="694">plan_id</f>
        <v>805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43"/>
    </row>
    <row r="343" spans="1:9" x14ac:dyDescent="0.3">
      <c r="A343" s="43" t="s">
        <v>807</v>
      </c>
      <c r="B343" s="43">
        <f t="shared" si="662"/>
        <v>8</v>
      </c>
      <c r="C343" s="43">
        <f t="shared" si="663"/>
        <v>17</v>
      </c>
      <c r="D343" s="43"/>
      <c r="E343" s="43">
        <f t="shared" ref="E343" si="696">plan_id</f>
        <v>805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34666795000</v>
      </c>
      <c r="I343" s="43"/>
    </row>
    <row r="344" spans="1:9" x14ac:dyDescent="0.3">
      <c r="A344" s="43" t="s">
        <v>807</v>
      </c>
      <c r="B344" s="43">
        <f t="shared" si="662"/>
        <v>8</v>
      </c>
      <c r="C344" s="43">
        <f t="shared" si="663"/>
        <v>18</v>
      </c>
      <c r="D344" s="43"/>
      <c r="E344" s="43">
        <f t="shared" ref="E344" si="698">plan_id</f>
        <v>805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20371910000</v>
      </c>
      <c r="I344" s="43"/>
    </row>
    <row r="345" spans="1:9" x14ac:dyDescent="0.3">
      <c r="A345" s="43" t="s">
        <v>807</v>
      </c>
      <c r="B345" s="43">
        <f t="shared" si="662"/>
        <v>8</v>
      </c>
      <c r="C345" s="43">
        <f t="shared" si="663"/>
        <v>19</v>
      </c>
      <c r="D345" s="43"/>
      <c r="E345" s="43">
        <f t="shared" ref="E345" si="700">plan_id</f>
        <v>805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14294885000</v>
      </c>
      <c r="I345" s="43"/>
    </row>
    <row r="346" spans="1:9" x14ac:dyDescent="0.3">
      <c r="A346" s="43" t="s">
        <v>807</v>
      </c>
      <c r="B346" s="43">
        <f t="shared" si="662"/>
        <v>8</v>
      </c>
      <c r="C346" s="43">
        <f t="shared" si="663"/>
        <v>20</v>
      </c>
      <c r="D346" s="43"/>
      <c r="E346" s="43">
        <f t="shared" ref="E346" si="702">plan_id</f>
        <v>805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0.58799999999999997</v>
      </c>
      <c r="I346" s="43"/>
    </row>
    <row r="347" spans="1:9" x14ac:dyDescent="0.3">
      <c r="A347" s="43" t="s">
        <v>807</v>
      </c>
      <c r="B347" s="43">
        <f t="shared" si="662"/>
        <v>8</v>
      </c>
      <c r="C347" s="43">
        <f t="shared" si="663"/>
        <v>21</v>
      </c>
      <c r="D347" s="43"/>
      <c r="E347" s="43">
        <f t="shared" ref="E347" si="704">plan_id</f>
        <v>805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3497216000</v>
      </c>
      <c r="I347" s="43"/>
    </row>
    <row r="348" spans="1:9" x14ac:dyDescent="0.3">
      <c r="A348" s="43" t="s">
        <v>807</v>
      </c>
      <c r="B348" s="43">
        <f t="shared" si="662"/>
        <v>8</v>
      </c>
      <c r="C348" s="43">
        <f t="shared" si="663"/>
        <v>22</v>
      </c>
      <c r="D348" s="43"/>
      <c r="E348" s="43">
        <f t="shared" ref="E348" si="706">plan_id</f>
        <v>805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-1491144000</v>
      </c>
      <c r="I348" s="43"/>
    </row>
    <row r="349" spans="1:9" x14ac:dyDescent="0.3">
      <c r="A349" s="43" t="s">
        <v>807</v>
      </c>
      <c r="B349" s="43">
        <f t="shared" si="662"/>
        <v>8</v>
      </c>
      <c r="C349" s="43">
        <f t="shared" si="663"/>
        <v>23</v>
      </c>
      <c r="D349" s="43"/>
      <c r="E349" s="43">
        <f t="shared" ref="E349" si="708">plan_id</f>
        <v>805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1302101000</v>
      </c>
      <c r="I349" s="43"/>
    </row>
    <row r="350" spans="1:9" x14ac:dyDescent="0.3">
      <c r="A350" s="43" t="s">
        <v>807</v>
      </c>
      <c r="B350" s="43">
        <f t="shared" si="662"/>
        <v>8</v>
      </c>
      <c r="C350" s="43">
        <f t="shared" si="663"/>
        <v>24</v>
      </c>
      <c r="D350" s="43"/>
      <c r="E350" s="43">
        <f t="shared" ref="E350" si="710">plan_id</f>
        <v>805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8796809000</v>
      </c>
      <c r="I350" s="43"/>
    </row>
    <row r="351" spans="1:9" x14ac:dyDescent="0.3">
      <c r="A351" s="43" t="s">
        <v>807</v>
      </c>
      <c r="B351" s="43">
        <f t="shared" si="662"/>
        <v>8</v>
      </c>
      <c r="C351" s="43">
        <f t="shared" si="663"/>
        <v>25</v>
      </c>
      <c r="D351" s="43"/>
      <c r="E351" s="43">
        <f t="shared" ref="E351" si="712">plan_id</f>
        <v>805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0.32112257292657931</v>
      </c>
      <c r="I351" s="43"/>
    </row>
    <row r="352" spans="1:9" x14ac:dyDescent="0.3">
      <c r="A352" s="43" t="s">
        <v>807</v>
      </c>
      <c r="B352" s="43">
        <f t="shared" si="662"/>
        <v>8</v>
      </c>
      <c r="C352" s="43">
        <f t="shared" si="663"/>
        <v>26</v>
      </c>
      <c r="D352" s="43"/>
      <c r="E352" s="43">
        <f t="shared" ref="E352" si="714">plan_id</f>
        <v>805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0.32112257292657931</v>
      </c>
      <c r="I352" s="43"/>
    </row>
    <row r="353" spans="1:9" x14ac:dyDescent="0.3">
      <c r="A353" s="43" t="s">
        <v>807</v>
      </c>
      <c r="B353" s="43">
        <f t="shared" si="662"/>
        <v>8</v>
      </c>
      <c r="C353" s="43">
        <f t="shared" si="663"/>
        <v>27</v>
      </c>
      <c r="D353" s="43"/>
      <c r="E353" s="43">
        <f t="shared" ref="E353" si="716">plan_id</f>
        <v>805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1123035000</v>
      </c>
      <c r="I353" s="43"/>
    </row>
    <row r="354" spans="1:9" x14ac:dyDescent="0.3">
      <c r="A354" s="43" t="s">
        <v>807</v>
      </c>
      <c r="B354" s="43">
        <f t="shared" si="662"/>
        <v>8</v>
      </c>
      <c r="C354" s="43">
        <f t="shared" si="663"/>
        <v>28</v>
      </c>
      <c r="D354" s="43"/>
      <c r="E354" s="43">
        <f t="shared" ref="E354" si="718">plan_id</f>
        <v>805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1123035000</v>
      </c>
      <c r="I354" s="43"/>
    </row>
    <row r="355" spans="1:9" x14ac:dyDescent="0.3">
      <c r="A355" s="43" t="s">
        <v>807</v>
      </c>
      <c r="B355" s="43">
        <f t="shared" si="662"/>
        <v>8</v>
      </c>
      <c r="C355" s="43">
        <f t="shared" si="663"/>
        <v>29</v>
      </c>
      <c r="D355" s="43"/>
      <c r="E355" s="43">
        <f t="shared" ref="E355" si="720">plan_id</f>
        <v>805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3"/>
    </row>
    <row r="356" spans="1:9" x14ac:dyDescent="0.3">
      <c r="A356" s="43" t="s">
        <v>807</v>
      </c>
      <c r="B356" s="43">
        <f t="shared" si="662"/>
        <v>8</v>
      </c>
      <c r="C356" s="43">
        <f t="shared" si="663"/>
        <v>30</v>
      </c>
      <c r="D356" s="43"/>
      <c r="E356" s="43">
        <f t="shared" ref="E356" si="722">plan_id</f>
        <v>805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3"/>
    </row>
    <row r="357" spans="1:9" x14ac:dyDescent="0.3">
      <c r="A357" s="43" t="s">
        <v>807</v>
      </c>
      <c r="B357" s="43">
        <f t="shared" si="662"/>
        <v>8</v>
      </c>
      <c r="C357" s="43">
        <f t="shared" si="663"/>
        <v>31</v>
      </c>
      <c r="D357" s="43"/>
      <c r="E357" s="43">
        <f t="shared" ref="E357" si="724">plan_id</f>
        <v>805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542970000</v>
      </c>
      <c r="I357" s="43"/>
    </row>
    <row r="358" spans="1:9" x14ac:dyDescent="0.3">
      <c r="A358" s="43" t="s">
        <v>807</v>
      </c>
      <c r="B358" s="43">
        <f t="shared" si="662"/>
        <v>8</v>
      </c>
      <c r="C358" s="43">
        <f t="shared" si="663"/>
        <v>32</v>
      </c>
      <c r="D358" s="43"/>
      <c r="E358" s="43">
        <f t="shared" ref="E358" si="726">plan_id</f>
        <v>805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2448387000</v>
      </c>
      <c r="I358" s="43"/>
    </row>
    <row r="359" spans="1:9" x14ac:dyDescent="0.3">
      <c r="A359" s="43" t="s">
        <v>807</v>
      </c>
      <c r="B359" s="43">
        <f t="shared" si="662"/>
        <v>8</v>
      </c>
      <c r="C359" s="43">
        <f t="shared" si="663"/>
        <v>33</v>
      </c>
      <c r="D359" s="43"/>
      <c r="E359" s="43">
        <f t="shared" ref="E359" si="728">plan_id</f>
        <v>805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3"/>
    </row>
    <row r="360" spans="1:9" x14ac:dyDescent="0.3">
      <c r="A360" s="43" t="s">
        <v>807</v>
      </c>
      <c r="B360" s="43">
        <f t="shared" si="662"/>
        <v>8</v>
      </c>
      <c r="C360" s="43">
        <f t="shared" si="663"/>
        <v>34</v>
      </c>
      <c r="D360" s="43"/>
      <c r="E360" s="43">
        <f t="shared" ref="E360" si="730">plan_id</f>
        <v>805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21779000</v>
      </c>
      <c r="I360" s="43"/>
    </row>
    <row r="361" spans="1:9" x14ac:dyDescent="0.3">
      <c r="A361" s="43" t="s">
        <v>807</v>
      </c>
      <c r="B361" s="43">
        <f t="shared" si="662"/>
        <v>8</v>
      </c>
      <c r="C361" s="43">
        <f t="shared" si="663"/>
        <v>35</v>
      </c>
      <c r="D361" s="43"/>
      <c r="E361" s="43">
        <f t="shared" ref="E361" si="732">plan_id</f>
        <v>805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3"/>
    </row>
    <row r="362" spans="1:9" x14ac:dyDescent="0.3">
      <c r="A362" s="43" t="s">
        <v>807</v>
      </c>
      <c r="B362" s="43">
        <f t="shared" si="662"/>
        <v>8</v>
      </c>
      <c r="C362" s="43">
        <f t="shared" si="663"/>
        <v>36</v>
      </c>
      <c r="D362" s="43"/>
      <c r="E362" s="43">
        <f t="shared" ref="E362" si="734">plan_id</f>
        <v>805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-321172000</v>
      </c>
      <c r="I362" s="43"/>
    </row>
    <row r="363" spans="1:9" x14ac:dyDescent="0.3">
      <c r="A363" s="43" t="s">
        <v>807</v>
      </c>
      <c r="B363" s="43">
        <f t="shared" si="662"/>
        <v>8</v>
      </c>
      <c r="C363" s="43">
        <f t="shared" si="663"/>
        <v>37</v>
      </c>
      <c r="D363" s="43"/>
      <c r="E363" s="43">
        <f t="shared" ref="E363" si="736">plan_id</f>
        <v>805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-1472563000</v>
      </c>
      <c r="I363" s="43"/>
    </row>
    <row r="364" spans="1:9" x14ac:dyDescent="0.3">
      <c r="A364" s="43" t="s">
        <v>807</v>
      </c>
      <c r="B364" s="43">
        <f t="shared" si="662"/>
        <v>8</v>
      </c>
      <c r="C364" s="43">
        <f t="shared" si="663"/>
        <v>38</v>
      </c>
      <c r="D364" s="43"/>
      <c r="E364" s="43">
        <f t="shared" ref="E364" si="738">plan_id</f>
        <v>805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77475000</v>
      </c>
      <c r="I364" s="43"/>
    </row>
    <row r="365" spans="1:9" x14ac:dyDescent="0.3">
      <c r="A365" s="43" t="s">
        <v>807</v>
      </c>
      <c r="B365" s="43">
        <f t="shared" si="662"/>
        <v>8</v>
      </c>
      <c r="C365" s="43">
        <f t="shared" si="663"/>
        <v>39</v>
      </c>
      <c r="D365" s="43"/>
      <c r="E365" s="43">
        <f t="shared" ref="E365" si="740">plan_id</f>
        <v>805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12352000</v>
      </c>
      <c r="I365" s="43"/>
    </row>
    <row r="366" spans="1:9" x14ac:dyDescent="0.3">
      <c r="A366" s="43" t="s">
        <v>807</v>
      </c>
      <c r="B366" s="43">
        <f t="shared" si="662"/>
        <v>8</v>
      </c>
      <c r="C366" s="43">
        <f t="shared" si="663"/>
        <v>40</v>
      </c>
      <c r="D366" s="43"/>
      <c r="E366" s="43">
        <f t="shared" ref="E366" si="742">plan_id</f>
        <v>805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1174381000</v>
      </c>
      <c r="I366" s="43"/>
    </row>
    <row r="367" spans="1:9" x14ac:dyDescent="0.3">
      <c r="A367" s="43" t="s">
        <v>807</v>
      </c>
      <c r="B367" s="43">
        <f t="shared" si="662"/>
        <v>8</v>
      </c>
      <c r="C367" s="43">
        <f t="shared" si="663"/>
        <v>41</v>
      </c>
      <c r="D367" s="43"/>
      <c r="E367" s="43">
        <f t="shared" ref="E367" si="744">plan_id</f>
        <v>805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-3931781000</v>
      </c>
      <c r="I367" s="43"/>
    </row>
    <row r="368" spans="1:9" x14ac:dyDescent="0.3">
      <c r="A368" s="43" t="s">
        <v>807</v>
      </c>
      <c r="B368" s="43">
        <f t="shared" si="662"/>
        <v>8</v>
      </c>
      <c r="C368" s="43">
        <f t="shared" si="663"/>
        <v>42</v>
      </c>
      <c r="D368" s="43"/>
      <c r="E368" s="43">
        <f t="shared" ref="E368" si="746">plan_id</f>
        <v>805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11006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-42972000</v>
      </c>
      <c r="I368" s="43"/>
    </row>
    <row r="369" spans="1:9" x14ac:dyDescent="0.3">
      <c r="A369" s="43" t="s">
        <v>807</v>
      </c>
      <c r="B369" s="43">
        <f t="shared" si="662"/>
        <v>8</v>
      </c>
      <c r="C369" s="43">
        <f t="shared" si="663"/>
        <v>43</v>
      </c>
      <c r="D369" s="43"/>
      <c r="E369" s="43">
        <f t="shared" ref="E369" si="748">plan_id</f>
        <v>805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-1491144000</v>
      </c>
      <c r="I369" s="43"/>
    </row>
    <row r="370" spans="1:9" x14ac:dyDescent="0.3">
      <c r="A370" s="43" t="s">
        <v>807</v>
      </c>
      <c r="B370" s="43">
        <f t="shared" si="662"/>
        <v>8</v>
      </c>
      <c r="C370" s="43">
        <f t="shared" si="663"/>
        <v>44</v>
      </c>
      <c r="D370" s="43"/>
      <c r="E370" s="43">
        <f t="shared" ref="E370" si="750">plan_id</f>
        <v>805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43"/>
    </row>
    <row r="371" spans="1:9" x14ac:dyDescent="0.3">
      <c r="A371" s="43" t="s">
        <v>807</v>
      </c>
      <c r="B371" s="43">
        <f t="shared" si="662"/>
        <v>8</v>
      </c>
      <c r="C371" s="43">
        <f t="shared" si="663"/>
        <v>45</v>
      </c>
      <c r="D371" s="43"/>
      <c r="E371" s="43">
        <f t="shared" ref="E371" si="752">plan_id</f>
        <v>805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43"/>
    </row>
    <row r="372" spans="1:9" x14ac:dyDescent="0.3">
      <c r="A372" s="43" t="s">
        <v>807</v>
      </c>
      <c r="B372" s="43">
        <f t="shared" si="662"/>
        <v>8</v>
      </c>
      <c r="C372" s="43">
        <f t="shared" si="663"/>
        <v>46</v>
      </c>
      <c r="D372" s="43"/>
      <c r="E372" s="43">
        <f t="shared" ref="E372" si="754">plan_id</f>
        <v>805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43"/>
    </row>
    <row r="373" spans="1:9" x14ac:dyDescent="0.3">
      <c r="A373" s="43" t="s">
        <v>807</v>
      </c>
      <c r="B373" s="43">
        <f t="shared" si="662"/>
        <v>8</v>
      </c>
      <c r="C373" s="43">
        <f t="shared" si="663"/>
        <v>47</v>
      </c>
      <c r="D373" s="43"/>
      <c r="E373" s="43">
        <f t="shared" ref="E373" si="756">plan_id</f>
        <v>805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18252330000</v>
      </c>
      <c r="I373" s="43"/>
    </row>
    <row r="374" spans="1:9" x14ac:dyDescent="0.3">
      <c r="A374" s="43" t="s">
        <v>807</v>
      </c>
      <c r="B374" s="43">
        <f t="shared" si="662"/>
        <v>8</v>
      </c>
      <c r="C374" s="43">
        <f t="shared" si="663"/>
        <v>48</v>
      </c>
      <c r="D374" s="43"/>
      <c r="E374" s="43">
        <f t="shared" ref="E374" si="758">plan_id</f>
        <v>805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14294885000</v>
      </c>
      <c r="I374" s="43"/>
    </row>
    <row r="375" spans="1:9" x14ac:dyDescent="0.3">
      <c r="A375" s="43" t="s">
        <v>807</v>
      </c>
      <c r="B375" s="43">
        <f t="shared" si="662"/>
        <v>8</v>
      </c>
      <c r="C375" s="43">
        <f t="shared" si="663"/>
        <v>49</v>
      </c>
      <c r="D375" s="43"/>
      <c r="E375" s="43">
        <f t="shared" ref="E375" si="760">plan_id</f>
        <v>805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10964314000</v>
      </c>
      <c r="I375" s="43"/>
    </row>
    <row r="376" spans="1:9" x14ac:dyDescent="0.3">
      <c r="A376" s="43" t="s">
        <v>807</v>
      </c>
      <c r="B376" s="43">
        <f t="shared" si="662"/>
        <v>8</v>
      </c>
      <c r="C376" s="43">
        <f t="shared" si="663"/>
        <v>50</v>
      </c>
      <c r="D376" s="43"/>
      <c r="E376" s="43">
        <f t="shared" ref="E376" si="762">plan_id</f>
        <v>805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4.3 Years</v>
      </c>
      <c r="I376" s="43"/>
    </row>
    <row r="377" spans="1:9" x14ac:dyDescent="0.3">
      <c r="A377" s="43" t="s">
        <v>807</v>
      </c>
      <c r="B377" s="43">
        <f t="shared" si="662"/>
        <v>8</v>
      </c>
      <c r="C377" s="43">
        <f t="shared" si="663"/>
        <v>51</v>
      </c>
      <c r="D377" s="43"/>
      <c r="E377" s="43">
        <f t="shared" ref="E377" si="764">plan_id</f>
        <v>805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33708555000</v>
      </c>
      <c r="I377" s="43"/>
    </row>
    <row r="378" spans="1:9" x14ac:dyDescent="0.3">
      <c r="A378" s="43" t="s">
        <v>807</v>
      </c>
      <c r="B378" s="43">
        <f t="shared" si="662"/>
        <v>8</v>
      </c>
      <c r="C378" s="43">
        <f t="shared" si="663"/>
        <v>52</v>
      </c>
      <c r="D378" s="43"/>
      <c r="E378" s="43">
        <f t="shared" ref="E378" si="766">plan_id</f>
        <v>805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542970000</v>
      </c>
      <c r="I378" s="43"/>
    </row>
    <row r="379" spans="1:9" x14ac:dyDescent="0.3">
      <c r="A379" s="43" t="s">
        <v>807</v>
      </c>
      <c r="B379" s="43">
        <f t="shared" si="662"/>
        <v>8</v>
      </c>
      <c r="C379" s="43">
        <f t="shared" si="663"/>
        <v>53</v>
      </c>
      <c r="D379" s="43"/>
      <c r="E379" s="43">
        <f t="shared" ref="E379" si="768">plan_id</f>
        <v>805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2448387000</v>
      </c>
      <c r="I379" s="43"/>
    </row>
    <row r="380" spans="1:9" x14ac:dyDescent="0.3">
      <c r="A380" s="43" t="s">
        <v>807</v>
      </c>
      <c r="B380" s="43">
        <f t="shared" si="662"/>
        <v>8</v>
      </c>
      <c r="C380" s="43">
        <f t="shared" si="663"/>
        <v>54</v>
      </c>
      <c r="D380" s="43"/>
      <c r="E380" s="43">
        <f t="shared" ref="E380" si="770">plan_id</f>
        <v>805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3"/>
    </row>
    <row r="381" spans="1:9" x14ac:dyDescent="0.3">
      <c r="A381" s="43" t="s">
        <v>807</v>
      </c>
      <c r="B381" s="43">
        <f t="shared" si="662"/>
        <v>8</v>
      </c>
      <c r="C381" s="43">
        <f t="shared" si="663"/>
        <v>55</v>
      </c>
      <c r="D381" s="43"/>
      <c r="E381" s="43">
        <f t="shared" ref="E381" si="772">plan_id</f>
        <v>805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93650000</v>
      </c>
      <c r="I381" s="43"/>
    </row>
    <row r="382" spans="1:9" x14ac:dyDescent="0.3">
      <c r="A382" s="43" t="s">
        <v>807</v>
      </c>
      <c r="B382" s="43">
        <f t="shared" si="662"/>
        <v>8</v>
      </c>
      <c r="C382" s="43">
        <f t="shared" si="663"/>
        <v>56</v>
      </c>
      <c r="D382" s="43"/>
      <c r="E382" s="43">
        <f t="shared" ref="E382" si="774">plan_id</f>
        <v>805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3"/>
    </row>
    <row r="383" spans="1:9" x14ac:dyDescent="0.3">
      <c r="A383" s="43" t="s">
        <v>807</v>
      </c>
      <c r="B383" s="43">
        <f t="shared" si="662"/>
        <v>8</v>
      </c>
      <c r="C383" s="43">
        <f t="shared" si="663"/>
        <v>57</v>
      </c>
      <c r="D383" s="43"/>
      <c r="E383" s="43">
        <f t="shared" ref="E383" si="776">plan_id</f>
        <v>805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1123035000</v>
      </c>
      <c r="I383" s="43"/>
    </row>
    <row r="384" spans="1:9" x14ac:dyDescent="0.3">
      <c r="A384" s="43" t="s">
        <v>807</v>
      </c>
      <c r="B384" s="43">
        <f t="shared" si="662"/>
        <v>8</v>
      </c>
      <c r="C384" s="43">
        <f t="shared" si="663"/>
        <v>58</v>
      </c>
      <c r="D384" s="43"/>
      <c r="E384" s="43">
        <f t="shared" ref="E384" si="778">plan_id</f>
        <v>805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321172000</v>
      </c>
      <c r="I384" s="43"/>
    </row>
    <row r="385" spans="1:9" x14ac:dyDescent="0.3">
      <c r="A385" s="43" t="s">
        <v>807</v>
      </c>
      <c r="B385" s="43">
        <f t="shared" si="662"/>
        <v>8</v>
      </c>
      <c r="C385" s="43">
        <f t="shared" si="663"/>
        <v>59</v>
      </c>
      <c r="D385" s="43"/>
      <c r="E385" s="43">
        <f t="shared" ref="E385" si="780">plan_id</f>
        <v>805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1085189000</v>
      </c>
      <c r="I385" s="43"/>
    </row>
    <row r="386" spans="1:9" x14ac:dyDescent="0.3">
      <c r="A386" s="43" t="s">
        <v>807</v>
      </c>
      <c r="B386" s="43">
        <f t="shared" si="662"/>
        <v>8</v>
      </c>
      <c r="C386" s="43">
        <f t="shared" si="663"/>
        <v>60</v>
      </c>
      <c r="D386" s="43"/>
      <c r="E386" s="43">
        <f t="shared" ref="E386" si="782">plan_id</f>
        <v>805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-2094364000</v>
      </c>
      <c r="I386" s="43"/>
    </row>
    <row r="387" spans="1:9" x14ac:dyDescent="0.3">
      <c r="A387" s="43" t="s">
        <v>807</v>
      </c>
      <c r="B387" s="43">
        <f t="shared" si="662"/>
        <v>8</v>
      </c>
      <c r="C387" s="43">
        <f t="shared" si="663"/>
        <v>61</v>
      </c>
      <c r="D387" s="43"/>
      <c r="E387" s="43">
        <f t="shared" ref="E387" si="784">plan_id</f>
        <v>805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-32403000</v>
      </c>
      <c r="I387" s="43"/>
    </row>
    <row r="388" spans="1:9" x14ac:dyDescent="0.3">
      <c r="A388" s="43" t="s">
        <v>807</v>
      </c>
      <c r="B388" s="43">
        <f t="shared" si="662"/>
        <v>8</v>
      </c>
      <c r="C388" s="43">
        <f t="shared" si="663"/>
        <v>62</v>
      </c>
      <c r="D388" s="43"/>
      <c r="E388" s="43">
        <f t="shared" ref="E388" si="786">plan_id</f>
        <v>805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-2126767000</v>
      </c>
      <c r="I388" s="43"/>
    </row>
    <row r="389" spans="1:9" x14ac:dyDescent="0.3">
      <c r="A389" s="43" t="s">
        <v>807</v>
      </c>
      <c r="B389" s="43">
        <f t="shared" si="662"/>
        <v>8</v>
      </c>
      <c r="C389" s="43">
        <f t="shared" si="663"/>
        <v>63</v>
      </c>
      <c r="D389" s="43"/>
      <c r="E389" s="43">
        <f t="shared" ref="E389" si="788">plan_id</f>
        <v>805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-12352000</v>
      </c>
      <c r="I389" s="43"/>
    </row>
    <row r="390" spans="1:9" x14ac:dyDescent="0.3">
      <c r="A390" s="43" t="s">
        <v>807</v>
      </c>
      <c r="B390" s="43">
        <f t="shared" si="662"/>
        <v>8</v>
      </c>
      <c r="C390" s="43">
        <f t="shared" si="663"/>
        <v>64</v>
      </c>
      <c r="D390" s="43"/>
      <c r="E390" s="43">
        <f t="shared" ref="E390" si="790">plan_id</f>
        <v>805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3"/>
    </row>
    <row r="391" spans="1:9" x14ac:dyDescent="0.3">
      <c r="A391" s="43" t="s">
        <v>807</v>
      </c>
      <c r="B391" s="43">
        <f t="shared" ref="B391:B458" si="792">B326+1</f>
        <v>8</v>
      </c>
      <c r="C391" s="43">
        <f t="shared" ref="C391:C458" si="793">C326</f>
        <v>65</v>
      </c>
      <c r="D391" s="43"/>
      <c r="E391" s="43">
        <f t="shared" ref="E391" si="794">plan_id</f>
        <v>805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3"/>
    </row>
    <row r="392" spans="1:9" x14ac:dyDescent="0.3">
      <c r="A392" s="43" t="s">
        <v>807</v>
      </c>
      <c r="B392" s="43">
        <f t="shared" si="792"/>
        <v>8</v>
      </c>
      <c r="C392" s="43">
        <f t="shared" si="793"/>
        <v>66</v>
      </c>
      <c r="D392" s="43"/>
      <c r="E392" s="43">
        <f t="shared" ref="E392" si="796">plan_id</f>
        <v>805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19981633000</v>
      </c>
      <c r="I392" s="43"/>
    </row>
    <row r="393" spans="1:9" x14ac:dyDescent="0.3">
      <c r="A393" s="43" t="s">
        <v>807</v>
      </c>
      <c r="B393" s="43">
        <f t="shared" si="792"/>
        <v>8</v>
      </c>
      <c r="C393" s="43">
        <f t="shared" si="793"/>
        <v>67</v>
      </c>
      <c r="D393" s="43"/>
      <c r="E393" s="43">
        <f t="shared" ref="E393:E458" si="798">plan_id</f>
        <v>805</v>
      </c>
      <c r="F393" s="43">
        <f t="shared" ca="1" si="660"/>
        <v>2019</v>
      </c>
      <c r="G393" s="43">
        <f t="shared" ref="G393:G458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14294885000</v>
      </c>
      <c r="I393" s="43"/>
    </row>
    <row r="394" spans="1:9" x14ac:dyDescent="0.3">
      <c r="A394" s="43" t="s">
        <v>807</v>
      </c>
      <c r="B394" s="43">
        <f t="shared" si="792"/>
        <v>9</v>
      </c>
      <c r="C394" s="43">
        <f t="shared" si="793"/>
        <v>3</v>
      </c>
      <c r="D394" s="43"/>
      <c r="E394" s="43">
        <f t="shared" si="798"/>
        <v>805</v>
      </c>
      <c r="F394" s="43">
        <f t="shared" ca="1" si="660"/>
        <v>2020</v>
      </c>
      <c r="G394" s="43">
        <f t="shared" ca="1" si="799"/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3"/>
    </row>
    <row r="395" spans="1:9" x14ac:dyDescent="0.3">
      <c r="A395" s="43" t="s">
        <v>807</v>
      </c>
      <c r="B395" s="43">
        <f t="shared" si="792"/>
        <v>9</v>
      </c>
      <c r="C395" s="43">
        <f t="shared" si="793"/>
        <v>4</v>
      </c>
      <c r="D395" s="43"/>
      <c r="E395" s="43">
        <f t="shared" si="798"/>
        <v>805</v>
      </c>
      <c r="F395" s="43">
        <f t="shared" ca="1" si="660"/>
        <v>2020</v>
      </c>
      <c r="G395" s="43">
        <f t="shared" ca="1" si="799"/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3"/>
    </row>
    <row r="396" spans="1:9" x14ac:dyDescent="0.3">
      <c r="A396" s="43" t="s">
        <v>807</v>
      </c>
      <c r="B396" s="43">
        <f t="shared" si="792"/>
        <v>9</v>
      </c>
      <c r="C396" s="43">
        <f t="shared" si="793"/>
        <v>5</v>
      </c>
      <c r="D396" s="43"/>
      <c r="E396" s="43">
        <f t="shared" si="798"/>
        <v>805</v>
      </c>
      <c r="F396" s="43">
        <f t="shared" ca="1" si="660"/>
        <v>2020</v>
      </c>
      <c r="G396" s="43">
        <f t="shared" ca="1" si="799"/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3"/>
    </row>
    <row r="397" spans="1:9" x14ac:dyDescent="0.3">
      <c r="A397" s="43" t="s">
        <v>807</v>
      </c>
      <c r="B397" s="43">
        <f t="shared" si="792"/>
        <v>9</v>
      </c>
      <c r="C397" s="43">
        <f t="shared" si="793"/>
        <v>6</v>
      </c>
      <c r="D397" s="43"/>
      <c r="E397" s="43">
        <f t="shared" si="798"/>
        <v>805</v>
      </c>
      <c r="F397" s="43">
        <f t="shared" ca="1" si="660"/>
        <v>2020</v>
      </c>
      <c r="G397" s="43">
        <f t="shared" ca="1" si="799"/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55613</v>
      </c>
      <c r="I397" s="43"/>
    </row>
    <row r="398" spans="1:9" x14ac:dyDescent="0.3">
      <c r="A398" s="43" t="s">
        <v>807</v>
      </c>
      <c r="B398" s="43">
        <f t="shared" si="792"/>
        <v>9</v>
      </c>
      <c r="C398" s="43">
        <f t="shared" si="793"/>
        <v>7</v>
      </c>
      <c r="D398" s="43"/>
      <c r="E398" s="43">
        <f t="shared" si="798"/>
        <v>805</v>
      </c>
      <c r="F398" s="43">
        <f t="shared" ca="1" si="660"/>
        <v>2020</v>
      </c>
      <c r="G398" s="43">
        <f t="shared" ca="1" si="799"/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8992</v>
      </c>
      <c r="I398" s="43"/>
    </row>
    <row r="399" spans="1:9" x14ac:dyDescent="0.3">
      <c r="A399" s="43" t="s">
        <v>807</v>
      </c>
      <c r="B399" s="43">
        <f t="shared" si="792"/>
        <v>9</v>
      </c>
      <c r="C399" s="43">
        <f t="shared" si="793"/>
        <v>8</v>
      </c>
      <c r="D399" s="43"/>
      <c r="E399" s="43">
        <f t="shared" si="798"/>
        <v>805</v>
      </c>
      <c r="F399" s="43">
        <f t="shared" ca="1" si="660"/>
        <v>2020</v>
      </c>
      <c r="G399" s="43">
        <f t="shared" ca="1" si="799"/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45639</v>
      </c>
      <c r="I399" s="43"/>
    </row>
    <row r="400" spans="1:9" x14ac:dyDescent="0.3">
      <c r="A400" s="43" t="s">
        <v>807</v>
      </c>
      <c r="B400" s="43">
        <f t="shared" si="792"/>
        <v>9</v>
      </c>
      <c r="C400" s="43">
        <f t="shared" si="793"/>
        <v>9</v>
      </c>
      <c r="D400" s="43"/>
      <c r="E400" s="43">
        <f t="shared" si="798"/>
        <v>805</v>
      </c>
      <c r="F400" s="43">
        <f t="shared" ca="1" si="660"/>
        <v>2020</v>
      </c>
      <c r="G400" s="43">
        <f t="shared" ca="1" si="799"/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72647</v>
      </c>
      <c r="I400" s="43"/>
    </row>
    <row r="401" spans="1:9" x14ac:dyDescent="0.3">
      <c r="A401" s="43" t="s">
        <v>807</v>
      </c>
      <c r="B401" s="43">
        <f t="shared" si="792"/>
        <v>9</v>
      </c>
      <c r="C401" s="43">
        <f t="shared" si="793"/>
        <v>10</v>
      </c>
      <c r="D401" s="43"/>
      <c r="E401" s="43">
        <f t="shared" si="798"/>
        <v>805</v>
      </c>
      <c r="F401" s="43">
        <f t="shared" ca="1" si="660"/>
        <v>2020</v>
      </c>
      <c r="G401" s="43">
        <f t="shared" ca="1" si="799"/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182891</v>
      </c>
      <c r="I401" s="43"/>
    </row>
    <row r="402" spans="1:9" x14ac:dyDescent="0.3">
      <c r="A402" s="43" t="s">
        <v>807</v>
      </c>
      <c r="B402" s="43">
        <f t="shared" si="792"/>
        <v>9</v>
      </c>
      <c r="C402" s="43">
        <f t="shared" si="793"/>
        <v>11</v>
      </c>
      <c r="D402" s="43"/>
      <c r="E402" s="43">
        <f t="shared" si="798"/>
        <v>805</v>
      </c>
      <c r="F402" s="43">
        <f t="shared" ca="1" si="660"/>
        <v>2020</v>
      </c>
      <c r="G402" s="43">
        <f t="shared" ca="1" si="799"/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  <c r="I402" s="43"/>
    </row>
    <row r="403" spans="1:9" x14ac:dyDescent="0.3">
      <c r="A403" s="43" t="s">
        <v>807</v>
      </c>
      <c r="B403" s="43">
        <f t="shared" si="792"/>
        <v>9</v>
      </c>
      <c r="C403" s="43">
        <f t="shared" si="793"/>
        <v>12</v>
      </c>
      <c r="D403" s="43"/>
      <c r="E403" s="43">
        <f t="shared" si="798"/>
        <v>805</v>
      </c>
      <c r="F403" s="43">
        <f t="shared" ca="1" si="660"/>
        <v>2020</v>
      </c>
      <c r="G403" s="43">
        <f t="shared" ca="1" si="799"/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43"/>
    </row>
    <row r="404" spans="1:9" x14ac:dyDescent="0.3">
      <c r="A404" s="43" t="s">
        <v>807</v>
      </c>
      <c r="B404" s="43">
        <f t="shared" si="792"/>
        <v>9</v>
      </c>
      <c r="C404" s="43">
        <f t="shared" si="793"/>
        <v>13</v>
      </c>
      <c r="D404" s="43"/>
      <c r="E404" s="43">
        <f t="shared" si="798"/>
        <v>805</v>
      </c>
      <c r="F404" s="43">
        <f t="shared" ca="1" si="660"/>
        <v>2020</v>
      </c>
      <c r="G404" s="43">
        <f t="shared" ca="1" si="799"/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  <c r="I404" s="43"/>
    </row>
    <row r="405" spans="1:9" x14ac:dyDescent="0.3">
      <c r="A405" s="43" t="s">
        <v>807</v>
      </c>
      <c r="B405" s="43">
        <f t="shared" si="792"/>
        <v>9</v>
      </c>
      <c r="C405" s="43">
        <f t="shared" si="793"/>
        <v>14</v>
      </c>
      <c r="D405" s="43"/>
      <c r="E405" s="43">
        <f t="shared" si="798"/>
        <v>805</v>
      </c>
      <c r="F405" s="43">
        <f t="shared" ca="1" si="660"/>
        <v>2020</v>
      </c>
      <c r="G405" s="43">
        <f t="shared" ca="1" si="799"/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3"/>
    </row>
    <row r="406" spans="1:9" x14ac:dyDescent="0.3">
      <c r="A406" s="43" t="s">
        <v>807</v>
      </c>
      <c r="B406" s="43">
        <f t="shared" si="792"/>
        <v>9</v>
      </c>
      <c r="C406" s="43">
        <f t="shared" si="793"/>
        <v>15</v>
      </c>
      <c r="D406" s="43"/>
      <c r="E406" s="43">
        <f t="shared" si="798"/>
        <v>805</v>
      </c>
      <c r="F406" s="43">
        <f t="shared" ca="1" si="660"/>
        <v>2020</v>
      </c>
      <c r="G406" s="43">
        <f t="shared" ca="1" si="799"/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43"/>
    </row>
    <row r="407" spans="1:9" x14ac:dyDescent="0.3">
      <c r="A407" s="43" t="s">
        <v>807</v>
      </c>
      <c r="B407" s="43">
        <f t="shared" si="792"/>
        <v>9</v>
      </c>
      <c r="C407" s="43">
        <f t="shared" si="793"/>
        <v>16</v>
      </c>
      <c r="D407" s="43"/>
      <c r="E407" s="43">
        <f t="shared" si="798"/>
        <v>805</v>
      </c>
      <c r="F407" s="43">
        <f t="shared" ca="1" si="660"/>
        <v>2020</v>
      </c>
      <c r="G407" s="43">
        <f t="shared" ca="1" si="799"/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  <c r="I407" s="43"/>
    </row>
    <row r="408" spans="1:9" x14ac:dyDescent="0.3">
      <c r="A408" s="43" t="s">
        <v>807</v>
      </c>
      <c r="B408" s="43">
        <f t="shared" si="792"/>
        <v>9</v>
      </c>
      <c r="C408" s="43">
        <f t="shared" si="793"/>
        <v>17</v>
      </c>
      <c r="D408" s="43"/>
      <c r="E408" s="43">
        <f t="shared" si="798"/>
        <v>805</v>
      </c>
      <c r="F408" s="43">
        <f t="shared" ca="1" si="660"/>
        <v>2020</v>
      </c>
      <c r="G408" s="43">
        <f t="shared" ca="1" si="799"/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35552041000</v>
      </c>
      <c r="I408" s="43"/>
    </row>
    <row r="409" spans="1:9" x14ac:dyDescent="0.3">
      <c r="A409" s="43" t="s">
        <v>807</v>
      </c>
      <c r="B409" s="43">
        <f t="shared" si="792"/>
        <v>9</v>
      </c>
      <c r="C409" s="43">
        <f t="shared" si="793"/>
        <v>18</v>
      </c>
      <c r="D409" s="43"/>
      <c r="E409" s="43">
        <f t="shared" si="798"/>
        <v>805</v>
      </c>
      <c r="F409" s="43">
        <f t="shared" ca="1" si="660"/>
        <v>2020</v>
      </c>
      <c r="G409" s="43">
        <f t="shared" ca="1" si="799"/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20717000000</v>
      </c>
      <c r="I409" s="43"/>
    </row>
    <row r="410" spans="1:9" x14ac:dyDescent="0.3">
      <c r="A410" s="43" t="s">
        <v>807</v>
      </c>
      <c r="B410" s="43">
        <f t="shared" si="792"/>
        <v>9</v>
      </c>
      <c r="C410" s="43">
        <f t="shared" si="793"/>
        <v>19</v>
      </c>
      <c r="D410" s="43"/>
      <c r="E410" s="43">
        <f t="shared" si="798"/>
        <v>805</v>
      </c>
      <c r="F410" s="43">
        <f t="shared" ca="1" si="660"/>
        <v>2020</v>
      </c>
      <c r="G410" s="43">
        <f t="shared" ca="1" si="799"/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14835041000</v>
      </c>
      <c r="I410" s="43"/>
    </row>
    <row r="411" spans="1:9" x14ac:dyDescent="0.3">
      <c r="A411" s="43" t="s">
        <v>807</v>
      </c>
      <c r="B411" s="43">
        <f t="shared" si="792"/>
        <v>9</v>
      </c>
      <c r="C411" s="43">
        <f t="shared" si="793"/>
        <v>20</v>
      </c>
      <c r="D411" s="43"/>
      <c r="E411" s="43">
        <f t="shared" si="798"/>
        <v>805</v>
      </c>
      <c r="F411" s="43">
        <f t="shared" ca="1" si="660"/>
        <v>2020</v>
      </c>
      <c r="G411" s="43">
        <f t="shared" ca="1" si="799"/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0.5827</v>
      </c>
      <c r="I411" s="43"/>
    </row>
    <row r="412" spans="1:9" x14ac:dyDescent="0.3">
      <c r="A412" s="43" t="s">
        <v>807</v>
      </c>
      <c r="B412" s="43">
        <f t="shared" si="792"/>
        <v>9</v>
      </c>
      <c r="C412" s="43">
        <f t="shared" si="793"/>
        <v>21</v>
      </c>
      <c r="D412" s="43"/>
      <c r="E412" s="43">
        <f t="shared" si="798"/>
        <v>805</v>
      </c>
      <c r="F412" s="43">
        <f t="shared" ca="1" si="660"/>
        <v>2020</v>
      </c>
      <c r="G412" s="43">
        <f t="shared" ca="1" si="799"/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3569262000</v>
      </c>
      <c r="I412" s="43"/>
    </row>
    <row r="413" spans="1:9" x14ac:dyDescent="0.3">
      <c r="A413" s="43" t="s">
        <v>807</v>
      </c>
      <c r="B413" s="43">
        <f t="shared" si="792"/>
        <v>9</v>
      </c>
      <c r="C413" s="43">
        <f t="shared" si="793"/>
        <v>22</v>
      </c>
      <c r="D413" s="43"/>
      <c r="E413" s="43">
        <f t="shared" si="798"/>
        <v>805</v>
      </c>
      <c r="F413" s="43">
        <f t="shared" ca="1" si="660"/>
        <v>2020</v>
      </c>
      <c r="G413" s="43">
        <f t="shared" ca="1" si="799"/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3"/>
    </row>
    <row r="414" spans="1:9" x14ac:dyDescent="0.3">
      <c r="A414" s="43" t="s">
        <v>807</v>
      </c>
      <c r="B414" s="43">
        <f t="shared" si="792"/>
        <v>9</v>
      </c>
      <c r="C414" s="43">
        <f t="shared" si="793"/>
        <v>23</v>
      </c>
      <c r="D414" s="43"/>
      <c r="E414" s="43">
        <f t="shared" si="798"/>
        <v>805</v>
      </c>
      <c r="F414" s="43">
        <f t="shared" ca="1" si="660"/>
        <v>2020</v>
      </c>
      <c r="G414" s="43">
        <f t="shared" ca="1" si="799"/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3"/>
    </row>
    <row r="415" spans="1:9" x14ac:dyDescent="0.3">
      <c r="A415" s="43" t="s">
        <v>807</v>
      </c>
      <c r="B415" s="43">
        <f t="shared" si="792"/>
        <v>9</v>
      </c>
      <c r="C415" s="43">
        <f t="shared" si="793"/>
        <v>24</v>
      </c>
      <c r="D415" s="43"/>
      <c r="E415" s="43">
        <f t="shared" si="798"/>
        <v>805</v>
      </c>
      <c r="F415" s="43">
        <f t="shared" ca="1" si="660"/>
        <v>2020</v>
      </c>
      <c r="G415" s="43">
        <f t="shared" ca="1" si="799"/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3"/>
    </row>
    <row r="416" spans="1:9" x14ac:dyDescent="0.3">
      <c r="A416" s="43" t="s">
        <v>807</v>
      </c>
      <c r="B416" s="43">
        <f t="shared" si="792"/>
        <v>9</v>
      </c>
      <c r="C416" s="43">
        <f t="shared" si="793"/>
        <v>25</v>
      </c>
      <c r="D416" s="43"/>
      <c r="E416" s="43">
        <f t="shared" si="798"/>
        <v>805</v>
      </c>
      <c r="F416" s="43">
        <f t="shared" ca="1" si="660"/>
        <v>2020</v>
      </c>
      <c r="G416" s="43">
        <f t="shared" ca="1" si="799"/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0.31779146501433631</v>
      </c>
      <c r="I416" s="43"/>
    </row>
    <row r="417" spans="1:9" x14ac:dyDescent="0.3">
      <c r="A417" s="43" t="s">
        <v>807</v>
      </c>
      <c r="B417" s="43">
        <f t="shared" si="792"/>
        <v>9</v>
      </c>
      <c r="C417" s="43">
        <f t="shared" si="793"/>
        <v>26</v>
      </c>
      <c r="D417" s="43"/>
      <c r="E417" s="43">
        <f t="shared" si="798"/>
        <v>805</v>
      </c>
      <c r="F417" s="43">
        <f t="shared" ca="1" si="660"/>
        <v>2020</v>
      </c>
      <c r="G417" s="43">
        <f t="shared" ca="1" si="799"/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0.31779146501433631</v>
      </c>
      <c r="I417" s="43"/>
    </row>
    <row r="418" spans="1:9" x14ac:dyDescent="0.3">
      <c r="A418" s="43" t="s">
        <v>807</v>
      </c>
      <c r="B418" s="43">
        <f t="shared" si="792"/>
        <v>9</v>
      </c>
      <c r="C418" s="43">
        <f t="shared" si="793"/>
        <v>27</v>
      </c>
      <c r="D418" s="43"/>
      <c r="E418" s="43">
        <f t="shared" si="798"/>
        <v>805</v>
      </c>
      <c r="F418" s="43">
        <f t="shared" ca="1" si="660"/>
        <v>2020</v>
      </c>
      <c r="G418" s="43">
        <f t="shared" ca="1" si="799"/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1134281000</v>
      </c>
      <c r="I418" s="43"/>
    </row>
    <row r="419" spans="1:9" x14ac:dyDescent="0.3">
      <c r="A419" s="43" t="s">
        <v>807</v>
      </c>
      <c r="B419" s="43">
        <f t="shared" si="792"/>
        <v>9</v>
      </c>
      <c r="C419" s="43">
        <f t="shared" si="793"/>
        <v>28</v>
      </c>
      <c r="D419" s="43"/>
      <c r="E419" s="43">
        <f t="shared" si="798"/>
        <v>805</v>
      </c>
      <c r="F419" s="43">
        <f t="shared" ca="1" si="660"/>
        <v>2020</v>
      </c>
      <c r="G419" s="43">
        <f t="shared" ca="1" si="799"/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1134281000</v>
      </c>
      <c r="I419" s="43"/>
    </row>
    <row r="420" spans="1:9" x14ac:dyDescent="0.3">
      <c r="A420" s="43" t="s">
        <v>807</v>
      </c>
      <c r="B420" s="43">
        <f t="shared" si="792"/>
        <v>9</v>
      </c>
      <c r="C420" s="43">
        <f t="shared" si="793"/>
        <v>29</v>
      </c>
      <c r="D420" s="43"/>
      <c r="E420" s="43">
        <f t="shared" si="798"/>
        <v>805</v>
      </c>
      <c r="F420" s="43">
        <f t="shared" ca="1" si="660"/>
        <v>2020</v>
      </c>
      <c r="G420" s="43">
        <f t="shared" ca="1" si="799"/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3"/>
    </row>
    <row r="421" spans="1:9" x14ac:dyDescent="0.3">
      <c r="A421" s="43" t="s">
        <v>807</v>
      </c>
      <c r="B421" s="43">
        <f t="shared" si="792"/>
        <v>9</v>
      </c>
      <c r="C421" s="43">
        <f t="shared" si="793"/>
        <v>30</v>
      </c>
      <c r="D421" s="43"/>
      <c r="E421" s="43">
        <f t="shared" si="798"/>
        <v>805</v>
      </c>
      <c r="F421" s="43">
        <f t="shared" ca="1" si="660"/>
        <v>2020</v>
      </c>
      <c r="G421" s="43">
        <f t="shared" ca="1" si="799"/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3"/>
    </row>
    <row r="422" spans="1:9" x14ac:dyDescent="0.3">
      <c r="A422" s="43" t="s">
        <v>807</v>
      </c>
      <c r="B422" s="43">
        <f t="shared" si="792"/>
        <v>9</v>
      </c>
      <c r="C422" s="43">
        <f t="shared" si="793"/>
        <v>31</v>
      </c>
      <c r="D422" s="43"/>
      <c r="E422" s="43">
        <f t="shared" si="798"/>
        <v>805</v>
      </c>
      <c r="F422" s="43">
        <f t="shared" ca="1" si="660"/>
        <v>2020</v>
      </c>
      <c r="G422" s="43">
        <f t="shared" ca="1" si="799"/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552625000</v>
      </c>
      <c r="I422" s="43"/>
    </row>
    <row r="423" spans="1:9" x14ac:dyDescent="0.3">
      <c r="A423" s="43" t="s">
        <v>807</v>
      </c>
      <c r="B423" s="43">
        <f t="shared" si="792"/>
        <v>9</v>
      </c>
      <c r="C423" s="43">
        <f t="shared" si="793"/>
        <v>32</v>
      </c>
      <c r="D423" s="43"/>
      <c r="E423" s="43">
        <f t="shared" si="798"/>
        <v>805</v>
      </c>
      <c r="F423" s="43">
        <f t="shared" ca="1" si="660"/>
        <v>2020</v>
      </c>
      <c r="G423" s="43">
        <f t="shared" ca="1" si="799"/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2517671000</v>
      </c>
      <c r="I423" s="43"/>
    </row>
    <row r="424" spans="1:9" x14ac:dyDescent="0.3">
      <c r="A424" s="43" t="s">
        <v>807</v>
      </c>
      <c r="B424" s="43">
        <f t="shared" si="792"/>
        <v>9</v>
      </c>
      <c r="C424" s="43">
        <f t="shared" si="793"/>
        <v>33</v>
      </c>
      <c r="D424" s="43"/>
      <c r="E424" s="43">
        <f t="shared" si="798"/>
        <v>805</v>
      </c>
      <c r="F424" s="43">
        <f t="shared" ca="1" si="660"/>
        <v>2020</v>
      </c>
      <c r="G424" s="43">
        <f t="shared" ca="1" si="799"/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3"/>
    </row>
    <row r="425" spans="1:9" x14ac:dyDescent="0.3">
      <c r="A425" s="43" t="s">
        <v>807</v>
      </c>
      <c r="B425" s="43">
        <f t="shared" si="792"/>
        <v>9</v>
      </c>
      <c r="C425" s="43">
        <f t="shared" si="793"/>
        <v>34</v>
      </c>
      <c r="D425" s="43"/>
      <c r="E425" s="43">
        <f t="shared" si="798"/>
        <v>805</v>
      </c>
      <c r="F425" s="43">
        <f t="shared" ca="1" si="660"/>
        <v>2020</v>
      </c>
      <c r="G425" s="43">
        <f t="shared" ca="1" si="799"/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3"/>
    </row>
    <row r="426" spans="1:9" x14ac:dyDescent="0.3">
      <c r="A426" s="43" t="s">
        <v>807</v>
      </c>
      <c r="B426" s="43">
        <f t="shared" si="792"/>
        <v>9</v>
      </c>
      <c r="C426" s="43">
        <f t="shared" si="793"/>
        <v>35</v>
      </c>
      <c r="D426" s="43"/>
      <c r="E426" s="43">
        <f t="shared" si="798"/>
        <v>805</v>
      </c>
      <c r="F426" s="43">
        <f t="shared" ca="1" si="660"/>
        <v>2020</v>
      </c>
      <c r="G426" s="43">
        <f t="shared" ca="1" si="799"/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3"/>
    </row>
    <row r="427" spans="1:9" x14ac:dyDescent="0.3">
      <c r="A427" s="43" t="s">
        <v>807</v>
      </c>
      <c r="B427" s="43">
        <f t="shared" si="792"/>
        <v>9</v>
      </c>
      <c r="C427" s="43">
        <f t="shared" si="793"/>
        <v>36</v>
      </c>
      <c r="D427" s="43"/>
      <c r="E427" s="43">
        <f t="shared" si="798"/>
        <v>805</v>
      </c>
      <c r="F427" s="43">
        <f t="shared" ca="1" si="660"/>
        <v>2020</v>
      </c>
      <c r="G427" s="43">
        <f t="shared" ca="1" si="799"/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-324664000</v>
      </c>
      <c r="I427" s="43"/>
    </row>
    <row r="428" spans="1:9" x14ac:dyDescent="0.3">
      <c r="A428" s="43" t="s">
        <v>807</v>
      </c>
      <c r="B428" s="43">
        <f t="shared" si="792"/>
        <v>9</v>
      </c>
      <c r="C428" s="43">
        <f t="shared" si="793"/>
        <v>37</v>
      </c>
      <c r="D428" s="43"/>
      <c r="E428" s="43">
        <f t="shared" si="798"/>
        <v>805</v>
      </c>
      <c r="F428" s="43">
        <f t="shared" ca="1" si="660"/>
        <v>2020</v>
      </c>
      <c r="G428" s="43">
        <f t="shared" ca="1" si="799"/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3"/>
    </row>
    <row r="429" spans="1:9" x14ac:dyDescent="0.3">
      <c r="A429" s="43" t="s">
        <v>807</v>
      </c>
      <c r="B429" s="43">
        <f t="shared" si="792"/>
        <v>9</v>
      </c>
      <c r="C429" s="43">
        <f t="shared" si="793"/>
        <v>38</v>
      </c>
      <c r="D429" s="43"/>
      <c r="E429" s="43">
        <f t="shared" si="798"/>
        <v>805</v>
      </c>
      <c r="F429" s="43">
        <f t="shared" ca="1" si="660"/>
        <v>2020</v>
      </c>
      <c r="G429" s="43">
        <f t="shared" ca="1" si="799"/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3"/>
    </row>
    <row r="430" spans="1:9" x14ac:dyDescent="0.3">
      <c r="A430" s="43" t="s">
        <v>807</v>
      </c>
      <c r="B430" s="43">
        <f t="shared" si="792"/>
        <v>9</v>
      </c>
      <c r="C430" s="43">
        <f t="shared" si="793"/>
        <v>39</v>
      </c>
      <c r="D430" s="43"/>
      <c r="E430" s="43">
        <f t="shared" si="798"/>
        <v>805</v>
      </c>
      <c r="F430" s="43">
        <f t="shared" ca="1" si="660"/>
        <v>2020</v>
      </c>
      <c r="G430" s="43">
        <f t="shared" ca="1" si="799"/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12167000</v>
      </c>
      <c r="I430" s="43"/>
    </row>
    <row r="431" spans="1:9" x14ac:dyDescent="0.3">
      <c r="A431" s="43" t="s">
        <v>807</v>
      </c>
      <c r="B431" s="43">
        <f t="shared" si="792"/>
        <v>9</v>
      </c>
      <c r="C431" s="43">
        <f t="shared" si="793"/>
        <v>40</v>
      </c>
      <c r="D431" s="43"/>
      <c r="E431" s="43">
        <f t="shared" si="798"/>
        <v>805</v>
      </c>
      <c r="F431" s="43">
        <f t="shared" ca="1" si="660"/>
        <v>2020</v>
      </c>
      <c r="G431" s="43">
        <f t="shared" ca="1" si="799"/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3"/>
    </row>
    <row r="432" spans="1:9" x14ac:dyDescent="0.3">
      <c r="A432" s="43" t="s">
        <v>807</v>
      </c>
      <c r="B432" s="43">
        <f t="shared" si="792"/>
        <v>9</v>
      </c>
      <c r="C432" s="43">
        <f t="shared" si="793"/>
        <v>41</v>
      </c>
      <c r="D432" s="43"/>
      <c r="E432" s="43">
        <f t="shared" si="798"/>
        <v>805</v>
      </c>
      <c r="F432" s="43">
        <f t="shared" ca="1" si="660"/>
        <v>2020</v>
      </c>
      <c r="G432" s="43">
        <f t="shared" ca="1" si="799"/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3"/>
    </row>
    <row r="433" spans="1:9" x14ac:dyDescent="0.3">
      <c r="A433" s="43" t="s">
        <v>807</v>
      </c>
      <c r="B433" s="43">
        <f t="shared" si="792"/>
        <v>9</v>
      </c>
      <c r="C433" s="43">
        <f t="shared" si="793"/>
        <v>42</v>
      </c>
      <c r="D433" s="43"/>
      <c r="E433" s="43">
        <f t="shared" si="798"/>
        <v>805</v>
      </c>
      <c r="F433" s="43">
        <f t="shared" ca="1" si="660"/>
        <v>2020</v>
      </c>
      <c r="G433" s="43">
        <f t="shared" ca="1" si="799"/>
        <v>11006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3"/>
    </row>
    <row r="434" spans="1:9" x14ac:dyDescent="0.3">
      <c r="A434" s="43" t="s">
        <v>807</v>
      </c>
      <c r="B434" s="43">
        <f t="shared" si="792"/>
        <v>9</v>
      </c>
      <c r="C434" s="43">
        <f t="shared" si="793"/>
        <v>43</v>
      </c>
      <c r="D434" s="43"/>
      <c r="E434" s="43">
        <f t="shared" si="798"/>
        <v>805</v>
      </c>
      <c r="F434" s="43">
        <f t="shared" ca="1" si="660"/>
        <v>2020</v>
      </c>
      <c r="G434" s="43">
        <f t="shared" ca="1" si="799"/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3"/>
    </row>
    <row r="435" spans="1:9" x14ac:dyDescent="0.3">
      <c r="A435" s="43" t="s">
        <v>807</v>
      </c>
      <c r="B435" s="43">
        <f t="shared" si="792"/>
        <v>9</v>
      </c>
      <c r="C435" s="43">
        <f t="shared" si="793"/>
        <v>44</v>
      </c>
      <c r="D435" s="43"/>
      <c r="E435" s="43">
        <f t="shared" si="798"/>
        <v>805</v>
      </c>
      <c r="F435" s="43">
        <f t="shared" ca="1" si="660"/>
        <v>2020</v>
      </c>
      <c r="G435" s="43">
        <f t="shared" ca="1" si="799"/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  <c r="I435" s="43"/>
    </row>
    <row r="436" spans="1:9" x14ac:dyDescent="0.3">
      <c r="A436" s="43" t="s">
        <v>807</v>
      </c>
      <c r="B436" s="43">
        <f t="shared" si="792"/>
        <v>9</v>
      </c>
      <c r="C436" s="43">
        <f t="shared" si="793"/>
        <v>45</v>
      </c>
      <c r="D436" s="43"/>
      <c r="E436" s="43">
        <f t="shared" si="798"/>
        <v>805</v>
      </c>
      <c r="F436" s="43">
        <f t="shared" ca="1" si="660"/>
        <v>2020</v>
      </c>
      <c r="G436" s="43">
        <f t="shared" ca="1" si="799"/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  <c r="I436" s="43"/>
    </row>
    <row r="437" spans="1:9" x14ac:dyDescent="0.3">
      <c r="A437" s="43" t="s">
        <v>807</v>
      </c>
      <c r="B437" s="43">
        <f t="shared" si="792"/>
        <v>9</v>
      </c>
      <c r="C437" s="43">
        <f t="shared" si="793"/>
        <v>46</v>
      </c>
      <c r="D437" s="43"/>
      <c r="E437" s="43">
        <f t="shared" si="798"/>
        <v>805</v>
      </c>
      <c r="F437" s="43">
        <f t="shared" ca="1" si="660"/>
        <v>2020</v>
      </c>
      <c r="G437" s="43">
        <f t="shared" ca="1" si="799"/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  <c r="I437" s="43"/>
    </row>
    <row r="438" spans="1:9" x14ac:dyDescent="0.3">
      <c r="A438" s="43" t="s">
        <v>807</v>
      </c>
      <c r="B438" s="43">
        <f t="shared" si="792"/>
        <v>9</v>
      </c>
      <c r="C438" s="43">
        <f t="shared" si="793"/>
        <v>47</v>
      </c>
      <c r="D438" s="43"/>
      <c r="E438" s="43">
        <f t="shared" si="798"/>
        <v>805</v>
      </c>
      <c r="F438" s="43">
        <f t="shared" ca="1" si="660"/>
        <v>2020</v>
      </c>
      <c r="G438" s="43">
        <f t="shared" ca="1" si="799"/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18868453000</v>
      </c>
      <c r="I438" s="43"/>
    </row>
    <row r="439" spans="1:9" x14ac:dyDescent="0.3">
      <c r="A439" s="43" t="s">
        <v>807</v>
      </c>
      <c r="B439" s="43">
        <f t="shared" si="792"/>
        <v>9</v>
      </c>
      <c r="C439" s="43">
        <f t="shared" si="793"/>
        <v>48</v>
      </c>
      <c r="D439" s="43"/>
      <c r="E439" s="43">
        <f t="shared" si="798"/>
        <v>805</v>
      </c>
      <c r="F439" s="43">
        <f t="shared" ca="1" si="660"/>
        <v>2020</v>
      </c>
      <c r="G439" s="43">
        <f t="shared" ca="1" si="799"/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14835041000</v>
      </c>
      <c r="I439" s="43"/>
    </row>
    <row r="440" spans="1:9" x14ac:dyDescent="0.3">
      <c r="A440" s="43" t="s">
        <v>807</v>
      </c>
      <c r="B440" s="43">
        <f t="shared" si="792"/>
        <v>9</v>
      </c>
      <c r="C440" s="43">
        <f t="shared" si="793"/>
        <v>49</v>
      </c>
      <c r="D440" s="43"/>
      <c r="E440" s="43">
        <f t="shared" si="798"/>
        <v>805</v>
      </c>
      <c r="F440" s="43">
        <f t="shared" ca="1" si="660"/>
        <v>2020</v>
      </c>
      <c r="G440" s="43">
        <f t="shared" ca="1" si="799"/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11439108000</v>
      </c>
      <c r="I440" s="43"/>
    </row>
    <row r="441" spans="1:9" x14ac:dyDescent="0.3">
      <c r="A441" s="43" t="s">
        <v>807</v>
      </c>
      <c r="B441" s="43">
        <f t="shared" si="792"/>
        <v>9</v>
      </c>
      <c r="C441" s="43">
        <f t="shared" si="793"/>
        <v>50</v>
      </c>
      <c r="D441" s="43"/>
      <c r="E441" s="43">
        <f t="shared" si="798"/>
        <v>805</v>
      </c>
      <c r="F441" s="43">
        <f t="shared" ca="1" si="660"/>
        <v>2020</v>
      </c>
      <c r="G441" s="43">
        <f t="shared" ca="1" si="799"/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3"/>
    </row>
    <row r="442" spans="1:9" x14ac:dyDescent="0.3">
      <c r="A442" s="43" t="s">
        <v>807</v>
      </c>
      <c r="B442" s="43">
        <f t="shared" si="792"/>
        <v>9</v>
      </c>
      <c r="C442" s="43">
        <f t="shared" si="793"/>
        <v>51</v>
      </c>
      <c r="D442" s="43"/>
      <c r="E442" s="43">
        <f t="shared" si="798"/>
        <v>805</v>
      </c>
      <c r="F442" s="43">
        <f t="shared" ca="1" si="660"/>
        <v>2020</v>
      </c>
      <c r="G442" s="43">
        <f t="shared" ca="1" si="799"/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34666795000</v>
      </c>
      <c r="I442" s="43"/>
    </row>
    <row r="443" spans="1:9" x14ac:dyDescent="0.3">
      <c r="A443" s="43" t="s">
        <v>807</v>
      </c>
      <c r="B443" s="43">
        <f t="shared" si="792"/>
        <v>9</v>
      </c>
      <c r="C443" s="43">
        <f t="shared" si="793"/>
        <v>52</v>
      </c>
      <c r="D443" s="43"/>
      <c r="E443" s="43">
        <f t="shared" si="798"/>
        <v>805</v>
      </c>
      <c r="F443" s="43">
        <f t="shared" ca="1" si="660"/>
        <v>2020</v>
      </c>
      <c r="G443" s="43">
        <f t="shared" ca="1" si="799"/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552625000</v>
      </c>
      <c r="I443" s="43"/>
    </row>
    <row r="444" spans="1:9" x14ac:dyDescent="0.3">
      <c r="A444" s="43" t="s">
        <v>807</v>
      </c>
      <c r="B444" s="43">
        <f t="shared" si="792"/>
        <v>9</v>
      </c>
      <c r="C444" s="43">
        <f t="shared" si="793"/>
        <v>53</v>
      </c>
      <c r="D444" s="43"/>
      <c r="E444" s="43">
        <f t="shared" si="798"/>
        <v>805</v>
      </c>
      <c r="F444" s="43">
        <f t="shared" ca="1" si="660"/>
        <v>2020</v>
      </c>
      <c r="G444" s="43">
        <f t="shared" ca="1" si="799"/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2517671000</v>
      </c>
      <c r="I444" s="43"/>
    </row>
    <row r="445" spans="1:9" x14ac:dyDescent="0.3">
      <c r="A445" s="43" t="s">
        <v>807</v>
      </c>
      <c r="B445" s="43">
        <f t="shared" si="792"/>
        <v>9</v>
      </c>
      <c r="C445" s="43">
        <f t="shared" si="793"/>
        <v>54</v>
      </c>
      <c r="D445" s="43"/>
      <c r="E445" s="43">
        <f t="shared" si="798"/>
        <v>805</v>
      </c>
      <c r="F445" s="43">
        <f t="shared" ca="1" si="660"/>
        <v>2020</v>
      </c>
      <c r="G445" s="43">
        <f t="shared" ca="1" si="799"/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3"/>
    </row>
    <row r="446" spans="1:9" x14ac:dyDescent="0.3">
      <c r="A446" s="43" t="s">
        <v>807</v>
      </c>
      <c r="B446" s="43">
        <f t="shared" si="792"/>
        <v>9</v>
      </c>
      <c r="C446" s="43">
        <f t="shared" si="793"/>
        <v>55</v>
      </c>
      <c r="D446" s="43"/>
      <c r="E446" s="43">
        <f t="shared" si="798"/>
        <v>805</v>
      </c>
      <c r="F446" s="43">
        <f t="shared" ca="1" si="660"/>
        <v>2020</v>
      </c>
      <c r="G446" s="43">
        <f t="shared" ca="1" si="799"/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10661000</v>
      </c>
      <c r="I446" s="43"/>
    </row>
    <row r="447" spans="1:9" x14ac:dyDescent="0.3">
      <c r="A447" s="43" t="s">
        <v>807</v>
      </c>
      <c r="B447" s="43">
        <f t="shared" si="792"/>
        <v>9</v>
      </c>
      <c r="C447" s="43">
        <f t="shared" si="793"/>
        <v>56</v>
      </c>
      <c r="D447" s="43"/>
      <c r="E447" s="43">
        <f t="shared" si="798"/>
        <v>805</v>
      </c>
      <c r="F447" s="43">
        <f t="shared" ca="1" si="660"/>
        <v>2020</v>
      </c>
      <c r="G447" s="43">
        <f t="shared" ca="1" si="799"/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3"/>
    </row>
    <row r="448" spans="1:9" x14ac:dyDescent="0.3">
      <c r="A448" s="43" t="s">
        <v>807</v>
      </c>
      <c r="B448" s="43">
        <f t="shared" si="792"/>
        <v>9</v>
      </c>
      <c r="C448" s="43">
        <f t="shared" si="793"/>
        <v>57</v>
      </c>
      <c r="D448" s="43"/>
      <c r="E448" s="43">
        <f t="shared" si="798"/>
        <v>805</v>
      </c>
      <c r="F448" s="43">
        <f t="shared" ca="1" si="660"/>
        <v>2020</v>
      </c>
      <c r="G448" s="43">
        <f t="shared" ca="1" si="799"/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1134281000</v>
      </c>
      <c r="I448" s="43"/>
    </row>
    <row r="449" spans="1:9" x14ac:dyDescent="0.3">
      <c r="A449" s="43" t="s">
        <v>807</v>
      </c>
      <c r="B449" s="43">
        <f t="shared" si="792"/>
        <v>9</v>
      </c>
      <c r="C449" s="43">
        <f t="shared" si="793"/>
        <v>58</v>
      </c>
      <c r="D449" s="43"/>
      <c r="E449" s="43">
        <f t="shared" si="798"/>
        <v>805</v>
      </c>
      <c r="F449" s="43">
        <f t="shared" ca="1" si="660"/>
        <v>2020</v>
      </c>
      <c r="G449" s="43">
        <f t="shared" ca="1" si="799"/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324664000</v>
      </c>
      <c r="I449" s="43"/>
    </row>
    <row r="450" spans="1:9" x14ac:dyDescent="0.3">
      <c r="A450" s="43" t="s">
        <v>807</v>
      </c>
      <c r="B450" s="43">
        <f t="shared" si="792"/>
        <v>9</v>
      </c>
      <c r="C450" s="43">
        <f t="shared" si="793"/>
        <v>59</v>
      </c>
      <c r="D450" s="43"/>
      <c r="E450" s="43">
        <f t="shared" si="798"/>
        <v>805</v>
      </c>
      <c r="F450" s="43">
        <f t="shared" ca="1" si="660"/>
        <v>2020</v>
      </c>
      <c r="G450" s="43">
        <f t="shared" ca="1" si="799"/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1094023000</v>
      </c>
      <c r="I450" s="43"/>
    </row>
    <row r="451" spans="1:9" x14ac:dyDescent="0.3">
      <c r="A451" s="43" t="s">
        <v>807</v>
      </c>
      <c r="B451" s="43">
        <f t="shared" si="792"/>
        <v>9</v>
      </c>
      <c r="C451" s="43">
        <f t="shared" si="793"/>
        <v>60</v>
      </c>
      <c r="D451" s="43"/>
      <c r="E451" s="43">
        <f t="shared" si="798"/>
        <v>805</v>
      </c>
      <c r="F451" s="43">
        <f t="shared" ca="1" si="660"/>
        <v>2020</v>
      </c>
      <c r="G451" s="43">
        <f t="shared" ca="1" si="799"/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-2167239000</v>
      </c>
      <c r="I451" s="43"/>
    </row>
    <row r="452" spans="1:9" x14ac:dyDescent="0.3">
      <c r="A452" s="43" t="s">
        <v>807</v>
      </c>
      <c r="B452" s="43">
        <f t="shared" si="792"/>
        <v>9</v>
      </c>
      <c r="C452" s="43">
        <f t="shared" si="793"/>
        <v>61</v>
      </c>
      <c r="D452" s="43"/>
      <c r="E452" s="43">
        <f t="shared" si="798"/>
        <v>805</v>
      </c>
      <c r="F452" s="43">
        <f t="shared" ca="1" si="660"/>
        <v>2020</v>
      </c>
      <c r="G452" s="43">
        <f t="shared" ca="1" si="799"/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-28472000</v>
      </c>
      <c r="I452" s="43"/>
    </row>
    <row r="453" spans="1:9" x14ac:dyDescent="0.3">
      <c r="A453" s="43" t="s">
        <v>807</v>
      </c>
      <c r="B453" s="43">
        <f t="shared" si="792"/>
        <v>9</v>
      </c>
      <c r="C453" s="43">
        <f t="shared" si="793"/>
        <v>62</v>
      </c>
      <c r="D453" s="43"/>
      <c r="E453" s="43">
        <f t="shared" si="798"/>
        <v>805</v>
      </c>
      <c r="F453" s="43">
        <f t="shared" ca="1" si="660"/>
        <v>2020</v>
      </c>
      <c r="G453" s="43">
        <f t="shared" ca="1" si="799"/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-2195711000</v>
      </c>
      <c r="I453" s="43"/>
    </row>
    <row r="454" spans="1:9" x14ac:dyDescent="0.3">
      <c r="A454" s="43" t="s">
        <v>807</v>
      </c>
      <c r="B454" s="43">
        <f t="shared" si="792"/>
        <v>9</v>
      </c>
      <c r="C454" s="43">
        <f t="shared" si="793"/>
        <v>63</v>
      </c>
      <c r="D454" s="43"/>
      <c r="E454" s="43">
        <f t="shared" si="798"/>
        <v>805</v>
      </c>
      <c r="F454" s="43">
        <f t="shared" ca="1" si="660"/>
        <v>2020</v>
      </c>
      <c r="G454" s="43">
        <f t="shared" ca="1" si="799"/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-12167000</v>
      </c>
      <c r="I454" s="43"/>
    </row>
    <row r="455" spans="1:9" x14ac:dyDescent="0.3">
      <c r="A455" s="43" t="s">
        <v>807</v>
      </c>
      <c r="B455" s="43">
        <f t="shared" ref="B455" si="800">B390+1</f>
        <v>9</v>
      </c>
      <c r="C455" s="43">
        <f t="shared" ref="C455" si="801">C390</f>
        <v>64</v>
      </c>
      <c r="D455" s="43"/>
      <c r="E455" s="43">
        <f t="shared" si="798"/>
        <v>805</v>
      </c>
      <c r="F455" s="43">
        <f t="shared" ca="1" si="660"/>
        <v>2020</v>
      </c>
      <c r="G455" s="43">
        <f t="shared" ca="1" si="799"/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3"/>
    </row>
    <row r="456" spans="1:9" x14ac:dyDescent="0.3">
      <c r="A456" s="43" t="s">
        <v>807</v>
      </c>
      <c r="B456" s="43">
        <f t="shared" si="792"/>
        <v>9</v>
      </c>
      <c r="C456" s="43">
        <f t="shared" si="793"/>
        <v>65</v>
      </c>
      <c r="D456" s="43"/>
      <c r="E456" s="43">
        <f t="shared" si="798"/>
        <v>805</v>
      </c>
      <c r="F456" s="43">
        <f t="shared" ca="1" si="660"/>
        <v>2020</v>
      </c>
      <c r="G456" s="43">
        <f t="shared" ca="1" si="799"/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3"/>
    </row>
    <row r="457" spans="1:9" x14ac:dyDescent="0.3">
      <c r="A457" s="43" t="s">
        <v>807</v>
      </c>
      <c r="B457" s="43">
        <f t="shared" si="792"/>
        <v>9</v>
      </c>
      <c r="C457" s="43">
        <f t="shared" si="793"/>
        <v>66</v>
      </c>
      <c r="D457" s="43"/>
      <c r="E457" s="43">
        <f t="shared" ref="E457" si="802">plan_id</f>
        <v>805</v>
      </c>
      <c r="F457" s="43">
        <f t="shared" ca="1" si="660"/>
        <v>2020</v>
      </c>
      <c r="G457" s="43">
        <f t="shared" ref="G457" ca="1" si="803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20371910000</v>
      </c>
      <c r="I457" s="43"/>
    </row>
    <row r="458" spans="1:9" x14ac:dyDescent="0.3">
      <c r="A458" s="43" t="s">
        <v>807</v>
      </c>
      <c r="B458" s="43">
        <f t="shared" si="792"/>
        <v>9</v>
      </c>
      <c r="C458" s="43">
        <f t="shared" si="793"/>
        <v>67</v>
      </c>
      <c r="D458" s="43"/>
      <c r="E458" s="43">
        <f t="shared" si="798"/>
        <v>805</v>
      </c>
      <c r="F458" s="43">
        <f t="shared" ca="1" si="660"/>
        <v>2020</v>
      </c>
      <c r="G458" s="43">
        <f t="shared" ca="1" si="799"/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14835041000</v>
      </c>
      <c r="I458" s="43"/>
    </row>
    <row r="459" spans="1:9" x14ac:dyDescent="0.3">
      <c r="A459" s="43" t="s">
        <v>309</v>
      </c>
      <c r="B459" s="43">
        <v>4</v>
      </c>
      <c r="C459" s="43">
        <v>3</v>
      </c>
      <c r="D459" s="43"/>
      <c r="E459" s="43">
        <f t="shared" ref="E459" si="804">plan_id</f>
        <v>805</v>
      </c>
      <c r="F459" s="43">
        <f t="shared" ca="1" si="660"/>
        <v>2001</v>
      </c>
      <c r="G459" s="43">
        <f ca="1">VLOOKUP(INDIRECT(CHAR(39)&amp;$A459&amp;CHAR(39)&amp;"!r2c"&amp;$C459,0),variables,2,0)</f>
        <v>10703</v>
      </c>
      <c r="H459" s="4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3"/>
    </row>
    <row r="460" spans="1:9" x14ac:dyDescent="0.3">
      <c r="A460" s="43" t="s">
        <v>309</v>
      </c>
      <c r="B460" s="43">
        <f>B459</f>
        <v>4</v>
      </c>
      <c r="C460" s="43">
        <f>C459+1</f>
        <v>4</v>
      </c>
      <c r="D460" s="43"/>
      <c r="E460" s="43">
        <f t="shared" ref="E460" si="805">plan_id</f>
        <v>805</v>
      </c>
      <c r="F460" s="43">
        <f t="shared" ca="1" si="660"/>
        <v>2001</v>
      </c>
      <c r="G460" s="43">
        <f t="shared" ref="G460" ca="1" si="806">VLOOKUP(INDIRECT(CHAR(39)&amp;$A460&amp;CHAR(39)&amp;"!r2c"&amp;$C460,0),variables,2,0)</f>
        <v>10845</v>
      </c>
      <c r="H460" s="4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3"/>
    </row>
    <row r="461" spans="1:9" x14ac:dyDescent="0.3">
      <c r="A461" s="43" t="s">
        <v>309</v>
      </c>
      <c r="B461" s="43">
        <f t="shared" ref="B461:B524" si="807">B460</f>
        <v>4</v>
      </c>
      <c r="C461" s="43">
        <f t="shared" ref="C461:C524" si="808">C460+1</f>
        <v>5</v>
      </c>
      <c r="D461" s="43"/>
      <c r="E461" s="43">
        <f t="shared" ref="E461" si="809">plan_id</f>
        <v>805</v>
      </c>
      <c r="F461" s="43">
        <f t="shared" ca="1" si="660"/>
        <v>2001</v>
      </c>
      <c r="G461" s="43">
        <f t="shared" ref="G461" ca="1" si="810">VLOOKUP(INDIRECT(CHAR(39)&amp;$A461&amp;CHAR(39)&amp;"!r2c"&amp;$C461,0),variables,2,0)</f>
        <v>10924</v>
      </c>
      <c r="H461" s="4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Univ=14.21%; Non-Univ=18.19%</v>
      </c>
      <c r="I461" s="43"/>
    </row>
    <row r="462" spans="1:9" x14ac:dyDescent="0.3">
      <c r="A462" s="43" t="s">
        <v>309</v>
      </c>
      <c r="B462" s="43">
        <f t="shared" si="807"/>
        <v>4</v>
      </c>
      <c r="C462" s="43">
        <f t="shared" si="808"/>
        <v>6</v>
      </c>
      <c r="D462" s="43"/>
      <c r="E462" s="43">
        <f t="shared" ref="E462" si="811">plan_id</f>
        <v>805</v>
      </c>
      <c r="F462" s="43">
        <f t="shared" ca="1" si="660"/>
        <v>2001</v>
      </c>
      <c r="G462" s="43">
        <f t="shared" ref="G462" ca="1" si="812">VLOOKUP(INDIRECT(CHAR(39)&amp;$A462&amp;CHAR(39)&amp;"!r2c"&amp;$C462,0),variables,2,0)</f>
        <v>10925</v>
      </c>
      <c r="H462" s="46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Univ=6.585%; Non-Univ=9.085%</v>
      </c>
      <c r="I462" s="43"/>
    </row>
    <row r="463" spans="1:9" x14ac:dyDescent="0.3">
      <c r="A463" s="43" t="s">
        <v>309</v>
      </c>
      <c r="B463" s="43">
        <f t="shared" si="807"/>
        <v>4</v>
      </c>
      <c r="C463" s="43">
        <f t="shared" si="808"/>
        <v>7</v>
      </c>
      <c r="D463" s="43"/>
      <c r="E463" s="43">
        <f t="shared" ref="E463" si="813">plan_id</f>
        <v>805</v>
      </c>
      <c r="F463" s="43">
        <f t="shared" ca="1" si="660"/>
        <v>2001</v>
      </c>
      <c r="G463" s="43">
        <f t="shared" ref="G463" ca="1" si="814">VLOOKUP(INDIRECT(CHAR(39)&amp;$A463&amp;CHAR(39)&amp;"!r2c"&amp;$C463,0),variables,2,0)</f>
        <v>10926</v>
      </c>
      <c r="H463" s="46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Univ=7.625%; Non-Univ=9.105%</v>
      </c>
      <c r="I463" s="43"/>
    </row>
    <row r="464" spans="1:9" x14ac:dyDescent="0.3">
      <c r="A464" s="43" t="s">
        <v>309</v>
      </c>
      <c r="B464" s="43">
        <f t="shared" si="807"/>
        <v>4</v>
      </c>
      <c r="C464" s="43">
        <f t="shared" si="808"/>
        <v>8</v>
      </c>
      <c r="D464" s="43"/>
      <c r="E464" s="43">
        <f t="shared" ref="E464" si="815">plan_id</f>
        <v>805</v>
      </c>
      <c r="F464" s="43">
        <f t="shared" ca="1" si="660"/>
        <v>2001</v>
      </c>
      <c r="G464" s="43">
        <f t="shared" ref="G464" ca="1" si="816">VLOOKUP(INDIRECT(CHAR(39)&amp;$A464&amp;CHAR(39)&amp;"!r2c"&amp;$C464,0),variables,2,0)</f>
        <v>10704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3"/>
    </row>
    <row r="465" spans="1:9" x14ac:dyDescent="0.3">
      <c r="A465" s="43" t="s">
        <v>309</v>
      </c>
      <c r="B465" s="43">
        <f t="shared" si="807"/>
        <v>4</v>
      </c>
      <c r="C465" s="43">
        <f t="shared" si="808"/>
        <v>9</v>
      </c>
      <c r="D465" s="43"/>
      <c r="E465" s="43">
        <f t="shared" ref="E465" si="817">plan_id</f>
        <v>805</v>
      </c>
      <c r="F465" s="43">
        <f t="shared" ca="1" si="660"/>
        <v>2001</v>
      </c>
      <c r="G465" s="43">
        <f t="shared" ref="G465" ca="1" si="818">VLOOKUP(INDIRECT(CHAR(39)&amp;$A465&amp;CHAR(39)&amp;"!r2c"&amp;$C465,0),variables,2,0)</f>
        <v>10928</v>
      </c>
      <c r="H465" s="46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Univ=4.58%; Non-Univ=3.56%</v>
      </c>
      <c r="I465" s="43"/>
    </row>
    <row r="466" spans="1:9" x14ac:dyDescent="0.3">
      <c r="A466" s="43" t="s">
        <v>309</v>
      </c>
      <c r="B466" s="43">
        <f t="shared" si="807"/>
        <v>4</v>
      </c>
      <c r="C466" s="43">
        <f t="shared" si="808"/>
        <v>10</v>
      </c>
      <c r="D466" s="43"/>
      <c r="E466" s="43">
        <f t="shared" ref="E466" si="819">plan_id</f>
        <v>805</v>
      </c>
      <c r="F466" s="43">
        <f t="shared" ca="1" si="660"/>
        <v>2001</v>
      </c>
      <c r="G466" s="43">
        <f t="shared" ref="G466" ca="1" si="820">VLOOKUP(INDIRECT(CHAR(39)&amp;$A466&amp;CHAR(39)&amp;"!r2c"&amp;$C466,0),variables,2,0)</f>
        <v>10929</v>
      </c>
      <c r="H466" s="46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Univ=4.58%; Non-Univ=3.56%</v>
      </c>
      <c r="I466" s="43"/>
    </row>
    <row r="467" spans="1:9" x14ac:dyDescent="0.3">
      <c r="A467" s="43" t="s">
        <v>309</v>
      </c>
      <c r="B467" s="43">
        <f t="shared" si="807"/>
        <v>4</v>
      </c>
      <c r="C467" s="43">
        <f t="shared" si="808"/>
        <v>11</v>
      </c>
      <c r="D467" s="43"/>
      <c r="E467" s="43">
        <f t="shared" ref="E467" si="821">plan_id</f>
        <v>805</v>
      </c>
      <c r="F467" s="43">
        <f t="shared" ca="1" si="660"/>
        <v>2001</v>
      </c>
      <c r="G467" s="43">
        <f t="shared" ref="G467" ca="1" si="822">VLOOKUP(INDIRECT(CHAR(39)&amp;$A467&amp;CHAR(39)&amp;"!r2c"&amp;$C467,0),variables,2,0)</f>
        <v>10930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3"/>
    </row>
    <row r="468" spans="1:9" x14ac:dyDescent="0.3">
      <c r="A468" s="43" t="s">
        <v>309</v>
      </c>
      <c r="B468" s="43">
        <f t="shared" si="807"/>
        <v>4</v>
      </c>
      <c r="C468" s="43">
        <f t="shared" si="808"/>
        <v>12</v>
      </c>
      <c r="D468" s="43"/>
      <c r="E468" s="43">
        <f t="shared" ref="E468" si="823">plan_id</f>
        <v>805</v>
      </c>
      <c r="F468" s="43">
        <f t="shared" ca="1" si="660"/>
        <v>2001</v>
      </c>
      <c r="G468" s="43">
        <f t="shared" ref="G468" ca="1" si="824">VLOOKUP(INDIRECT(CHAR(39)&amp;$A468&amp;CHAR(39)&amp;"!r2c"&amp;$C468,0),variables,2,0)</f>
        <v>10705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208702802</v>
      </c>
      <c r="I468" s="43"/>
    </row>
    <row r="469" spans="1:9" x14ac:dyDescent="0.3">
      <c r="A469" s="43" t="s">
        <v>309</v>
      </c>
      <c r="B469" s="43">
        <f t="shared" si="807"/>
        <v>4</v>
      </c>
      <c r="C469" s="43">
        <f t="shared" si="808"/>
        <v>13</v>
      </c>
      <c r="D469" s="43"/>
      <c r="E469" s="43">
        <f t="shared" ref="E469" si="825">plan_id</f>
        <v>805</v>
      </c>
      <c r="F469" s="43">
        <f t="shared" ca="1" si="660"/>
        <v>2001</v>
      </c>
      <c r="G469" s="43">
        <f t="shared" ref="G469" ca="1" si="826">VLOOKUP(INDIRECT(CHAR(39)&amp;$A469&amp;CHAR(39)&amp;"!r2c"&amp;$C469,0),variables,2,0)</f>
        <v>10842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3"/>
    </row>
    <row r="470" spans="1:9" x14ac:dyDescent="0.3">
      <c r="A470" s="43" t="s">
        <v>309</v>
      </c>
      <c r="B470" s="43">
        <f t="shared" si="807"/>
        <v>4</v>
      </c>
      <c r="C470" s="43">
        <f t="shared" si="808"/>
        <v>14</v>
      </c>
      <c r="D470" s="43"/>
      <c r="E470" s="43">
        <f t="shared" ref="E470" si="827">plan_id</f>
        <v>805</v>
      </c>
      <c r="F470" s="43">
        <f t="shared" ca="1" si="660"/>
        <v>2001</v>
      </c>
      <c r="G470" s="43">
        <f t="shared" ref="G470" ca="1" si="828">VLOOKUP(INDIRECT(CHAR(39)&amp;$A470&amp;CHAR(39)&amp;"!r2c"&amp;$C470,0),variables,2,0)</f>
        <v>10843</v>
      </c>
      <c r="H470" s="46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Univ=11.625%,Non-Univ=13.105%</v>
      </c>
      <c r="I470" s="43"/>
    </row>
    <row r="471" spans="1:9" x14ac:dyDescent="0.3">
      <c r="A471" s="43" t="s">
        <v>309</v>
      </c>
      <c r="B471" s="43">
        <f t="shared" si="807"/>
        <v>4</v>
      </c>
      <c r="C471" s="43">
        <f t="shared" si="808"/>
        <v>15</v>
      </c>
      <c r="D471" s="43"/>
      <c r="E471" s="43">
        <f t="shared" ref="E471" si="829">plan_id</f>
        <v>805</v>
      </c>
      <c r="F471" s="43">
        <f t="shared" ca="1" si="660"/>
        <v>2001</v>
      </c>
      <c r="G471" s="43">
        <f t="shared" ref="G471" ca="1" si="830">VLOOKUP(INDIRECT(CHAR(39)&amp;$A471&amp;CHAR(39)&amp;"!r2c"&amp;$C471,0),variables,2,0)</f>
        <v>10931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0.03</v>
      </c>
      <c r="I471" s="43"/>
    </row>
    <row r="472" spans="1:9" x14ac:dyDescent="0.3">
      <c r="A472" s="43" t="s">
        <v>309</v>
      </c>
      <c r="B472" s="43">
        <f t="shared" si="807"/>
        <v>4</v>
      </c>
      <c r="C472" s="43">
        <f t="shared" si="808"/>
        <v>16</v>
      </c>
      <c r="D472" s="43"/>
      <c r="E472" s="43">
        <f t="shared" ref="E472" si="831">plan_id</f>
        <v>805</v>
      </c>
      <c r="F472" s="43">
        <f t="shared" ca="1" si="660"/>
        <v>2001</v>
      </c>
      <c r="G472" s="43">
        <f t="shared" ref="G472" ca="1" si="832">VLOOKUP(INDIRECT(CHAR(39)&amp;$A472&amp;CHAR(39)&amp;"!r2c"&amp;$C472,0),variables,2,0)</f>
        <v>10932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7.4999999999999997E-3</v>
      </c>
      <c r="I472" s="43"/>
    </row>
    <row r="473" spans="1:9" x14ac:dyDescent="0.3">
      <c r="A473" s="43" t="s">
        <v>309</v>
      </c>
      <c r="B473" s="43">
        <f t="shared" si="807"/>
        <v>4</v>
      </c>
      <c r="C473" s="43">
        <f t="shared" si="808"/>
        <v>17</v>
      </c>
      <c r="D473" s="43"/>
      <c r="E473" s="43">
        <f t="shared" ref="E473" si="833">plan_id</f>
        <v>805</v>
      </c>
      <c r="F473" s="43">
        <f t="shared" ca="1" si="660"/>
        <v>2001</v>
      </c>
      <c r="G473" s="43">
        <f t="shared" ref="G473" ca="1" si="834">VLOOKUP(INDIRECT(CHAR(39)&amp;$A473&amp;CHAR(39)&amp;"!r2c"&amp;$C473,0),variables,2,0)</f>
        <v>10933</v>
      </c>
      <c r="H473" s="46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Univ=11.135%; Non-Univ=12.645%</v>
      </c>
      <c r="I473" s="43"/>
    </row>
    <row r="474" spans="1:9" x14ac:dyDescent="0.3">
      <c r="A474" s="43" t="s">
        <v>309</v>
      </c>
      <c r="B474" s="43">
        <f t="shared" si="807"/>
        <v>4</v>
      </c>
      <c r="C474" s="43">
        <f t="shared" si="808"/>
        <v>18</v>
      </c>
      <c r="D474" s="43"/>
      <c r="E474" s="43">
        <f t="shared" ref="E474" si="835">plan_id</f>
        <v>805</v>
      </c>
      <c r="F474" s="43">
        <f t="shared" ca="1" si="660"/>
        <v>2001</v>
      </c>
      <c r="G474" s="43">
        <f t="shared" ref="G474" ca="1" si="836">VLOOKUP(INDIRECT(CHAR(39)&amp;$A474&amp;CHAR(39)&amp;"!r2c"&amp;$C474,0),variables,2,0)</f>
        <v>10934</v>
      </c>
      <c r="H474" s="46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Univ=7.625%; Non-Univ=9.105%</v>
      </c>
      <c r="I474" s="43"/>
    </row>
    <row r="475" spans="1:9" x14ac:dyDescent="0.3">
      <c r="A475" s="43" t="s">
        <v>309</v>
      </c>
      <c r="B475" s="43">
        <f t="shared" si="807"/>
        <v>4</v>
      </c>
      <c r="C475" s="43">
        <f t="shared" si="808"/>
        <v>19</v>
      </c>
      <c r="D475" s="43"/>
      <c r="E475" s="43">
        <f t="shared" ref="E475" si="837">plan_id</f>
        <v>805</v>
      </c>
      <c r="F475" s="43">
        <f t="shared" ca="1" si="660"/>
        <v>2001</v>
      </c>
      <c r="G475" s="43">
        <f t="shared" ref="G475" ca="1" si="838">VLOOKUP(INDIRECT(CHAR(39)&amp;$A475&amp;CHAR(39)&amp;"!r2c"&amp;$C475,0),variables,2,0)</f>
        <v>10935</v>
      </c>
      <c r="H475" s="4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43"/>
    </row>
    <row r="476" spans="1:9" x14ac:dyDescent="0.3">
      <c r="A476" s="43" t="s">
        <v>309</v>
      </c>
      <c r="B476" s="43">
        <f t="shared" si="807"/>
        <v>4</v>
      </c>
      <c r="C476" s="43">
        <f t="shared" si="808"/>
        <v>20</v>
      </c>
      <c r="D476" s="43"/>
      <c r="E476" s="43">
        <f t="shared" ref="E476" si="839">plan_id</f>
        <v>805</v>
      </c>
      <c r="F476" s="43">
        <f t="shared" ca="1" si="660"/>
        <v>2001</v>
      </c>
      <c r="G476" s="43">
        <f t="shared" ref="G476" ca="1" si="840">VLOOKUP(INDIRECT(CHAR(39)&amp;$A476&amp;CHAR(39)&amp;"!r2c"&amp;$C476,0),variables,2,0)</f>
        <v>10937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3"/>
    </row>
    <row r="477" spans="1:9" x14ac:dyDescent="0.3">
      <c r="A477" s="43" t="s">
        <v>309</v>
      </c>
      <c r="B477" s="43">
        <f t="shared" si="807"/>
        <v>4</v>
      </c>
      <c r="C477" s="43">
        <f t="shared" si="808"/>
        <v>21</v>
      </c>
      <c r="D477" s="43"/>
      <c r="E477" s="43">
        <f t="shared" ref="E477" si="841">plan_id</f>
        <v>805</v>
      </c>
      <c r="F477" s="43">
        <f t="shared" ca="1" si="660"/>
        <v>2001</v>
      </c>
      <c r="G477" s="43">
        <f t="shared" ref="G477" ca="1" si="842">VLOOKUP(INDIRECT(CHAR(39)&amp;$A477&amp;CHAR(39)&amp;"!r2c"&amp;$C477,0),variables,2,0)</f>
        <v>10938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3"/>
    </row>
    <row r="478" spans="1:9" x14ac:dyDescent="0.3">
      <c r="A478" s="43" t="s">
        <v>309</v>
      </c>
      <c r="B478" s="43">
        <f t="shared" si="807"/>
        <v>4</v>
      </c>
      <c r="C478" s="43">
        <f t="shared" si="808"/>
        <v>22</v>
      </c>
      <c r="D478" s="43"/>
      <c r="E478" s="43">
        <f t="shared" ref="E478" si="843">plan_id</f>
        <v>805</v>
      </c>
      <c r="F478" s="43">
        <f t="shared" ca="1" si="660"/>
        <v>2001</v>
      </c>
      <c r="G478" s="43">
        <f t="shared" ref="G478" ca="1" si="844">VLOOKUP(INDIRECT(CHAR(39)&amp;$A478&amp;CHAR(39)&amp;"!r2c"&amp;$C478,0),variables,2,0)</f>
        <v>11007</v>
      </c>
      <c r="H478" s="4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3"/>
    </row>
    <row r="479" spans="1:9" x14ac:dyDescent="0.3">
      <c r="A479" s="43" t="s">
        <v>309</v>
      </c>
      <c r="B479" s="43">
        <f t="shared" si="807"/>
        <v>4</v>
      </c>
      <c r="C479" s="43">
        <f t="shared" si="808"/>
        <v>23</v>
      </c>
      <c r="D479" s="43"/>
      <c r="E479" s="43">
        <f t="shared" ref="E479" si="845">plan_id</f>
        <v>805</v>
      </c>
      <c r="F479" s="43">
        <f t="shared" ca="1" si="660"/>
        <v>2001</v>
      </c>
      <c r="G479" s="43">
        <f t="shared" ref="G479" ca="1" si="846">VLOOKUP(INDIRECT(CHAR(39)&amp;$A479&amp;CHAR(39)&amp;"!r2c"&amp;$C479,0),variables,2,0)</f>
        <v>10941</v>
      </c>
      <c r="H479" s="4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3"/>
    </row>
    <row r="480" spans="1:9" x14ac:dyDescent="0.3">
      <c r="A480" s="43" t="s">
        <v>309</v>
      </c>
      <c r="B480" s="43">
        <f t="shared" si="807"/>
        <v>4</v>
      </c>
      <c r="C480" s="43">
        <f t="shared" si="808"/>
        <v>24</v>
      </c>
      <c r="D480" s="43"/>
      <c r="E480" s="43">
        <f t="shared" ref="E480" si="847">plan_id</f>
        <v>805</v>
      </c>
      <c r="F480" s="43">
        <f t="shared" ca="1" si="660"/>
        <v>2001</v>
      </c>
      <c r="G480" s="43">
        <f t="shared" ref="G480" ca="1" si="848">VLOOKUP(INDIRECT(CHAR(39)&amp;$A480&amp;CHAR(39)&amp;"!r2c"&amp;$C480,0),variables,2,0)</f>
        <v>10942</v>
      </c>
      <c r="H480" s="4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43"/>
    </row>
    <row r="481" spans="1:9" x14ac:dyDescent="0.3">
      <c r="A481" s="43" t="s">
        <v>309</v>
      </c>
      <c r="B481" s="43">
        <f t="shared" si="807"/>
        <v>4</v>
      </c>
      <c r="C481" s="43">
        <f t="shared" si="808"/>
        <v>25</v>
      </c>
      <c r="D481" s="43"/>
      <c r="E481" s="43">
        <f t="shared" ref="E481" si="849">plan_id</f>
        <v>805</v>
      </c>
      <c r="F481" s="43">
        <f t="shared" ca="1" si="660"/>
        <v>2001</v>
      </c>
      <c r="G481" s="43">
        <f t="shared" ref="G481" ca="1" si="850">VLOOKUP(INDIRECT(CHAR(39)&amp;$A481&amp;CHAR(39)&amp;"!r2c"&amp;$C481,0),variables,2,0)</f>
        <v>10701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1.4999999999999999E-2</v>
      </c>
      <c r="I481" s="43"/>
    </row>
    <row r="482" spans="1:9" x14ac:dyDescent="0.3">
      <c r="A482" s="43" t="s">
        <v>309</v>
      </c>
      <c r="B482" s="43">
        <f t="shared" si="807"/>
        <v>4</v>
      </c>
      <c r="C482" s="43">
        <f t="shared" si="808"/>
        <v>26</v>
      </c>
      <c r="D482" s="43"/>
      <c r="E482" s="43">
        <f t="shared" ref="E482" si="851">plan_id</f>
        <v>805</v>
      </c>
      <c r="F482" s="43">
        <f t="shared" ca="1" si="660"/>
        <v>2001</v>
      </c>
      <c r="G482" s="43">
        <f t="shared" ref="G482" ca="1" si="852">VLOOKUP(INDIRECT(CHAR(39)&amp;$A482&amp;CHAR(39)&amp;"!r2c"&amp;$C482,0),variables,2,0)</f>
        <v>10702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3"/>
    </row>
    <row r="483" spans="1:9" x14ac:dyDescent="0.3">
      <c r="A483" s="43" t="s">
        <v>309</v>
      </c>
      <c r="B483" s="43">
        <f t="shared" si="807"/>
        <v>4</v>
      </c>
      <c r="C483" s="43">
        <f t="shared" si="808"/>
        <v>27</v>
      </c>
      <c r="D483" s="43"/>
      <c r="E483" s="43">
        <f t="shared" ref="E483" si="853">plan_id</f>
        <v>805</v>
      </c>
      <c r="F483" s="43">
        <f t="shared" ca="1" si="660"/>
        <v>2001</v>
      </c>
      <c r="G483" s="43">
        <f t="shared" ref="G483" ca="1" si="854">VLOOKUP(INDIRECT(CHAR(39)&amp;$A483&amp;CHAR(39)&amp;"!r2c"&amp;$C483,0),variables,2,0)</f>
        <v>10943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3"/>
    </row>
    <row r="484" spans="1:9" x14ac:dyDescent="0.3">
      <c r="A484" s="43" t="s">
        <v>309</v>
      </c>
      <c r="B484" s="43">
        <f t="shared" si="807"/>
        <v>4</v>
      </c>
      <c r="C484" s="43">
        <f t="shared" si="808"/>
        <v>28</v>
      </c>
      <c r="D484" s="43"/>
      <c r="E484" s="43">
        <f t="shared" ref="E484" si="855">plan_id</f>
        <v>805</v>
      </c>
      <c r="F484" s="43">
        <f t="shared" ca="1" si="660"/>
        <v>2001</v>
      </c>
      <c r="G484" s="43">
        <f t="shared" ref="G484" ca="1" si="856">VLOOKUP(INDIRECT(CHAR(39)&amp;$A484&amp;CHAR(39)&amp;"!r2c"&amp;$C484,0),variables,2,0)</f>
        <v>10944</v>
      </c>
      <c r="H484" s="4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43"/>
    </row>
    <row r="485" spans="1:9" x14ac:dyDescent="0.3">
      <c r="A485" s="43" t="s">
        <v>309</v>
      </c>
      <c r="B485" s="43">
        <f t="shared" si="807"/>
        <v>4</v>
      </c>
      <c r="C485" s="43">
        <f t="shared" si="808"/>
        <v>29</v>
      </c>
      <c r="D485" s="43"/>
      <c r="E485" s="43">
        <f t="shared" ref="E485" si="857">plan_id</f>
        <v>805</v>
      </c>
      <c r="F485" s="43">
        <f t="shared" ca="1" si="660"/>
        <v>2001</v>
      </c>
      <c r="G485" s="43">
        <f t="shared" ref="G485" ca="1" si="858">VLOOKUP(INDIRECT(CHAR(39)&amp;$A485&amp;CHAR(39)&amp;"!r2c"&amp;$C485,0),variables,2,0)</f>
        <v>10945</v>
      </c>
      <c r="H485" s="4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43"/>
    </row>
    <row r="486" spans="1:9" x14ac:dyDescent="0.3">
      <c r="A486" s="43" t="s">
        <v>309</v>
      </c>
      <c r="B486" s="43">
        <f t="shared" si="807"/>
        <v>4</v>
      </c>
      <c r="C486" s="43">
        <f t="shared" si="808"/>
        <v>30</v>
      </c>
      <c r="D486" s="43"/>
      <c r="E486" s="43">
        <f t="shared" ref="E486" si="859">plan_id</f>
        <v>805</v>
      </c>
      <c r="F486" s="43">
        <f t="shared" ca="1" si="660"/>
        <v>2001</v>
      </c>
      <c r="G486" s="43">
        <f t="shared" ref="G486" ca="1" si="860">VLOOKUP(INDIRECT(CHAR(39)&amp;$A486&amp;CHAR(39)&amp;"!r2c"&amp;$C486,0),variables,2,0)</f>
        <v>10947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3"/>
    </row>
    <row r="487" spans="1:9" x14ac:dyDescent="0.3">
      <c r="A487" s="43" t="s">
        <v>309</v>
      </c>
      <c r="B487" s="43">
        <f t="shared" si="807"/>
        <v>4</v>
      </c>
      <c r="C487" s="43">
        <f t="shared" si="808"/>
        <v>31</v>
      </c>
      <c r="D487" s="43"/>
      <c r="E487" s="43">
        <f t="shared" ref="E487" si="861">plan_id</f>
        <v>805</v>
      </c>
      <c r="F487" s="43">
        <f t="shared" ca="1" si="660"/>
        <v>2001</v>
      </c>
      <c r="G487" s="43">
        <f t="shared" ref="G487" ca="1" si="862">VLOOKUP(INDIRECT(CHAR(39)&amp;$A487&amp;CHAR(39)&amp;"!r2c"&amp;$C487,0),variables,2,0)</f>
        <v>10948</v>
      </c>
      <c r="H487" s="4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43"/>
    </row>
    <row r="488" spans="1:9" x14ac:dyDescent="0.3">
      <c r="A488" s="43" t="s">
        <v>309</v>
      </c>
      <c r="B488" s="43">
        <f t="shared" si="807"/>
        <v>4</v>
      </c>
      <c r="C488" s="43">
        <f t="shared" si="808"/>
        <v>32</v>
      </c>
      <c r="D488" s="43"/>
      <c r="E488" s="43">
        <f t="shared" ref="E488" si="863">plan_id</f>
        <v>805</v>
      </c>
      <c r="F488" s="43">
        <f t="shared" ca="1" si="660"/>
        <v>2001</v>
      </c>
      <c r="G488" s="43">
        <f t="shared" ref="G488" ca="1" si="864">VLOOKUP(INDIRECT(CHAR(39)&amp;$A488&amp;CHAR(39)&amp;"!r2c"&amp;$C488,0),variables,2,0)</f>
        <v>10949</v>
      </c>
      <c r="H488" s="4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43"/>
    </row>
    <row r="489" spans="1:9" x14ac:dyDescent="0.3">
      <c r="A489" s="43" t="s">
        <v>309</v>
      </c>
      <c r="B489" s="43">
        <f t="shared" si="807"/>
        <v>4</v>
      </c>
      <c r="C489" s="43">
        <f t="shared" si="808"/>
        <v>33</v>
      </c>
      <c r="D489" s="43"/>
      <c r="E489" s="43">
        <f t="shared" ref="E489" si="865">plan_id</f>
        <v>805</v>
      </c>
      <c r="F489" s="43">
        <f t="shared" ca="1" si="660"/>
        <v>2001</v>
      </c>
      <c r="G489" s="43">
        <f t="shared" ref="G489" ca="1" si="866">VLOOKUP(INDIRECT(CHAR(39)&amp;$A489&amp;CHAR(39)&amp;"!r2c"&amp;$C489,0),variables,2,0)</f>
        <v>10951</v>
      </c>
      <c r="H489" s="4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43"/>
    </row>
    <row r="490" spans="1:9" x14ac:dyDescent="0.3">
      <c r="A490" s="43" t="s">
        <v>309</v>
      </c>
      <c r="B490" s="43">
        <f t="shared" si="807"/>
        <v>4</v>
      </c>
      <c r="C490" s="43">
        <f t="shared" si="808"/>
        <v>34</v>
      </c>
      <c r="D490" s="43"/>
      <c r="E490" s="43">
        <f t="shared" ref="E490" si="867">plan_id</f>
        <v>805</v>
      </c>
      <c r="F490" s="43">
        <f t="shared" ca="1" si="660"/>
        <v>2001</v>
      </c>
      <c r="G490" s="43">
        <f t="shared" ref="G490" ca="1" si="868">VLOOKUP(INDIRECT(CHAR(39)&amp;$A490&amp;CHAR(39)&amp;"!r2c"&amp;$C490,0),variables,2,0)</f>
        <v>10950</v>
      </c>
      <c r="H490" s="4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43"/>
    </row>
    <row r="491" spans="1:9" x14ac:dyDescent="0.3">
      <c r="A491" s="43" t="s">
        <v>309</v>
      </c>
      <c r="B491" s="43">
        <f t="shared" si="807"/>
        <v>4</v>
      </c>
      <c r="C491" s="43">
        <f t="shared" si="808"/>
        <v>35</v>
      </c>
      <c r="D491" s="43"/>
      <c r="E491" s="43">
        <f t="shared" ref="E491" si="869">plan_id</f>
        <v>805</v>
      </c>
      <c r="F491" s="43">
        <f t="shared" ca="1" si="660"/>
        <v>2001</v>
      </c>
      <c r="G491" s="43">
        <f t="shared" ref="G491" ca="1" si="870">VLOOKUP(INDIRECT(CHAR(39)&amp;$A491&amp;CHAR(39)&amp;"!r2c"&amp;$C491,0),variables,2,0)</f>
        <v>10954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  <c r="I491" s="43"/>
    </row>
    <row r="492" spans="1:9" x14ac:dyDescent="0.3">
      <c r="A492" s="43" t="s">
        <v>309</v>
      </c>
      <c r="B492" s="43">
        <f t="shared" si="807"/>
        <v>4</v>
      </c>
      <c r="C492" s="43">
        <f t="shared" si="808"/>
        <v>36</v>
      </c>
      <c r="D492" s="43"/>
      <c r="E492" s="43">
        <f t="shared" ref="E492" si="871">plan_id</f>
        <v>805</v>
      </c>
      <c r="F492" s="43">
        <f t="shared" ca="1" si="660"/>
        <v>2001</v>
      </c>
      <c r="G492" s="43">
        <f t="shared" ref="G492" ca="1" si="872">VLOOKUP(INDIRECT(CHAR(39)&amp;$A492&amp;CHAR(39)&amp;"!r2c"&amp;$C492,0),variables,2,0)</f>
        <v>10955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  <c r="I492" s="43"/>
    </row>
    <row r="493" spans="1:9" x14ac:dyDescent="0.3">
      <c r="A493" s="43" t="s">
        <v>309</v>
      </c>
      <c r="B493" s="43">
        <f t="shared" si="807"/>
        <v>4</v>
      </c>
      <c r="C493" s="43">
        <f t="shared" si="808"/>
        <v>37</v>
      </c>
      <c r="D493" s="43"/>
      <c r="E493" s="43">
        <f t="shared" ref="E493" si="873">plan_id</f>
        <v>805</v>
      </c>
      <c r="F493" s="43">
        <f t="shared" ca="1" si="660"/>
        <v>2001</v>
      </c>
      <c r="G493" s="43">
        <f t="shared" ref="G493" ca="1" si="874">VLOOKUP(INDIRECT(CHAR(39)&amp;$A493&amp;CHAR(39)&amp;"!r2c"&amp;$C493,0),variables,2,0)</f>
        <v>10956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3"/>
    </row>
    <row r="494" spans="1:9" x14ac:dyDescent="0.3">
      <c r="A494" s="43" t="s">
        <v>309</v>
      </c>
      <c r="B494" s="43">
        <f t="shared" si="807"/>
        <v>4</v>
      </c>
      <c r="C494" s="43">
        <f t="shared" si="808"/>
        <v>38</v>
      </c>
      <c r="D494" s="43"/>
      <c r="E494" s="43">
        <f t="shared" ref="E494" si="875">plan_id</f>
        <v>805</v>
      </c>
      <c r="F494" s="43">
        <f t="shared" ca="1" si="660"/>
        <v>2001</v>
      </c>
      <c r="G494" s="43">
        <f t="shared" ref="G494" ca="1" si="876">VLOOKUP(INDIRECT(CHAR(39)&amp;$A494&amp;CHAR(39)&amp;"!r2c"&amp;$C494,0),variables,2,0)</f>
        <v>10959</v>
      </c>
      <c r="H494" s="4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4.00 - 8.10%</v>
      </c>
      <c r="I494" s="43"/>
    </row>
    <row r="495" spans="1:9" x14ac:dyDescent="0.3">
      <c r="A495" s="43" t="s">
        <v>309</v>
      </c>
      <c r="B495" s="43">
        <f t="shared" si="807"/>
        <v>4</v>
      </c>
      <c r="C495" s="43">
        <f t="shared" si="808"/>
        <v>39</v>
      </c>
      <c r="D495" s="43"/>
      <c r="E495" s="43">
        <f t="shared" ref="E495" si="877">plan_id</f>
        <v>805</v>
      </c>
      <c r="F495" s="43">
        <f t="shared" ca="1" si="660"/>
        <v>2001</v>
      </c>
      <c r="G495" s="43">
        <f t="shared" ref="G495" ca="1" si="878">VLOOKUP(INDIRECT(CHAR(39)&amp;$A495&amp;CHAR(39)&amp;"!r2c"&amp;$C495,0),variables,2,0)</f>
        <v>10962</v>
      </c>
      <c r="H495" s="4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Pg.No:67, 68</v>
      </c>
      <c r="I495" s="43"/>
    </row>
    <row r="496" spans="1:9" x14ac:dyDescent="0.3">
      <c r="A496" s="43" t="s">
        <v>309</v>
      </c>
      <c r="B496" s="43">
        <f t="shared" si="807"/>
        <v>4</v>
      </c>
      <c r="C496" s="43">
        <f t="shared" si="808"/>
        <v>40</v>
      </c>
      <c r="D496" s="43"/>
      <c r="E496" s="43">
        <f t="shared" ref="E496" si="879">plan_id</f>
        <v>805</v>
      </c>
      <c r="F496" s="43">
        <f t="shared" ca="1" si="660"/>
        <v>2001</v>
      </c>
      <c r="G496" s="43">
        <f t="shared" ref="G496" ca="1" si="880">VLOOKUP(INDIRECT(CHAR(39)&amp;$A496&amp;CHAR(39)&amp;"!r2c"&amp;$C496,0),variables,2,0)</f>
        <v>10964</v>
      </c>
      <c r="H496" s="4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Pg.No:67, 68</v>
      </c>
      <c r="I496" s="43"/>
    </row>
    <row r="497" spans="1:9" x14ac:dyDescent="0.3">
      <c r="A497" s="43" t="s">
        <v>309</v>
      </c>
      <c r="B497" s="43">
        <f t="shared" si="807"/>
        <v>4</v>
      </c>
      <c r="C497" s="43">
        <f t="shared" si="808"/>
        <v>41</v>
      </c>
      <c r="D497" s="43"/>
      <c r="E497" s="43">
        <f t="shared" ref="E497" si="881">plan_id</f>
        <v>805</v>
      </c>
      <c r="F497" s="43">
        <f t="shared" ca="1" si="660"/>
        <v>2001</v>
      </c>
      <c r="G497" s="43">
        <f t="shared" ref="G497" ca="1" si="882">VLOOKUP(INDIRECT(CHAR(39)&amp;$A497&amp;CHAR(39)&amp;"!r2c"&amp;$C497,0),variables,2,0)</f>
        <v>10967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3"/>
    </row>
    <row r="498" spans="1:9" x14ac:dyDescent="0.3">
      <c r="A498" s="43" t="s">
        <v>309</v>
      </c>
      <c r="B498" s="43">
        <f t="shared" si="807"/>
        <v>4</v>
      </c>
      <c r="C498" s="43">
        <f t="shared" si="808"/>
        <v>42</v>
      </c>
      <c r="D498" s="43"/>
      <c r="E498" s="43">
        <f t="shared" ref="E498" si="883">plan_id</f>
        <v>805</v>
      </c>
      <c r="F498" s="43">
        <f t="shared" ca="1" si="660"/>
        <v>2001</v>
      </c>
      <c r="G498" s="43">
        <f t="shared" ref="G498" ca="1" si="884">VLOOKUP(INDIRECT(CHAR(39)&amp;$A498&amp;CHAR(39)&amp;"!r2c"&amp;$C498,0),variables,2,0)</f>
        <v>10968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3"/>
    </row>
    <row r="499" spans="1:9" x14ac:dyDescent="0.3">
      <c r="A499" s="43" t="s">
        <v>309</v>
      </c>
      <c r="B499" s="43">
        <f t="shared" si="807"/>
        <v>4</v>
      </c>
      <c r="C499" s="43">
        <f t="shared" si="808"/>
        <v>43</v>
      </c>
      <c r="D499" s="43"/>
      <c r="E499" s="43">
        <f t="shared" ref="E499" si="885">plan_id</f>
        <v>805</v>
      </c>
      <c r="F499" s="43">
        <f t="shared" ca="1" si="660"/>
        <v>2001</v>
      </c>
      <c r="G499" s="43">
        <f t="shared" ref="G499" ca="1" si="886">VLOOKUP(INDIRECT(CHAR(39)&amp;$A499&amp;CHAR(39)&amp;"!r2c"&amp;$C499,0),variables,2,0)</f>
        <v>10969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3"/>
    </row>
    <row r="500" spans="1:9" x14ac:dyDescent="0.3">
      <c r="A500" s="43" t="s">
        <v>309</v>
      </c>
      <c r="B500" s="43">
        <f t="shared" si="807"/>
        <v>4</v>
      </c>
      <c r="C500" s="43">
        <f t="shared" si="808"/>
        <v>44</v>
      </c>
      <c r="D500" s="43"/>
      <c r="E500" s="43">
        <f t="shared" ref="E500" si="887">plan_id</f>
        <v>805</v>
      </c>
      <c r="F500" s="43">
        <f t="shared" ca="1" si="660"/>
        <v>2001</v>
      </c>
      <c r="G500" s="43">
        <f t="shared" ref="G500" ca="1" si="888">VLOOKUP(INDIRECT(CHAR(39)&amp;$A500&amp;CHAR(39)&amp;"!r2c"&amp;$C500,0),variables,2,0)</f>
        <v>10970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3"/>
    </row>
    <row r="501" spans="1:9" x14ac:dyDescent="0.3">
      <c r="A501" s="43" t="s">
        <v>309</v>
      </c>
      <c r="B501" s="43">
        <f t="shared" si="807"/>
        <v>4</v>
      </c>
      <c r="C501" s="43">
        <f t="shared" si="808"/>
        <v>45</v>
      </c>
      <c r="D501" s="43"/>
      <c r="E501" s="43">
        <f t="shared" ref="E501" si="889">plan_id</f>
        <v>805</v>
      </c>
      <c r="F501" s="43">
        <f t="shared" ca="1" si="660"/>
        <v>2001</v>
      </c>
      <c r="G501" s="43">
        <f t="shared" ref="G501" ca="1" si="890">VLOOKUP(INDIRECT(CHAR(39)&amp;$A501&amp;CHAR(39)&amp;"!r2c"&amp;$C501,0),variables,2,0)</f>
        <v>10971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3"/>
    </row>
    <row r="502" spans="1:9" x14ac:dyDescent="0.3">
      <c r="A502" s="43" t="s">
        <v>309</v>
      </c>
      <c r="B502" s="43">
        <f t="shared" si="807"/>
        <v>4</v>
      </c>
      <c r="C502" s="43">
        <f t="shared" si="808"/>
        <v>46</v>
      </c>
      <c r="D502" s="43"/>
      <c r="E502" s="43">
        <f t="shared" ref="E502" si="891">plan_id</f>
        <v>805</v>
      </c>
      <c r="F502" s="43">
        <f t="shared" ca="1" si="660"/>
        <v>2001</v>
      </c>
      <c r="G502" s="43">
        <f t="shared" ref="G502" ca="1" si="892">VLOOKUP(INDIRECT(CHAR(39)&amp;$A502&amp;CHAR(39)&amp;"!r2c"&amp;$C502,0),variables,2,0)</f>
        <v>10972</v>
      </c>
      <c r="H502" s="4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pay, open</v>
      </c>
      <c r="I502" s="43"/>
    </row>
    <row r="503" spans="1:9" x14ac:dyDescent="0.3">
      <c r="A503" s="43" t="s">
        <v>309</v>
      </c>
      <c r="B503" s="43">
        <f t="shared" si="807"/>
        <v>4</v>
      </c>
      <c r="C503" s="43">
        <f t="shared" si="808"/>
        <v>47</v>
      </c>
      <c r="D503" s="43"/>
      <c r="E503" s="43">
        <f t="shared" ref="E503" si="893">plan_id</f>
        <v>805</v>
      </c>
      <c r="F503" s="43">
        <f t="shared" ca="1" si="660"/>
        <v>2001</v>
      </c>
      <c r="G503" s="43">
        <f t="shared" ref="G503" ca="1" si="894">VLOOKUP(INDIRECT(CHAR(39)&amp;$A503&amp;CHAR(39)&amp;"!r2c"&amp;$C503,0),variables,2,0)</f>
        <v>10973</v>
      </c>
      <c r="H503" s="4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 years</v>
      </c>
      <c r="I503" s="43"/>
    </row>
    <row r="504" spans="1:9" x14ac:dyDescent="0.3">
      <c r="A504" s="43" t="s">
        <v>309</v>
      </c>
      <c r="B504" s="43">
        <f t="shared" si="807"/>
        <v>4</v>
      </c>
      <c r="C504" s="43">
        <f t="shared" si="808"/>
        <v>48</v>
      </c>
      <c r="D504" s="43"/>
      <c r="E504" s="43">
        <f t="shared" ref="E504" si="895">plan_id</f>
        <v>805</v>
      </c>
      <c r="F504" s="43">
        <f t="shared" ca="1" si="660"/>
        <v>2001</v>
      </c>
      <c r="G504" s="43">
        <f t="shared" ref="G504" ca="1" si="896">VLOOKUP(INDIRECT(CHAR(39)&amp;$A504&amp;CHAR(39)&amp;"!r2c"&amp;$C504,0),variables,2,0)</f>
        <v>10975</v>
      </c>
      <c r="H504" s="4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</v>
      </c>
      <c r="I504" s="43"/>
    </row>
    <row r="505" spans="1:9" x14ac:dyDescent="0.3">
      <c r="A505" s="43" t="s">
        <v>309</v>
      </c>
      <c r="B505" s="43">
        <f t="shared" si="807"/>
        <v>4</v>
      </c>
      <c r="C505" s="43">
        <f t="shared" si="808"/>
        <v>49</v>
      </c>
      <c r="D505" s="43"/>
      <c r="E505" s="43">
        <f t="shared" ref="E505" si="897">plan_id</f>
        <v>805</v>
      </c>
      <c r="F505" s="43">
        <f t="shared" ca="1" si="660"/>
        <v>2001</v>
      </c>
      <c r="G505" s="43">
        <f t="shared" ref="G505" ca="1" si="898">VLOOKUP(INDIRECT(CHAR(39)&amp;$A505&amp;CHAR(39)&amp;"!r2c"&amp;$C505,0),variables,2,0)</f>
        <v>10976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  <c r="I505" s="43"/>
    </row>
    <row r="506" spans="1:9" x14ac:dyDescent="0.3">
      <c r="A506" s="43" t="s">
        <v>309</v>
      </c>
      <c r="B506" s="43">
        <f t="shared" si="807"/>
        <v>4</v>
      </c>
      <c r="C506" s="43">
        <f t="shared" si="808"/>
        <v>50</v>
      </c>
      <c r="D506" s="43"/>
      <c r="E506" s="43">
        <f t="shared" ref="E506" si="899">plan_id</f>
        <v>805</v>
      </c>
      <c r="F506" s="43">
        <f t="shared" ca="1" si="660"/>
        <v>2001</v>
      </c>
      <c r="G506" s="43">
        <f t="shared" ref="G506" ca="1" si="900">VLOOKUP(INDIRECT(CHAR(39)&amp;$A506&amp;CHAR(39)&amp;"!r2c"&amp;$C506,0),variables,2,0)</f>
        <v>10977</v>
      </c>
      <c r="H506" s="4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43"/>
    </row>
    <row r="507" spans="1:9" x14ac:dyDescent="0.3">
      <c r="A507" s="43" t="s">
        <v>309</v>
      </c>
      <c r="B507" s="43">
        <f t="shared" si="807"/>
        <v>4</v>
      </c>
      <c r="C507" s="43">
        <f t="shared" si="808"/>
        <v>51</v>
      </c>
      <c r="D507" s="43"/>
      <c r="E507" s="43">
        <f t="shared" ref="E507" si="901">plan_id</f>
        <v>805</v>
      </c>
      <c r="F507" s="43">
        <f t="shared" ca="1" si="660"/>
        <v>2001</v>
      </c>
      <c r="G507" s="43">
        <f t="shared" ref="G507" ca="1" si="902">VLOOKUP(INDIRECT(CHAR(39)&amp;$A507&amp;CHAR(39)&amp;"!r2c"&amp;$C507,0),variables,2,0)</f>
        <v>10978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  <c r="I507" s="43"/>
    </row>
    <row r="508" spans="1:9" x14ac:dyDescent="0.3">
      <c r="A508" s="43" t="s">
        <v>309</v>
      </c>
      <c r="B508" s="43">
        <f t="shared" si="807"/>
        <v>4</v>
      </c>
      <c r="C508" s="43">
        <f t="shared" si="808"/>
        <v>52</v>
      </c>
      <c r="D508" s="43"/>
      <c r="E508" s="43">
        <f t="shared" ref="E508" si="903">plan_id</f>
        <v>805</v>
      </c>
      <c r="F508" s="43">
        <f t="shared" ca="1" si="660"/>
        <v>2001</v>
      </c>
      <c r="G508" s="43">
        <f t="shared" ref="G508" ca="1" si="904">VLOOKUP(INDIRECT(CHAR(39)&amp;$A508&amp;CHAR(39)&amp;"!r2c"&amp;$C508,0),variables,2,0)</f>
        <v>10979</v>
      </c>
      <c r="H508" s="4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43"/>
    </row>
    <row r="509" spans="1:9" x14ac:dyDescent="0.3">
      <c r="A509" s="43" t="s">
        <v>309</v>
      </c>
      <c r="B509" s="43">
        <f t="shared" si="807"/>
        <v>4</v>
      </c>
      <c r="C509" s="43">
        <f t="shared" si="808"/>
        <v>53</v>
      </c>
      <c r="D509" s="43"/>
      <c r="E509" s="43">
        <f t="shared" ref="E509" si="905">plan_id</f>
        <v>805</v>
      </c>
      <c r="F509" s="43">
        <f t="shared" ca="1" si="660"/>
        <v>2001</v>
      </c>
      <c r="G509" s="43">
        <f t="shared" ref="G509" ca="1" si="906">VLOOKUP(INDIRECT(CHAR(39)&amp;$A509&amp;CHAR(39)&amp;"!r2c"&amp;$C509,0),variables,2,0)</f>
        <v>10980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3"/>
    </row>
    <row r="510" spans="1:9" x14ac:dyDescent="0.3">
      <c r="A510" s="43" t="s">
        <v>309</v>
      </c>
      <c r="B510" s="43">
        <f t="shared" si="807"/>
        <v>4</v>
      </c>
      <c r="C510" s="43">
        <f t="shared" si="808"/>
        <v>54</v>
      </c>
      <c r="D510" s="43"/>
      <c r="E510" s="43">
        <f t="shared" ref="E510" si="907">plan_id</f>
        <v>805</v>
      </c>
      <c r="F510" s="43">
        <f t="shared" ca="1" si="660"/>
        <v>2001</v>
      </c>
      <c r="G510" s="43">
        <f t="shared" ref="G510" ca="1" si="908">VLOOKUP(INDIRECT(CHAR(39)&amp;$A510&amp;CHAR(39)&amp;"!r2c"&amp;$C510,0),variables,2,0)</f>
        <v>10981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3"/>
    </row>
    <row r="511" spans="1:9" x14ac:dyDescent="0.3">
      <c r="A511" s="43" t="s">
        <v>309</v>
      </c>
      <c r="B511" s="43">
        <f t="shared" si="807"/>
        <v>4</v>
      </c>
      <c r="C511" s="43">
        <f t="shared" si="808"/>
        <v>55</v>
      </c>
      <c r="D511" s="43"/>
      <c r="E511" s="43">
        <f t="shared" ref="E511" si="909">plan_id</f>
        <v>805</v>
      </c>
      <c r="F511" s="43">
        <f t="shared" ca="1" si="660"/>
        <v>2001</v>
      </c>
      <c r="G511" s="43">
        <f t="shared" ref="G511" ca="1" si="910">VLOOKUP(INDIRECT(CHAR(39)&amp;$A511&amp;CHAR(39)&amp;"!r2c"&amp;$C511,0),variables,2,0)</f>
        <v>10706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4.7560687381256977E-4</v>
      </c>
      <c r="I511" s="43"/>
    </row>
    <row r="512" spans="1:9" x14ac:dyDescent="0.3">
      <c r="A512" s="43" t="s">
        <v>309</v>
      </c>
      <c r="B512" s="43">
        <f t="shared" si="807"/>
        <v>4</v>
      </c>
      <c r="C512" s="43">
        <f t="shared" si="808"/>
        <v>56</v>
      </c>
      <c r="D512" s="43"/>
      <c r="E512" s="43">
        <f t="shared" ref="E512" si="911">plan_id</f>
        <v>805</v>
      </c>
      <c r="F512" s="43">
        <f t="shared" ca="1" si="660"/>
        <v>2001</v>
      </c>
      <c r="G512" s="43">
        <f t="shared" ref="G512" ca="1" si="912">VLOOKUP(INDIRECT(CHAR(39)&amp;$A512&amp;CHAR(39)&amp;"!r2c"&amp;$C512,0),variables,2,0)</f>
        <v>10983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3"/>
    </row>
    <row r="513" spans="1:9" x14ac:dyDescent="0.3">
      <c r="A513" s="43" t="s">
        <v>309</v>
      </c>
      <c r="B513" s="43">
        <f t="shared" si="807"/>
        <v>4</v>
      </c>
      <c r="C513" s="43">
        <f t="shared" si="808"/>
        <v>57</v>
      </c>
      <c r="D513" s="43"/>
      <c r="E513" s="43">
        <f t="shared" ref="E513" si="913">plan_id</f>
        <v>805</v>
      </c>
      <c r="F513" s="43">
        <f t="shared" ca="1" si="660"/>
        <v>2001</v>
      </c>
      <c r="G513" s="43">
        <f t="shared" ref="G513" ca="1" si="914">VLOOKUP(INDIRECT(CHAR(39)&amp;$A513&amp;CHAR(39)&amp;"!r2c"&amp;$C513,0),variables,2,0)</f>
        <v>10989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13299161000</v>
      </c>
      <c r="I513" s="43"/>
    </row>
    <row r="514" spans="1:9" x14ac:dyDescent="0.3">
      <c r="A514" s="43" t="s">
        <v>309</v>
      </c>
      <c r="B514" s="43">
        <f t="shared" si="807"/>
        <v>4</v>
      </c>
      <c r="C514" s="43">
        <f t="shared" si="808"/>
        <v>58</v>
      </c>
      <c r="D514" s="43"/>
      <c r="E514" s="43">
        <f t="shared" ref="E514" si="915">plan_id</f>
        <v>805</v>
      </c>
      <c r="F514" s="43">
        <f t="shared" ca="1" si="660"/>
        <v>2001</v>
      </c>
      <c r="G514" s="43">
        <f t="shared" ref="G514" ca="1" si="916">VLOOKUP(INDIRECT(CHAR(39)&amp;$A514&amp;CHAR(39)&amp;"!r2c"&amp;$C514,0),variables,2,0)</f>
        <v>10990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14642129000</v>
      </c>
      <c r="I514" s="43"/>
    </row>
    <row r="515" spans="1:9" x14ac:dyDescent="0.3">
      <c r="A515" s="43" t="s">
        <v>309</v>
      </c>
      <c r="B515" s="43">
        <f t="shared" si="807"/>
        <v>4</v>
      </c>
      <c r="C515" s="43">
        <f t="shared" si="808"/>
        <v>59</v>
      </c>
      <c r="D515" s="43"/>
      <c r="E515" s="43">
        <f t="shared" ref="E515" si="917">plan_id</f>
        <v>805</v>
      </c>
      <c r="F515" s="43">
        <f t="shared" ca="1" si="660"/>
        <v>2001</v>
      </c>
      <c r="G515" s="43">
        <f t="shared" ref="G515" ca="1" si="918">VLOOKUP(INDIRECT(CHAR(39)&amp;$A515&amp;CHAR(39)&amp;"!r2c"&amp;$C515,0),variables,2,0)</f>
        <v>10991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1342968000</v>
      </c>
      <c r="I515" s="43"/>
    </row>
    <row r="516" spans="1:9" x14ac:dyDescent="0.3">
      <c r="A516" s="43" t="s">
        <v>309</v>
      </c>
      <c r="B516" s="43">
        <f t="shared" si="807"/>
        <v>4</v>
      </c>
      <c r="C516" s="43">
        <f t="shared" si="808"/>
        <v>60</v>
      </c>
      <c r="D516" s="43"/>
      <c r="E516" s="43">
        <f t="shared" ref="E516" si="919">plan_id</f>
        <v>805</v>
      </c>
      <c r="F516" s="43">
        <f t="shared" ca="1" si="660"/>
        <v>2001</v>
      </c>
      <c r="G516" s="43">
        <f t="shared" ref="G516" ca="1" si="920">VLOOKUP(INDIRECT(CHAR(39)&amp;$A516&amp;CHAR(39)&amp;"!r2c"&amp;$C516,0),variables,2,0)</f>
        <v>10992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0.90800000000000003</v>
      </c>
      <c r="I516" s="43"/>
    </row>
    <row r="517" spans="1:9" x14ac:dyDescent="0.3">
      <c r="A517" s="43" t="s">
        <v>309</v>
      </c>
      <c r="B517" s="43">
        <f t="shared" si="807"/>
        <v>4</v>
      </c>
      <c r="C517" s="43">
        <f t="shared" si="808"/>
        <v>61</v>
      </c>
      <c r="D517" s="43"/>
      <c r="E517" s="43">
        <f t="shared" ref="E517" si="921">plan_id</f>
        <v>805</v>
      </c>
      <c r="F517" s="43">
        <f t="shared" ca="1" si="660"/>
        <v>2001</v>
      </c>
      <c r="G517" s="43">
        <f t="shared" ref="G517" ca="1" si="922">VLOOKUP(INDIRECT(CHAR(39)&amp;$A517&amp;CHAR(39)&amp;"!r2c"&amp;$C517,0),variables,2,0)</f>
        <v>10993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2213772000</v>
      </c>
      <c r="I517" s="43"/>
    </row>
    <row r="518" spans="1:9" x14ac:dyDescent="0.3">
      <c r="A518" s="43" t="s">
        <v>309</v>
      </c>
      <c r="B518" s="43">
        <f t="shared" si="807"/>
        <v>4</v>
      </c>
      <c r="C518" s="43">
        <f t="shared" si="808"/>
        <v>62</v>
      </c>
      <c r="D518" s="43"/>
      <c r="E518" s="43">
        <f t="shared" ref="E518" si="923">plan_id</f>
        <v>805</v>
      </c>
      <c r="F518" s="43">
        <f t="shared" ca="1" si="660"/>
        <v>2001</v>
      </c>
      <c r="G518" s="43">
        <f t="shared" ref="G518" ca="1" si="924">VLOOKUP(INDIRECT(CHAR(39)&amp;$A518&amp;CHAR(39)&amp;"!r2c"&amp;$C518,0),variables,2,0)</f>
        <v>10801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3"/>
    </row>
    <row r="519" spans="1:9" x14ac:dyDescent="0.3">
      <c r="A519" s="43" t="s">
        <v>309</v>
      </c>
      <c r="B519" s="43">
        <f t="shared" si="807"/>
        <v>4</v>
      </c>
      <c r="C519" s="43">
        <f t="shared" si="808"/>
        <v>63</v>
      </c>
      <c r="D519" s="43"/>
      <c r="E519" s="43">
        <f t="shared" ref="E519" si="925">plan_id</f>
        <v>805</v>
      </c>
      <c r="F519" s="43">
        <f t="shared" ca="1" si="660"/>
        <v>2001</v>
      </c>
      <c r="G519" s="43">
        <f t="shared" ref="G519" ca="1" si="926">VLOOKUP(INDIRECT(CHAR(39)&amp;$A519&amp;CHAR(39)&amp;"!r2c"&amp;$C519,0),variables,2,0)</f>
        <v>10802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3"/>
    </row>
    <row r="520" spans="1:9" x14ac:dyDescent="0.3">
      <c r="A520" s="43" t="s">
        <v>309</v>
      </c>
      <c r="B520" s="43">
        <f t="shared" si="807"/>
        <v>4</v>
      </c>
      <c r="C520" s="43">
        <f t="shared" si="808"/>
        <v>64</v>
      </c>
      <c r="D520" s="43"/>
      <c r="E520" s="43">
        <f t="shared" ref="E520" si="927">plan_id</f>
        <v>805</v>
      </c>
      <c r="F520" s="43">
        <f t="shared" ca="1" si="660"/>
        <v>2001</v>
      </c>
      <c r="G520" s="43">
        <f t="shared" ref="G520" ca="1" si="928">VLOOKUP(INDIRECT(CHAR(39)&amp;$A520&amp;CHAR(39)&amp;"!r2c"&amp;$C520,0),variables,2,0)</f>
        <v>10803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3"/>
    </row>
    <row r="521" spans="1:9" x14ac:dyDescent="0.3">
      <c r="A521" s="43" t="s">
        <v>309</v>
      </c>
      <c r="B521" s="43">
        <f t="shared" si="807"/>
        <v>4</v>
      </c>
      <c r="C521" s="43">
        <f t="shared" si="808"/>
        <v>65</v>
      </c>
      <c r="D521" s="43"/>
      <c r="E521" s="43">
        <f t="shared" ref="E521" si="929">plan_id</f>
        <v>805</v>
      </c>
      <c r="F521" s="43">
        <f t="shared" ca="1" si="660"/>
        <v>2001</v>
      </c>
      <c r="G521" s="43">
        <f t="shared" ref="G521" ca="1" si="930">VLOOKUP(INDIRECT(CHAR(39)&amp;$A521&amp;CHAR(39)&amp;"!r2c"&amp;$C521,0),variables,2,0)</f>
        <v>10804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3"/>
    </row>
    <row r="522" spans="1:9" x14ac:dyDescent="0.3">
      <c r="A522" s="43" t="s">
        <v>309</v>
      </c>
      <c r="B522" s="43">
        <f t="shared" si="807"/>
        <v>4</v>
      </c>
      <c r="C522" s="43">
        <f t="shared" si="808"/>
        <v>66</v>
      </c>
      <c r="D522" s="43"/>
      <c r="E522" s="43">
        <f t="shared" ref="E522" si="931">plan_id</f>
        <v>805</v>
      </c>
      <c r="F522" s="43">
        <f t="shared" ca="1" si="660"/>
        <v>2001</v>
      </c>
      <c r="G522" s="43">
        <f t="shared" ref="G522" ca="1" si="932">VLOOKUP(INDIRECT(CHAR(39)&amp;$A522&amp;CHAR(39)&amp;"!r2c"&amp;$C522,0),variables,2,0)</f>
        <v>10805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3"/>
    </row>
    <row r="523" spans="1:9" x14ac:dyDescent="0.3">
      <c r="A523" s="43" t="s">
        <v>309</v>
      </c>
      <c r="B523" s="43">
        <f t="shared" si="807"/>
        <v>4</v>
      </c>
      <c r="C523" s="43">
        <f t="shared" si="808"/>
        <v>67</v>
      </c>
      <c r="D523" s="43"/>
      <c r="E523" s="43">
        <f t="shared" ref="E523" si="933">plan_id</f>
        <v>805</v>
      </c>
      <c r="F523" s="43">
        <f t="shared" ca="1" si="660"/>
        <v>2001</v>
      </c>
      <c r="G523" s="43">
        <f t="shared" ref="G523" ca="1" si="934">VLOOKUP(INDIRECT(CHAR(39)&amp;$A523&amp;CHAR(39)&amp;"!r2c"&amp;$C523,0),variables,2,0)</f>
        <v>10806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3"/>
    </row>
    <row r="524" spans="1:9" x14ac:dyDescent="0.3">
      <c r="A524" s="43" t="s">
        <v>309</v>
      </c>
      <c r="B524" s="43">
        <f t="shared" si="807"/>
        <v>4</v>
      </c>
      <c r="C524" s="43">
        <f t="shared" si="808"/>
        <v>68</v>
      </c>
      <c r="D524" s="43"/>
      <c r="E524" s="43">
        <f t="shared" ref="E524" si="935">plan_id</f>
        <v>805</v>
      </c>
      <c r="F524" s="43">
        <f t="shared" ca="1" si="660"/>
        <v>2001</v>
      </c>
      <c r="G524" s="43">
        <f t="shared" ref="G524" ca="1" si="936">VLOOKUP(INDIRECT(CHAR(39)&amp;$A524&amp;CHAR(39)&amp;"!r2c"&amp;$C524,0),variables,2,0)</f>
        <v>10807</v>
      </c>
      <c r="H524" s="4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3"/>
    </row>
    <row r="525" spans="1:9" x14ac:dyDescent="0.3">
      <c r="A525" s="43" t="s">
        <v>309</v>
      </c>
      <c r="B525" s="43">
        <f t="shared" ref="B525:B549" si="937">B524</f>
        <v>4</v>
      </c>
      <c r="C525" s="43">
        <f t="shared" ref="C525:C549" si="938">C524+1</f>
        <v>69</v>
      </c>
      <c r="D525" s="43"/>
      <c r="E525" s="43">
        <f t="shared" ref="E525" si="939">plan_id</f>
        <v>805</v>
      </c>
      <c r="F525" s="43">
        <f t="shared" ca="1" si="660"/>
        <v>2001</v>
      </c>
      <c r="G525" s="43">
        <f t="shared" ref="G525" ca="1" si="940">VLOOKUP(INDIRECT(CHAR(39)&amp;$A525&amp;CHAR(39)&amp;"!r2c"&amp;$C525,0),variables,2,0)</f>
        <v>10808</v>
      </c>
      <c r="H525" s="4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3"/>
    </row>
    <row r="526" spans="1:9" x14ac:dyDescent="0.3">
      <c r="A526" s="43" t="s">
        <v>309</v>
      </c>
      <c r="B526" s="43">
        <f t="shared" si="937"/>
        <v>4</v>
      </c>
      <c r="C526" s="43">
        <f t="shared" si="938"/>
        <v>70</v>
      </c>
      <c r="D526" s="43"/>
      <c r="E526" s="43">
        <f t="shared" ref="E526" si="941">plan_id</f>
        <v>805</v>
      </c>
      <c r="F526" s="43">
        <f t="shared" ca="1" si="660"/>
        <v>2001</v>
      </c>
      <c r="G526" s="43">
        <f t="shared" ref="G526" ca="1" si="942">VLOOKUP(INDIRECT(CHAR(39)&amp;$A526&amp;CHAR(39)&amp;"!r2c"&amp;$C526,0),variables,2,0)</f>
        <v>10809</v>
      </c>
      <c r="H526" s="4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3"/>
    </row>
    <row r="527" spans="1:9" x14ac:dyDescent="0.3">
      <c r="A527" s="43" t="s">
        <v>309</v>
      </c>
      <c r="B527" s="43">
        <f t="shared" si="937"/>
        <v>4</v>
      </c>
      <c r="C527" s="43">
        <f t="shared" si="938"/>
        <v>71</v>
      </c>
      <c r="D527" s="43"/>
      <c r="E527" s="43">
        <f t="shared" ref="E527" si="943">plan_id</f>
        <v>805</v>
      </c>
      <c r="F527" s="43">
        <f t="shared" ca="1" si="660"/>
        <v>2001</v>
      </c>
      <c r="G527" s="43">
        <f t="shared" ref="G527" ca="1" si="944">VLOOKUP(INDIRECT(CHAR(39)&amp;$A527&amp;CHAR(39)&amp;"!r2c"&amp;$C527,0),variables,2,0)</f>
        <v>10810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3"/>
    </row>
    <row r="528" spans="1:9" x14ac:dyDescent="0.3">
      <c r="A528" s="43" t="s">
        <v>309</v>
      </c>
      <c r="B528" s="43">
        <f t="shared" si="937"/>
        <v>4</v>
      </c>
      <c r="C528" s="43">
        <f t="shared" si="938"/>
        <v>72</v>
      </c>
      <c r="D528" s="43"/>
      <c r="E528" s="43">
        <f t="shared" ref="E528" si="945">plan_id</f>
        <v>805</v>
      </c>
      <c r="F528" s="43">
        <f t="shared" ca="1" si="660"/>
        <v>2001</v>
      </c>
      <c r="G528" s="43">
        <f t="shared" ref="G528" ca="1" si="946">VLOOKUP(INDIRECT(CHAR(39)&amp;$A528&amp;CHAR(39)&amp;"!r2c"&amp;$C528,0),variables,2,0)</f>
        <v>10811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3"/>
    </row>
    <row r="529" spans="1:9" x14ac:dyDescent="0.3">
      <c r="A529" s="43" t="s">
        <v>309</v>
      </c>
      <c r="B529" s="43">
        <f t="shared" si="937"/>
        <v>4</v>
      </c>
      <c r="C529" s="43">
        <f t="shared" si="938"/>
        <v>73</v>
      </c>
      <c r="D529" s="43"/>
      <c r="E529" s="43">
        <f t="shared" ref="E529" si="947">plan_id</f>
        <v>805</v>
      </c>
      <c r="F529" s="43">
        <f t="shared" ca="1" si="660"/>
        <v>2001</v>
      </c>
      <c r="G529" s="43">
        <f t="shared" ref="G529" ca="1" si="948">VLOOKUP(INDIRECT(CHAR(39)&amp;$A529&amp;CHAR(39)&amp;"!r2c"&amp;$C529,0),variables,2,0)</f>
        <v>10812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3"/>
    </row>
    <row r="530" spans="1:9" x14ac:dyDescent="0.3">
      <c r="A530" s="43" t="s">
        <v>309</v>
      </c>
      <c r="B530" s="43">
        <f t="shared" si="937"/>
        <v>4</v>
      </c>
      <c r="C530" s="43">
        <f t="shared" si="938"/>
        <v>74</v>
      </c>
      <c r="D530" s="43"/>
      <c r="E530" s="43">
        <f t="shared" ref="E530" si="949">plan_id</f>
        <v>805</v>
      </c>
      <c r="F530" s="43">
        <f t="shared" ca="1" si="660"/>
        <v>2001</v>
      </c>
      <c r="G530" s="43">
        <f t="shared" ref="G530" ca="1" si="950">VLOOKUP(INDIRECT(CHAR(39)&amp;$A530&amp;CHAR(39)&amp;"!r2c"&amp;$C530,0),variables,2,0)</f>
        <v>10813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3"/>
    </row>
    <row r="531" spans="1:9" x14ac:dyDescent="0.3">
      <c r="A531" s="43" t="s">
        <v>309</v>
      </c>
      <c r="B531" s="43">
        <f t="shared" si="937"/>
        <v>4</v>
      </c>
      <c r="C531" s="43">
        <f t="shared" si="938"/>
        <v>75</v>
      </c>
      <c r="D531" s="43"/>
      <c r="E531" s="43">
        <f t="shared" ref="E531" si="951">plan_id</f>
        <v>805</v>
      </c>
      <c r="F531" s="43">
        <f t="shared" ca="1" si="660"/>
        <v>2001</v>
      </c>
      <c r="G531" s="43">
        <f t="shared" ref="G531" ca="1" si="952">VLOOKUP(INDIRECT(CHAR(39)&amp;$A531&amp;CHAR(39)&amp;"!r2c"&amp;$C531,0),variables,2,0)</f>
        <v>10814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3"/>
    </row>
    <row r="532" spans="1:9" x14ac:dyDescent="0.3">
      <c r="A532" s="43" t="s">
        <v>309</v>
      </c>
      <c r="B532" s="43">
        <f t="shared" si="937"/>
        <v>4</v>
      </c>
      <c r="C532" s="43">
        <f t="shared" si="938"/>
        <v>76</v>
      </c>
      <c r="D532" s="43"/>
      <c r="E532" s="43">
        <f t="shared" ref="E532" si="953">plan_id</f>
        <v>805</v>
      </c>
      <c r="F532" s="43">
        <f t="shared" ca="1" si="660"/>
        <v>2001</v>
      </c>
      <c r="G532" s="43">
        <f t="shared" ref="G532" ca="1" si="954">VLOOKUP(INDIRECT(CHAR(39)&amp;$A532&amp;CHAR(39)&amp;"!r2c"&amp;$C532,0),variables,2,0)</f>
        <v>10815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3"/>
    </row>
    <row r="533" spans="1:9" x14ac:dyDescent="0.3">
      <c r="A533" s="43" t="s">
        <v>309</v>
      </c>
      <c r="B533" s="43">
        <f t="shared" si="937"/>
        <v>4</v>
      </c>
      <c r="C533" s="43">
        <f t="shared" si="938"/>
        <v>77</v>
      </c>
      <c r="D533" s="43"/>
      <c r="E533" s="43">
        <f t="shared" ref="E533" si="955">plan_id</f>
        <v>805</v>
      </c>
      <c r="F533" s="43">
        <f t="shared" ca="1" si="660"/>
        <v>2001</v>
      </c>
      <c r="G533" s="43">
        <f t="shared" ref="G533" ca="1" si="956">VLOOKUP(INDIRECT(CHAR(39)&amp;$A533&amp;CHAR(39)&amp;"!r2c"&amp;$C533,0),variables,2,0)</f>
        <v>10816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3"/>
    </row>
    <row r="534" spans="1:9" x14ac:dyDescent="0.3">
      <c r="A534" s="43" t="s">
        <v>309</v>
      </c>
      <c r="B534" s="43">
        <f t="shared" si="937"/>
        <v>4</v>
      </c>
      <c r="C534" s="43">
        <f t="shared" si="938"/>
        <v>78</v>
      </c>
      <c r="D534" s="43"/>
      <c r="E534" s="43">
        <f t="shared" ref="E534" si="957">plan_id</f>
        <v>805</v>
      </c>
      <c r="F534" s="43">
        <f t="shared" ca="1" si="660"/>
        <v>2001</v>
      </c>
      <c r="G534" s="43">
        <f t="shared" ref="G534" ca="1" si="958">VLOOKUP(INDIRECT(CHAR(39)&amp;$A534&amp;CHAR(39)&amp;"!r2c"&amp;$C534,0),variables,2,0)</f>
        <v>10817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3"/>
    </row>
    <row r="535" spans="1:9" x14ac:dyDescent="0.3">
      <c r="A535" s="43" t="s">
        <v>309</v>
      </c>
      <c r="B535" s="43">
        <f t="shared" si="937"/>
        <v>4</v>
      </c>
      <c r="C535" s="43">
        <f t="shared" si="938"/>
        <v>79</v>
      </c>
      <c r="D535" s="43"/>
      <c r="E535" s="43">
        <f t="shared" ref="E535" si="959">plan_id</f>
        <v>805</v>
      </c>
      <c r="F535" s="43">
        <f t="shared" ca="1" si="660"/>
        <v>2001</v>
      </c>
      <c r="G535" s="43">
        <f t="shared" ref="G535" ca="1" si="960">VLOOKUP(INDIRECT(CHAR(39)&amp;$A535&amp;CHAR(39)&amp;"!r2c"&amp;$C535,0),variables,2,0)</f>
        <v>10818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3"/>
    </row>
    <row r="536" spans="1:9" x14ac:dyDescent="0.3">
      <c r="A536" s="43" t="s">
        <v>309</v>
      </c>
      <c r="B536" s="43">
        <f t="shared" si="937"/>
        <v>4</v>
      </c>
      <c r="C536" s="43">
        <f t="shared" si="938"/>
        <v>80</v>
      </c>
      <c r="D536" s="43"/>
      <c r="E536" s="43">
        <f t="shared" ref="E536" si="961">plan_id</f>
        <v>805</v>
      </c>
      <c r="F536" s="43">
        <f t="shared" ca="1" si="660"/>
        <v>2001</v>
      </c>
      <c r="G536" s="43">
        <f t="shared" ref="G536" ca="1" si="962">VLOOKUP(INDIRECT(CHAR(39)&amp;$A536&amp;CHAR(39)&amp;"!r2c"&amp;$C536,0),variables,2,0)</f>
        <v>10819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3"/>
    </row>
    <row r="537" spans="1:9" x14ac:dyDescent="0.3">
      <c r="A537" s="43" t="s">
        <v>309</v>
      </c>
      <c r="B537" s="43">
        <f t="shared" si="937"/>
        <v>4</v>
      </c>
      <c r="C537" s="43">
        <f t="shared" si="938"/>
        <v>81</v>
      </c>
      <c r="D537" s="43"/>
      <c r="E537" s="43">
        <f t="shared" ref="E537" si="963">plan_id</f>
        <v>805</v>
      </c>
      <c r="F537" s="43">
        <f t="shared" ca="1" si="660"/>
        <v>2001</v>
      </c>
      <c r="G537" s="43">
        <f t="shared" ref="G537" ca="1" si="964">VLOOKUP(INDIRECT(CHAR(39)&amp;$A537&amp;CHAR(39)&amp;"!r2c"&amp;$C537,0),variables,2,0)</f>
        <v>10820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3"/>
    </row>
    <row r="538" spans="1:9" x14ac:dyDescent="0.3">
      <c r="A538" s="43" t="s">
        <v>309</v>
      </c>
      <c r="B538" s="43">
        <f t="shared" si="937"/>
        <v>4</v>
      </c>
      <c r="C538" s="43">
        <f t="shared" si="938"/>
        <v>82</v>
      </c>
      <c r="D538" s="43"/>
      <c r="E538" s="43">
        <f t="shared" ref="E538" si="965">plan_id</f>
        <v>805</v>
      </c>
      <c r="F538" s="43">
        <f t="shared" ca="1" si="660"/>
        <v>2001</v>
      </c>
      <c r="G538" s="43">
        <f t="shared" ref="G538" ca="1" si="966">VLOOKUP(INDIRECT(CHAR(39)&amp;$A538&amp;CHAR(39)&amp;"!r2c"&amp;$C538,0),variables,2,0)</f>
        <v>10821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3"/>
    </row>
    <row r="539" spans="1:9" x14ac:dyDescent="0.3">
      <c r="A539" s="43" t="s">
        <v>309</v>
      </c>
      <c r="B539" s="43">
        <f t="shared" si="937"/>
        <v>4</v>
      </c>
      <c r="C539" s="43">
        <f t="shared" si="938"/>
        <v>83</v>
      </c>
      <c r="D539" s="43"/>
      <c r="E539" s="43">
        <f t="shared" ref="E539" si="967">plan_id</f>
        <v>805</v>
      </c>
      <c r="F539" s="43">
        <f t="shared" ca="1" si="660"/>
        <v>2001</v>
      </c>
      <c r="G539" s="43">
        <f t="shared" ref="G539" ca="1" si="968">VLOOKUP(INDIRECT(CHAR(39)&amp;$A539&amp;CHAR(39)&amp;"!r2c"&amp;$C539,0),variables,2,0)</f>
        <v>10822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3"/>
    </row>
    <row r="540" spans="1:9" x14ac:dyDescent="0.3">
      <c r="A540" s="43" t="s">
        <v>309</v>
      </c>
      <c r="B540" s="43">
        <f t="shared" si="937"/>
        <v>4</v>
      </c>
      <c r="C540" s="43">
        <f t="shared" si="938"/>
        <v>84</v>
      </c>
      <c r="D540" s="43"/>
      <c r="E540" s="43">
        <f t="shared" ref="E540" si="969">plan_id</f>
        <v>805</v>
      </c>
      <c r="F540" s="43">
        <f t="shared" ca="1" si="660"/>
        <v>2001</v>
      </c>
      <c r="G540" s="43">
        <f t="shared" ref="G540" ca="1" si="970">VLOOKUP(INDIRECT(CHAR(39)&amp;$A540&amp;CHAR(39)&amp;"!r2c"&amp;$C540,0),variables,2,0)</f>
        <v>10829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3"/>
    </row>
    <row r="541" spans="1:9" x14ac:dyDescent="0.3">
      <c r="A541" s="43" t="s">
        <v>309</v>
      </c>
      <c r="B541" s="43">
        <f t="shared" si="937"/>
        <v>4</v>
      </c>
      <c r="C541" s="43">
        <f t="shared" si="938"/>
        <v>85</v>
      </c>
      <c r="D541" s="43"/>
      <c r="E541" s="43">
        <f t="shared" ref="E541" si="971">plan_id</f>
        <v>805</v>
      </c>
      <c r="F541" s="43">
        <f t="shared" ca="1" si="660"/>
        <v>2001</v>
      </c>
      <c r="G541" s="43">
        <f t="shared" ref="G541" ca="1" si="972">VLOOKUP(INDIRECT(CHAR(39)&amp;$A541&amp;CHAR(39)&amp;"!r2c"&amp;$C541,0),variables,2,0)</f>
        <v>10823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3"/>
    </row>
    <row r="542" spans="1:9" x14ac:dyDescent="0.3">
      <c r="A542" s="43" t="s">
        <v>309</v>
      </c>
      <c r="B542" s="43">
        <f t="shared" si="937"/>
        <v>4</v>
      </c>
      <c r="C542" s="43">
        <f t="shared" si="938"/>
        <v>86</v>
      </c>
      <c r="D542" s="43"/>
      <c r="E542" s="43">
        <f t="shared" ref="E542" si="973">plan_id</f>
        <v>805</v>
      </c>
      <c r="F542" s="43">
        <f t="shared" ca="1" si="660"/>
        <v>2001</v>
      </c>
      <c r="G542" s="43">
        <f t="shared" ref="G542" ca="1" si="974">VLOOKUP(INDIRECT(CHAR(39)&amp;$A542&amp;CHAR(39)&amp;"!r2c"&amp;$C542,0),variables,2,0)</f>
        <v>10798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3"/>
    </row>
    <row r="543" spans="1:9" x14ac:dyDescent="0.3">
      <c r="A543" s="43" t="s">
        <v>309</v>
      </c>
      <c r="B543" s="43">
        <f t="shared" si="937"/>
        <v>4</v>
      </c>
      <c r="C543" s="43">
        <f t="shared" si="938"/>
        <v>87</v>
      </c>
      <c r="D543" s="43"/>
      <c r="E543" s="43">
        <f t="shared" ref="E543" si="975">plan_id</f>
        <v>805</v>
      </c>
      <c r="F543" s="43">
        <f t="shared" ca="1" si="660"/>
        <v>2001</v>
      </c>
      <c r="G543" s="43">
        <f t="shared" ref="G543" ca="1" si="976">VLOOKUP(INDIRECT(CHAR(39)&amp;$A543&amp;CHAR(39)&amp;"!r2c"&amp;$C543,0),variables,2,0)</f>
        <v>10799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3"/>
    </row>
    <row r="544" spans="1:9" x14ac:dyDescent="0.3">
      <c r="A544" s="43" t="s">
        <v>309</v>
      </c>
      <c r="B544" s="43">
        <f t="shared" si="937"/>
        <v>4</v>
      </c>
      <c r="C544" s="43">
        <f t="shared" si="938"/>
        <v>88</v>
      </c>
      <c r="D544" s="43"/>
      <c r="E544" s="43">
        <f t="shared" ref="E544" si="977">plan_id</f>
        <v>805</v>
      </c>
      <c r="F544" s="43">
        <f t="shared" ca="1" si="660"/>
        <v>2001</v>
      </c>
      <c r="G544" s="43">
        <f t="shared" ref="G544" ca="1" si="978">VLOOKUP(INDIRECT(CHAR(39)&amp;$A544&amp;CHAR(39)&amp;"!r2c"&amp;$C544,0),variables,2,0)</f>
        <v>10800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3"/>
    </row>
    <row r="545" spans="1:9" x14ac:dyDescent="0.3">
      <c r="A545" s="43" t="s">
        <v>309</v>
      </c>
      <c r="B545" s="43">
        <f t="shared" si="937"/>
        <v>4</v>
      </c>
      <c r="C545" s="43">
        <f t="shared" si="938"/>
        <v>89</v>
      </c>
      <c r="D545" s="43"/>
      <c r="E545" s="43">
        <f t="shared" ref="E545" si="979">plan_id</f>
        <v>805</v>
      </c>
      <c r="F545" s="43">
        <f t="shared" ca="1" si="660"/>
        <v>2001</v>
      </c>
      <c r="G545" s="43">
        <f t="shared" ref="G545" ca="1" si="980">VLOOKUP(INDIRECT(CHAR(39)&amp;$A545&amp;CHAR(39)&amp;"!r2c"&amp;$C545,0),variables,2,0)</f>
        <v>10824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3"/>
    </row>
    <row r="546" spans="1:9" x14ac:dyDescent="0.3">
      <c r="A546" s="43" t="s">
        <v>309</v>
      </c>
      <c r="B546" s="43">
        <f t="shared" si="937"/>
        <v>4</v>
      </c>
      <c r="C546" s="43">
        <f t="shared" si="938"/>
        <v>90</v>
      </c>
      <c r="D546" s="43"/>
      <c r="E546" s="43">
        <f t="shared" ref="E546" si="981">plan_id</f>
        <v>805</v>
      </c>
      <c r="F546" s="43">
        <f t="shared" ca="1" si="660"/>
        <v>2001</v>
      </c>
      <c r="G546" s="43">
        <f t="shared" ref="G546" ca="1" si="982">VLOOKUP(INDIRECT(CHAR(39)&amp;$A546&amp;CHAR(39)&amp;"!r2c"&amp;$C546,0),variables,2,0)</f>
        <v>10825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3"/>
    </row>
    <row r="547" spans="1:9" x14ac:dyDescent="0.3">
      <c r="A547" s="43" t="s">
        <v>309</v>
      </c>
      <c r="B547" s="43">
        <f t="shared" si="937"/>
        <v>4</v>
      </c>
      <c r="C547" s="43">
        <f t="shared" si="938"/>
        <v>91</v>
      </c>
      <c r="D547" s="43"/>
      <c r="E547" s="43">
        <f t="shared" ref="E547" si="983">plan_id</f>
        <v>805</v>
      </c>
      <c r="F547" s="43">
        <f t="shared" ca="1" si="660"/>
        <v>2001</v>
      </c>
      <c r="G547" s="43">
        <f t="shared" ref="G547" ca="1" si="984">VLOOKUP(INDIRECT(CHAR(39)&amp;$A547&amp;CHAR(39)&amp;"!r2c"&amp;$C547,0),variables,2,0)</f>
        <v>10826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3"/>
    </row>
    <row r="548" spans="1:9" x14ac:dyDescent="0.3">
      <c r="A548" s="43" t="s">
        <v>309</v>
      </c>
      <c r="B548" s="43">
        <f t="shared" si="937"/>
        <v>4</v>
      </c>
      <c r="C548" s="43">
        <f t="shared" si="938"/>
        <v>92</v>
      </c>
      <c r="D548" s="43"/>
      <c r="E548" s="43">
        <f t="shared" ref="E548" si="985">plan_id</f>
        <v>805</v>
      </c>
      <c r="F548" s="43">
        <f t="shared" ca="1" si="660"/>
        <v>2001</v>
      </c>
      <c r="G548" s="43">
        <f t="shared" ref="G548" ca="1" si="986">VLOOKUP(INDIRECT(CHAR(39)&amp;$A548&amp;CHAR(39)&amp;"!r2c"&amp;$C548,0),variables,2,0)</f>
        <v>10828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3"/>
    </row>
    <row r="549" spans="1:9" x14ac:dyDescent="0.3">
      <c r="A549" s="43" t="s">
        <v>309</v>
      </c>
      <c r="B549" s="43">
        <f t="shared" si="937"/>
        <v>4</v>
      </c>
      <c r="C549" s="43">
        <f t="shared" si="938"/>
        <v>93</v>
      </c>
      <c r="D549" s="43"/>
      <c r="E549" s="43">
        <f t="shared" ref="E549" si="987">plan_id</f>
        <v>805</v>
      </c>
      <c r="F549" s="43">
        <f t="shared" ca="1" si="660"/>
        <v>2001</v>
      </c>
      <c r="G549" s="43">
        <f t="shared" ref="G549" ca="1" si="988">VLOOKUP(INDIRECT(CHAR(39)&amp;$A549&amp;CHAR(39)&amp;"!r2c"&amp;$C549,0),variables,2,0)</f>
        <v>10827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3"/>
    </row>
    <row r="550" spans="1:9" x14ac:dyDescent="0.3">
      <c r="A550" s="43" t="s">
        <v>309</v>
      </c>
      <c r="B550" s="43">
        <f>B485+1</f>
        <v>5</v>
      </c>
      <c r="C550" s="43">
        <f>C459</f>
        <v>3</v>
      </c>
      <c r="D550" s="43"/>
      <c r="E550" s="43">
        <f t="shared" ref="E550" si="989">plan_id</f>
        <v>805</v>
      </c>
      <c r="F550" s="43">
        <f t="shared" ca="1" si="660"/>
        <v>2002</v>
      </c>
      <c r="G550" s="43">
        <f t="shared" ref="G550" ca="1" si="990">VLOOKUP(INDIRECT(CHAR(39)&amp;$A550&amp;CHAR(39)&amp;"!r2c"&amp;$C550,0),variables,2,0)</f>
        <v>10703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3"/>
    </row>
    <row r="551" spans="1:9" x14ac:dyDescent="0.3">
      <c r="A551" s="43" t="s">
        <v>309</v>
      </c>
      <c r="B551" s="43">
        <f t="shared" ref="B551:B614" si="991">B486+1</f>
        <v>5</v>
      </c>
      <c r="C551" s="43">
        <f t="shared" ref="C551:C614" si="992">C460</f>
        <v>4</v>
      </c>
      <c r="D551" s="43"/>
      <c r="E551" s="43">
        <f t="shared" ref="E551" si="993">plan_id</f>
        <v>805</v>
      </c>
      <c r="F551" s="43">
        <f t="shared" ref="F551:F643" ca="1" si="994">INDIRECT(CHAR(39)&amp;$A551&amp;CHAR(39)&amp;"!r"&amp;$B551&amp;"c2",0)</f>
        <v>2002</v>
      </c>
      <c r="G551" s="43">
        <f t="shared" ref="G551" ca="1" si="995">VLOOKUP(INDIRECT(CHAR(39)&amp;$A551&amp;CHAR(39)&amp;"!r2c"&amp;$C551,0),variables,2,0)</f>
        <v>10845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3"/>
    </row>
    <row r="552" spans="1:9" x14ac:dyDescent="0.3">
      <c r="A552" s="43" t="s">
        <v>309</v>
      </c>
      <c r="B552" s="43">
        <f t="shared" si="991"/>
        <v>5</v>
      </c>
      <c r="C552" s="43">
        <f t="shared" si="992"/>
        <v>5</v>
      </c>
      <c r="D552" s="43"/>
      <c r="E552" s="43">
        <f t="shared" ref="E552" si="996">plan_id</f>
        <v>805</v>
      </c>
      <c r="F552" s="43">
        <f t="shared" ca="1" si="994"/>
        <v>2002</v>
      </c>
      <c r="G552" s="43">
        <f t="shared" ref="G552" ca="1" si="997">VLOOKUP(INDIRECT(CHAR(39)&amp;$A552&amp;CHAR(39)&amp;"!r2c"&amp;$C552,0),variables,2,0)</f>
        <v>10924</v>
      </c>
      <c r="H552" s="46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Univ=14.44%; Non-Univ=18.22%</v>
      </c>
      <c r="I552" s="43"/>
    </row>
    <row r="553" spans="1:9" x14ac:dyDescent="0.3">
      <c r="A553" s="43" t="s">
        <v>309</v>
      </c>
      <c r="B553" s="43">
        <f t="shared" si="991"/>
        <v>5</v>
      </c>
      <c r="C553" s="43">
        <f t="shared" si="992"/>
        <v>6</v>
      </c>
      <c r="D553" s="43"/>
      <c r="E553" s="43">
        <f t="shared" ref="E553" si="998">plan_id</f>
        <v>805</v>
      </c>
      <c r="F553" s="43">
        <f t="shared" ca="1" si="994"/>
        <v>2002</v>
      </c>
      <c r="G553" s="43">
        <f t="shared" ref="G553" ca="1" si="999">VLOOKUP(INDIRECT(CHAR(39)&amp;$A553&amp;CHAR(39)&amp;"!r2c"&amp;$C553,0),variables,2,0)</f>
        <v>10925</v>
      </c>
      <c r="H553" s="46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Univ=6.815%; Non-Univ=9.115%</v>
      </c>
      <c r="I553" s="43"/>
    </row>
    <row r="554" spans="1:9" x14ac:dyDescent="0.3">
      <c r="A554" s="43" t="s">
        <v>309</v>
      </c>
      <c r="B554" s="43">
        <f t="shared" si="991"/>
        <v>5</v>
      </c>
      <c r="C554" s="43">
        <f t="shared" si="992"/>
        <v>7</v>
      </c>
      <c r="D554" s="43"/>
      <c r="E554" s="43">
        <f t="shared" ref="E554" si="1000">plan_id</f>
        <v>805</v>
      </c>
      <c r="F554" s="43">
        <f t="shared" ca="1" si="994"/>
        <v>2002</v>
      </c>
      <c r="G554" s="43">
        <f t="shared" ref="G554" ca="1" si="1001">VLOOKUP(INDIRECT(CHAR(39)&amp;$A554&amp;CHAR(39)&amp;"!r2c"&amp;$C554,0),variables,2,0)</f>
        <v>10926</v>
      </c>
      <c r="H554" s="46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Univ=7.625%; Non-Univ=9.105%</v>
      </c>
      <c r="I554" s="43"/>
    </row>
    <row r="555" spans="1:9" x14ac:dyDescent="0.3">
      <c r="A555" s="43" t="s">
        <v>309</v>
      </c>
      <c r="B555" s="43">
        <f t="shared" si="991"/>
        <v>5</v>
      </c>
      <c r="C555" s="43">
        <f t="shared" si="992"/>
        <v>8</v>
      </c>
      <c r="D555" s="43"/>
      <c r="E555" s="43">
        <f t="shared" ref="E555" si="1002">plan_id</f>
        <v>805</v>
      </c>
      <c r="F555" s="43">
        <f t="shared" ca="1" si="994"/>
        <v>2002</v>
      </c>
      <c r="G555" s="43">
        <f t="shared" ref="G555" ca="1" si="1003">VLOOKUP(INDIRECT(CHAR(39)&amp;$A555&amp;CHAR(39)&amp;"!r2c"&amp;$C555,0),variables,2,0)</f>
        <v>10704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3"/>
    </row>
    <row r="556" spans="1:9" x14ac:dyDescent="0.3">
      <c r="A556" s="43" t="s">
        <v>309</v>
      </c>
      <c r="B556" s="43">
        <f t="shared" si="991"/>
        <v>5</v>
      </c>
      <c r="C556" s="43">
        <f t="shared" si="992"/>
        <v>9</v>
      </c>
      <c r="D556" s="43"/>
      <c r="E556" s="43">
        <f t="shared" ref="E556" si="1004">plan_id</f>
        <v>805</v>
      </c>
      <c r="F556" s="43">
        <f t="shared" ca="1" si="994"/>
        <v>2002</v>
      </c>
      <c r="G556" s="43">
        <f t="shared" ref="G556" ca="1" si="1005">VLOOKUP(INDIRECT(CHAR(39)&amp;$A556&amp;CHAR(39)&amp;"!r2c"&amp;$C556,0),variables,2,0)</f>
        <v>10928</v>
      </c>
      <c r="H556" s="46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Uni=5.63%; Non-Univ=4.81%</v>
      </c>
      <c r="I556" s="43"/>
    </row>
    <row r="557" spans="1:9" x14ac:dyDescent="0.3">
      <c r="A557" s="43" t="s">
        <v>309</v>
      </c>
      <c r="B557" s="43">
        <f t="shared" si="991"/>
        <v>5</v>
      </c>
      <c r="C557" s="43">
        <f t="shared" si="992"/>
        <v>10</v>
      </c>
      <c r="D557" s="43"/>
      <c r="E557" s="43">
        <f t="shared" ref="E557" si="1006">plan_id</f>
        <v>805</v>
      </c>
      <c r="F557" s="43">
        <f t="shared" ca="1" si="994"/>
        <v>2002</v>
      </c>
      <c r="G557" s="43">
        <f t="shared" ref="G557" ca="1" si="1007">VLOOKUP(INDIRECT(CHAR(39)&amp;$A557&amp;CHAR(39)&amp;"!r2c"&amp;$C557,0),variables,2,0)</f>
        <v>10929</v>
      </c>
      <c r="H557" s="46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Uni=5.63%; Non-Univ=4.81%</v>
      </c>
      <c r="I557" s="43"/>
    </row>
    <row r="558" spans="1:9" x14ac:dyDescent="0.3">
      <c r="A558" s="43" t="s">
        <v>309</v>
      </c>
      <c r="B558" s="43">
        <f t="shared" si="991"/>
        <v>5</v>
      </c>
      <c r="C558" s="43">
        <f t="shared" si="992"/>
        <v>11</v>
      </c>
      <c r="D558" s="43"/>
      <c r="E558" s="43">
        <f t="shared" ref="E558" si="1008">plan_id</f>
        <v>805</v>
      </c>
      <c r="F558" s="43">
        <f t="shared" ca="1" si="994"/>
        <v>2002</v>
      </c>
      <c r="G558" s="43">
        <f t="shared" ref="G558" ca="1" si="1009">VLOOKUP(INDIRECT(CHAR(39)&amp;$A558&amp;CHAR(39)&amp;"!r2c"&amp;$C558,0),variables,2,0)</f>
        <v>10930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3"/>
    </row>
    <row r="559" spans="1:9" x14ac:dyDescent="0.3">
      <c r="A559" s="43" t="s">
        <v>309</v>
      </c>
      <c r="B559" s="43">
        <f t="shared" si="991"/>
        <v>5</v>
      </c>
      <c r="C559" s="43">
        <f t="shared" si="992"/>
        <v>12</v>
      </c>
      <c r="D559" s="43"/>
      <c r="E559" s="43">
        <f t="shared" ref="E559" si="1010">plan_id</f>
        <v>805</v>
      </c>
      <c r="F559" s="43">
        <f t="shared" ca="1" si="994"/>
        <v>2002</v>
      </c>
      <c r="G559" s="43">
        <f t="shared" ref="G559" ca="1" si="1011">VLOOKUP(INDIRECT(CHAR(39)&amp;$A559&amp;CHAR(39)&amp;"!r2c"&amp;$C559,0),variables,2,0)</f>
        <v>10705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224361453</v>
      </c>
      <c r="I559" s="43"/>
    </row>
    <row r="560" spans="1:9" x14ac:dyDescent="0.3">
      <c r="A560" s="43" t="s">
        <v>309</v>
      </c>
      <c r="B560" s="43">
        <f t="shared" si="991"/>
        <v>5</v>
      </c>
      <c r="C560" s="43">
        <f t="shared" si="992"/>
        <v>13</v>
      </c>
      <c r="D560" s="43"/>
      <c r="E560" s="43">
        <f t="shared" ref="E560" si="1012">plan_id</f>
        <v>805</v>
      </c>
      <c r="F560" s="43">
        <f t="shared" ca="1" si="994"/>
        <v>2002</v>
      </c>
      <c r="G560" s="43">
        <f t="shared" ref="G560" ca="1" si="1013">VLOOKUP(INDIRECT(CHAR(39)&amp;$A560&amp;CHAR(39)&amp;"!r2c"&amp;$C560,0),variables,2,0)</f>
        <v>10842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3"/>
    </row>
    <row r="561" spans="1:9" x14ac:dyDescent="0.3">
      <c r="A561" s="43" t="s">
        <v>309</v>
      </c>
      <c r="B561" s="43">
        <f t="shared" si="991"/>
        <v>5</v>
      </c>
      <c r="C561" s="43">
        <f t="shared" si="992"/>
        <v>14</v>
      </c>
      <c r="D561" s="43"/>
      <c r="E561" s="43">
        <f t="shared" ref="E561" si="1014">plan_id</f>
        <v>805</v>
      </c>
      <c r="F561" s="43">
        <f t="shared" ca="1" si="994"/>
        <v>2002</v>
      </c>
      <c r="G561" s="43">
        <f t="shared" ref="G561" ca="1" si="1015">VLOOKUP(INDIRECT(CHAR(39)&amp;$A561&amp;CHAR(39)&amp;"!r2c"&amp;$C561,0),variables,2,0)</f>
        <v>10843</v>
      </c>
      <c r="H561" s="46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Univ=11.625%,Non-Univ=13.105%</v>
      </c>
      <c r="I561" s="43"/>
    </row>
    <row r="562" spans="1:9" x14ac:dyDescent="0.3">
      <c r="A562" s="43" t="s">
        <v>309</v>
      </c>
      <c r="B562" s="43">
        <f t="shared" si="991"/>
        <v>5</v>
      </c>
      <c r="C562" s="43">
        <f t="shared" si="992"/>
        <v>15</v>
      </c>
      <c r="D562" s="43"/>
      <c r="E562" s="43">
        <f t="shared" ref="E562" si="1016">plan_id</f>
        <v>805</v>
      </c>
      <c r="F562" s="43">
        <f t="shared" ca="1" si="994"/>
        <v>2002</v>
      </c>
      <c r="G562" s="43">
        <f t="shared" ref="G562" ca="1" si="1017">VLOOKUP(INDIRECT(CHAR(39)&amp;$A562&amp;CHAR(39)&amp;"!r2c"&amp;$C562,0),variables,2,0)</f>
        <v>10931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2.0500000000000001E-2</v>
      </c>
      <c r="I562" s="43"/>
    </row>
    <row r="563" spans="1:9" x14ac:dyDescent="0.3">
      <c r="A563" s="43" t="s">
        <v>309</v>
      </c>
      <c r="B563" s="43">
        <f t="shared" si="991"/>
        <v>5</v>
      </c>
      <c r="C563" s="43">
        <f t="shared" si="992"/>
        <v>16</v>
      </c>
      <c r="D563" s="43"/>
      <c r="E563" s="43">
        <f t="shared" ref="E563" si="1018">plan_id</f>
        <v>805</v>
      </c>
      <c r="F563" s="43">
        <f t="shared" ca="1" si="994"/>
        <v>2002</v>
      </c>
      <c r="G563" s="43">
        <f t="shared" ref="G563" ca="1" si="1019">VLOOKUP(INDIRECT(CHAR(39)&amp;$A563&amp;CHAR(39)&amp;"!r2c"&amp;$C563,0),variables,2,0)</f>
        <v>10932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7.4999999999999997E-3</v>
      </c>
      <c r="I563" s="43"/>
    </row>
    <row r="564" spans="1:9" x14ac:dyDescent="0.3">
      <c r="A564" s="43" t="s">
        <v>309</v>
      </c>
      <c r="B564" s="43">
        <f t="shared" si="991"/>
        <v>5</v>
      </c>
      <c r="C564" s="43">
        <f t="shared" si="992"/>
        <v>17</v>
      </c>
      <c r="D564" s="43"/>
      <c r="E564" s="43">
        <f t="shared" ref="E564" si="1020">plan_id</f>
        <v>805</v>
      </c>
      <c r="F564" s="43">
        <f t="shared" ca="1" si="994"/>
        <v>2002</v>
      </c>
      <c r="G564" s="43">
        <f t="shared" ref="G564" ca="1" si="1021">VLOOKUP(INDIRECT(CHAR(39)&amp;$A564&amp;CHAR(39)&amp;"!r2c"&amp;$C564,0),variables,2,0)</f>
        <v>10933</v>
      </c>
      <c r="H564" s="46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Univ=12.445%; Non-Univ=12.925%</v>
      </c>
      <c r="I564" s="43"/>
    </row>
    <row r="565" spans="1:9" x14ac:dyDescent="0.3">
      <c r="A565" s="43" t="s">
        <v>309</v>
      </c>
      <c r="B565" s="43">
        <f t="shared" si="991"/>
        <v>5</v>
      </c>
      <c r="C565" s="43">
        <f t="shared" si="992"/>
        <v>18</v>
      </c>
      <c r="D565" s="43"/>
      <c r="E565" s="43">
        <f t="shared" ref="E565" si="1022">plan_id</f>
        <v>805</v>
      </c>
      <c r="F565" s="43">
        <f t="shared" ca="1" si="994"/>
        <v>2002</v>
      </c>
      <c r="G565" s="43">
        <f t="shared" ref="G565" ca="1" si="1023">VLOOKUP(INDIRECT(CHAR(39)&amp;$A565&amp;CHAR(39)&amp;"!r2c"&amp;$C565,0),variables,2,0)</f>
        <v>10934</v>
      </c>
      <c r="H565" s="4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Univ=7.625%; Non-Univ=9.105%</v>
      </c>
      <c r="I565" s="43"/>
    </row>
    <row r="566" spans="1:9" x14ac:dyDescent="0.3">
      <c r="A566" s="43" t="s">
        <v>309</v>
      </c>
      <c r="B566" s="43">
        <f t="shared" si="991"/>
        <v>5</v>
      </c>
      <c r="C566" s="43">
        <f t="shared" si="992"/>
        <v>19</v>
      </c>
      <c r="D566" s="43"/>
      <c r="E566" s="43">
        <f t="shared" ref="E566" si="1024">plan_id</f>
        <v>805</v>
      </c>
      <c r="F566" s="43">
        <f t="shared" ca="1" si="994"/>
        <v>2002</v>
      </c>
      <c r="G566" s="43">
        <f t="shared" ref="G566" ca="1" si="1025">VLOOKUP(INDIRECT(CHAR(39)&amp;$A566&amp;CHAR(39)&amp;"!r2c"&amp;$C566,0),variables,2,0)</f>
        <v>10935</v>
      </c>
      <c r="H566" s="4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3"/>
    </row>
    <row r="567" spans="1:9" x14ac:dyDescent="0.3">
      <c r="A567" s="43" t="s">
        <v>309</v>
      </c>
      <c r="B567" s="43">
        <f t="shared" si="991"/>
        <v>5</v>
      </c>
      <c r="C567" s="43">
        <f t="shared" si="992"/>
        <v>20</v>
      </c>
      <c r="D567" s="43"/>
      <c r="E567" s="43">
        <f t="shared" ref="E567" si="1026">plan_id</f>
        <v>805</v>
      </c>
      <c r="F567" s="43">
        <f t="shared" ca="1" si="994"/>
        <v>2002</v>
      </c>
      <c r="G567" s="43">
        <f t="shared" ref="G567" ca="1" si="1027">VLOOKUP(INDIRECT(CHAR(39)&amp;$A567&amp;CHAR(39)&amp;"!r2c"&amp;$C567,0),variables,2,0)</f>
        <v>10937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3"/>
    </row>
    <row r="568" spans="1:9" x14ac:dyDescent="0.3">
      <c r="A568" s="43" t="s">
        <v>309</v>
      </c>
      <c r="B568" s="43">
        <f t="shared" si="991"/>
        <v>5</v>
      </c>
      <c r="C568" s="43">
        <f t="shared" si="992"/>
        <v>21</v>
      </c>
      <c r="D568" s="43"/>
      <c r="E568" s="43">
        <f t="shared" ref="E568" si="1028">plan_id</f>
        <v>805</v>
      </c>
      <c r="F568" s="43">
        <f t="shared" ca="1" si="994"/>
        <v>2002</v>
      </c>
      <c r="G568" s="43">
        <f t="shared" ref="G568" ca="1" si="1029">VLOOKUP(INDIRECT(CHAR(39)&amp;$A568&amp;CHAR(39)&amp;"!r2c"&amp;$C568,0),variables,2,0)</f>
        <v>10938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3"/>
    </row>
    <row r="569" spans="1:9" x14ac:dyDescent="0.3">
      <c r="A569" s="43" t="s">
        <v>309</v>
      </c>
      <c r="B569" s="43">
        <f t="shared" si="991"/>
        <v>5</v>
      </c>
      <c r="C569" s="43">
        <f t="shared" si="992"/>
        <v>22</v>
      </c>
      <c r="D569" s="43"/>
      <c r="E569" s="43">
        <f t="shared" ref="E569" si="1030">plan_id</f>
        <v>805</v>
      </c>
      <c r="F569" s="43">
        <f t="shared" ca="1" si="994"/>
        <v>2002</v>
      </c>
      <c r="G569" s="43">
        <f t="shared" ref="G569" ca="1" si="1031">VLOOKUP(INDIRECT(CHAR(39)&amp;$A569&amp;CHAR(39)&amp;"!r2c"&amp;$C569,0),variables,2,0)</f>
        <v>11007</v>
      </c>
      <c r="H569" s="4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3"/>
    </row>
    <row r="570" spans="1:9" x14ac:dyDescent="0.3">
      <c r="A570" s="43" t="s">
        <v>309</v>
      </c>
      <c r="B570" s="43">
        <f t="shared" si="991"/>
        <v>5</v>
      </c>
      <c r="C570" s="43">
        <f t="shared" si="992"/>
        <v>23</v>
      </c>
      <c r="D570" s="43"/>
      <c r="E570" s="43">
        <f t="shared" ref="E570" si="1032">plan_id</f>
        <v>805</v>
      </c>
      <c r="F570" s="43">
        <f t="shared" ca="1" si="994"/>
        <v>2002</v>
      </c>
      <c r="G570" s="43">
        <f t="shared" ref="G570" ca="1" si="1033">VLOOKUP(INDIRECT(CHAR(39)&amp;$A570&amp;CHAR(39)&amp;"!r2c"&amp;$C570,0),variables,2,0)</f>
        <v>10941</v>
      </c>
      <c r="H570" s="4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43"/>
    </row>
    <row r="571" spans="1:9" x14ac:dyDescent="0.3">
      <c r="A571" s="43" t="s">
        <v>309</v>
      </c>
      <c r="B571" s="43">
        <f t="shared" si="991"/>
        <v>5</v>
      </c>
      <c r="C571" s="43">
        <f t="shared" si="992"/>
        <v>24</v>
      </c>
      <c r="D571" s="43"/>
      <c r="E571" s="43">
        <f t="shared" ref="E571" si="1034">plan_id</f>
        <v>805</v>
      </c>
      <c r="F571" s="43">
        <f t="shared" ca="1" si="994"/>
        <v>2002</v>
      </c>
      <c r="G571" s="43">
        <f t="shared" ref="G571" ca="1" si="1035">VLOOKUP(INDIRECT(CHAR(39)&amp;$A571&amp;CHAR(39)&amp;"!r2c"&amp;$C571,0),variables,2,0)</f>
        <v>10942</v>
      </c>
      <c r="H571" s="4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43"/>
    </row>
    <row r="572" spans="1:9" x14ac:dyDescent="0.3">
      <c r="A572" s="43" t="s">
        <v>309</v>
      </c>
      <c r="B572" s="43">
        <f t="shared" si="991"/>
        <v>5</v>
      </c>
      <c r="C572" s="43">
        <f t="shared" si="992"/>
        <v>25</v>
      </c>
      <c r="D572" s="43"/>
      <c r="E572" s="43">
        <f t="shared" ref="E572" si="1036">plan_id</f>
        <v>805</v>
      </c>
      <c r="F572" s="43">
        <f t="shared" ca="1" si="994"/>
        <v>2002</v>
      </c>
      <c r="G572" s="43">
        <f t="shared" ref="G572" ca="1" si="1037">VLOOKUP(INDIRECT(CHAR(39)&amp;$A572&amp;CHAR(39)&amp;"!r2c"&amp;$C572,0),variables,2,0)</f>
        <v>10701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1.4999999999999999E-2</v>
      </c>
      <c r="I572" s="43"/>
    </row>
    <row r="573" spans="1:9" x14ac:dyDescent="0.3">
      <c r="A573" s="43" t="s">
        <v>309</v>
      </c>
      <c r="B573" s="43">
        <f t="shared" si="991"/>
        <v>5</v>
      </c>
      <c r="C573" s="43">
        <f t="shared" si="992"/>
        <v>26</v>
      </c>
      <c r="D573" s="43"/>
      <c r="E573" s="43">
        <f t="shared" ref="E573" si="1038">plan_id</f>
        <v>805</v>
      </c>
      <c r="F573" s="43">
        <f t="shared" ca="1" si="994"/>
        <v>2002</v>
      </c>
      <c r="G573" s="43">
        <f t="shared" ref="G573" ca="1" si="1039">VLOOKUP(INDIRECT(CHAR(39)&amp;$A573&amp;CHAR(39)&amp;"!r2c"&amp;$C573,0),variables,2,0)</f>
        <v>10702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3"/>
    </row>
    <row r="574" spans="1:9" x14ac:dyDescent="0.3">
      <c r="A574" s="43" t="s">
        <v>309</v>
      </c>
      <c r="B574" s="43">
        <f t="shared" si="991"/>
        <v>5</v>
      </c>
      <c r="C574" s="43">
        <f t="shared" si="992"/>
        <v>27</v>
      </c>
      <c r="D574" s="43"/>
      <c r="E574" s="43">
        <f t="shared" ref="E574" si="1040">plan_id</f>
        <v>805</v>
      </c>
      <c r="F574" s="43">
        <f t="shared" ca="1" si="994"/>
        <v>2002</v>
      </c>
      <c r="G574" s="43">
        <f t="shared" ref="G574" ca="1" si="1041">VLOOKUP(INDIRECT(CHAR(39)&amp;$A574&amp;CHAR(39)&amp;"!r2c"&amp;$C574,0),variables,2,0)</f>
        <v>10943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3"/>
    </row>
    <row r="575" spans="1:9" x14ac:dyDescent="0.3">
      <c r="A575" s="43" t="s">
        <v>309</v>
      </c>
      <c r="B575" s="43">
        <f t="shared" si="991"/>
        <v>5</v>
      </c>
      <c r="C575" s="43">
        <f t="shared" si="992"/>
        <v>28</v>
      </c>
      <c r="D575" s="43"/>
      <c r="E575" s="43">
        <f t="shared" ref="E575" si="1042">plan_id</f>
        <v>805</v>
      </c>
      <c r="F575" s="43">
        <f t="shared" ca="1" si="994"/>
        <v>2002</v>
      </c>
      <c r="G575" s="43">
        <f t="shared" ref="G575" ca="1" si="1043">VLOOKUP(INDIRECT(CHAR(39)&amp;$A575&amp;CHAR(39)&amp;"!r2c"&amp;$C575,0),variables,2,0)</f>
        <v>10944</v>
      </c>
      <c r="H575" s="4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43"/>
    </row>
    <row r="576" spans="1:9" x14ac:dyDescent="0.3">
      <c r="A576" s="43" t="s">
        <v>309</v>
      </c>
      <c r="B576" s="43">
        <f t="shared" si="991"/>
        <v>5</v>
      </c>
      <c r="C576" s="43">
        <f t="shared" si="992"/>
        <v>29</v>
      </c>
      <c r="D576" s="43"/>
      <c r="E576" s="43">
        <f t="shared" ref="E576" si="1044">plan_id</f>
        <v>805</v>
      </c>
      <c r="F576" s="43">
        <f t="shared" ca="1" si="994"/>
        <v>2002</v>
      </c>
      <c r="G576" s="43">
        <f t="shared" ref="G576" ca="1" si="1045">VLOOKUP(INDIRECT(CHAR(39)&amp;$A576&amp;CHAR(39)&amp;"!r2c"&amp;$C576,0),variables,2,0)</f>
        <v>10945</v>
      </c>
      <c r="H576" s="4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43"/>
    </row>
    <row r="577" spans="1:9" x14ac:dyDescent="0.3">
      <c r="A577" s="43" t="s">
        <v>309</v>
      </c>
      <c r="B577" s="43">
        <f t="shared" si="991"/>
        <v>5</v>
      </c>
      <c r="C577" s="43">
        <f t="shared" si="992"/>
        <v>30</v>
      </c>
      <c r="D577" s="43"/>
      <c r="E577" s="43">
        <f t="shared" ref="E577" si="1046">plan_id</f>
        <v>805</v>
      </c>
      <c r="F577" s="43">
        <f t="shared" ca="1" si="994"/>
        <v>2002</v>
      </c>
      <c r="G577" s="43">
        <f t="shared" ref="G577" ca="1" si="1047">VLOOKUP(INDIRECT(CHAR(39)&amp;$A577&amp;CHAR(39)&amp;"!r2c"&amp;$C577,0),variables,2,0)</f>
        <v>10947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3"/>
    </row>
    <row r="578" spans="1:9" x14ac:dyDescent="0.3">
      <c r="A578" s="43" t="s">
        <v>309</v>
      </c>
      <c r="B578" s="43">
        <f t="shared" si="991"/>
        <v>5</v>
      </c>
      <c r="C578" s="43">
        <f t="shared" si="992"/>
        <v>31</v>
      </c>
      <c r="D578" s="43"/>
      <c r="E578" s="43">
        <f t="shared" ref="E578" si="1048">plan_id</f>
        <v>805</v>
      </c>
      <c r="F578" s="43">
        <f t="shared" ca="1" si="994"/>
        <v>2002</v>
      </c>
      <c r="G578" s="43">
        <f t="shared" ref="G578" ca="1" si="1049">VLOOKUP(INDIRECT(CHAR(39)&amp;$A578&amp;CHAR(39)&amp;"!r2c"&amp;$C578,0),variables,2,0)</f>
        <v>10948</v>
      </c>
      <c r="H578" s="4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43"/>
    </row>
    <row r="579" spans="1:9" x14ac:dyDescent="0.3">
      <c r="A579" s="43" t="s">
        <v>309</v>
      </c>
      <c r="B579" s="43">
        <f t="shared" si="991"/>
        <v>5</v>
      </c>
      <c r="C579" s="43">
        <f t="shared" si="992"/>
        <v>32</v>
      </c>
      <c r="D579" s="43"/>
      <c r="E579" s="43">
        <f t="shared" ref="E579" si="1050">plan_id</f>
        <v>805</v>
      </c>
      <c r="F579" s="43">
        <f t="shared" ca="1" si="994"/>
        <v>2002</v>
      </c>
      <c r="G579" s="43">
        <f t="shared" ref="G579" ca="1" si="1051">VLOOKUP(INDIRECT(CHAR(39)&amp;$A579&amp;CHAR(39)&amp;"!r2c"&amp;$C579,0),variables,2,0)</f>
        <v>10949</v>
      </c>
      <c r="H579" s="4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3"/>
    </row>
    <row r="580" spans="1:9" x14ac:dyDescent="0.3">
      <c r="A580" s="43" t="s">
        <v>309</v>
      </c>
      <c r="B580" s="43">
        <f t="shared" si="991"/>
        <v>5</v>
      </c>
      <c r="C580" s="43">
        <f t="shared" si="992"/>
        <v>33</v>
      </c>
      <c r="D580" s="43"/>
      <c r="E580" s="43">
        <f t="shared" ref="E580" si="1052">plan_id</f>
        <v>805</v>
      </c>
      <c r="F580" s="43">
        <f t="shared" ca="1" si="994"/>
        <v>2002</v>
      </c>
      <c r="G580" s="43">
        <f t="shared" ref="G580" ca="1" si="1053">VLOOKUP(INDIRECT(CHAR(39)&amp;$A580&amp;CHAR(39)&amp;"!r2c"&amp;$C580,0),variables,2,0)</f>
        <v>10951</v>
      </c>
      <c r="H580" s="4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3"/>
    </row>
    <row r="581" spans="1:9" x14ac:dyDescent="0.3">
      <c r="A581" s="43" t="s">
        <v>309</v>
      </c>
      <c r="B581" s="43">
        <f t="shared" si="991"/>
        <v>5</v>
      </c>
      <c r="C581" s="43">
        <f t="shared" si="992"/>
        <v>34</v>
      </c>
      <c r="D581" s="43"/>
      <c r="E581" s="43">
        <f t="shared" ref="E581" si="1054">plan_id</f>
        <v>805</v>
      </c>
      <c r="F581" s="43">
        <f t="shared" ca="1" si="994"/>
        <v>2002</v>
      </c>
      <c r="G581" s="43">
        <f t="shared" ref="G581" ca="1" si="1055">VLOOKUP(INDIRECT(CHAR(39)&amp;$A581&amp;CHAR(39)&amp;"!r2c"&amp;$C581,0),variables,2,0)</f>
        <v>10950</v>
      </c>
      <c r="H581" s="4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3"/>
    </row>
    <row r="582" spans="1:9" x14ac:dyDescent="0.3">
      <c r="A582" s="43" t="s">
        <v>309</v>
      </c>
      <c r="B582" s="43">
        <f t="shared" si="991"/>
        <v>5</v>
      </c>
      <c r="C582" s="43">
        <f t="shared" si="992"/>
        <v>35</v>
      </c>
      <c r="D582" s="43"/>
      <c r="E582" s="43">
        <f t="shared" ref="E582" si="1056">plan_id</f>
        <v>805</v>
      </c>
      <c r="F582" s="43">
        <f t="shared" ca="1" si="994"/>
        <v>2002</v>
      </c>
      <c r="G582" s="43">
        <f t="shared" ref="G582" ca="1" si="1057">VLOOKUP(INDIRECT(CHAR(39)&amp;$A582&amp;CHAR(39)&amp;"!r2c"&amp;$C582,0),variables,2,0)</f>
        <v>10954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  <c r="I582" s="43"/>
    </row>
    <row r="583" spans="1:9" x14ac:dyDescent="0.3">
      <c r="A583" s="43" t="s">
        <v>309</v>
      </c>
      <c r="B583" s="43">
        <f t="shared" si="991"/>
        <v>5</v>
      </c>
      <c r="C583" s="43">
        <f t="shared" si="992"/>
        <v>36</v>
      </c>
      <c r="D583" s="43"/>
      <c r="E583" s="43">
        <f t="shared" ref="E583" si="1058">plan_id</f>
        <v>805</v>
      </c>
      <c r="F583" s="43">
        <f t="shared" ca="1" si="994"/>
        <v>2002</v>
      </c>
      <c r="G583" s="43">
        <f t="shared" ref="G583" ca="1" si="1059">VLOOKUP(INDIRECT(CHAR(39)&amp;$A583&amp;CHAR(39)&amp;"!r2c"&amp;$C583,0),variables,2,0)</f>
        <v>10955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  <c r="I583" s="43"/>
    </row>
    <row r="584" spans="1:9" x14ac:dyDescent="0.3">
      <c r="A584" s="43" t="s">
        <v>309</v>
      </c>
      <c r="B584" s="43">
        <f t="shared" si="991"/>
        <v>5</v>
      </c>
      <c r="C584" s="43">
        <f t="shared" si="992"/>
        <v>37</v>
      </c>
      <c r="D584" s="43"/>
      <c r="E584" s="43">
        <f t="shared" ref="E584" si="1060">plan_id</f>
        <v>805</v>
      </c>
      <c r="F584" s="43">
        <f t="shared" ca="1" si="994"/>
        <v>2002</v>
      </c>
      <c r="G584" s="43">
        <f t="shared" ref="G584" ca="1" si="1061">VLOOKUP(INDIRECT(CHAR(39)&amp;$A584&amp;CHAR(39)&amp;"!r2c"&amp;$C584,0),variables,2,0)</f>
        <v>10956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3"/>
    </row>
    <row r="585" spans="1:9" x14ac:dyDescent="0.3">
      <c r="A585" s="43" t="s">
        <v>309</v>
      </c>
      <c r="B585" s="43">
        <f t="shared" si="991"/>
        <v>5</v>
      </c>
      <c r="C585" s="43">
        <f t="shared" si="992"/>
        <v>38</v>
      </c>
      <c r="D585" s="43"/>
      <c r="E585" s="43">
        <f t="shared" ref="E585" si="1062">plan_id</f>
        <v>805</v>
      </c>
      <c r="F585" s="43">
        <f t="shared" ca="1" si="994"/>
        <v>2002</v>
      </c>
      <c r="G585" s="43">
        <f t="shared" ref="G585" ca="1" si="1063">VLOOKUP(INDIRECT(CHAR(39)&amp;$A585&amp;CHAR(39)&amp;"!r2c"&amp;$C585,0),variables,2,0)</f>
        <v>10959</v>
      </c>
      <c r="H585" s="4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4.00 - 8.10%</v>
      </c>
      <c r="I585" s="43"/>
    </row>
    <row r="586" spans="1:9" x14ac:dyDescent="0.3">
      <c r="A586" s="43" t="s">
        <v>309</v>
      </c>
      <c r="B586" s="43">
        <f t="shared" si="991"/>
        <v>5</v>
      </c>
      <c r="C586" s="43">
        <f t="shared" si="992"/>
        <v>39</v>
      </c>
      <c r="D586" s="43"/>
      <c r="E586" s="43">
        <f t="shared" ref="E586" si="1064">plan_id</f>
        <v>805</v>
      </c>
      <c r="F586" s="43">
        <f t="shared" ca="1" si="994"/>
        <v>2002</v>
      </c>
      <c r="G586" s="43">
        <f t="shared" ref="G586" ca="1" si="1065">VLOOKUP(INDIRECT(CHAR(39)&amp;$A586&amp;CHAR(39)&amp;"!r2c"&amp;$C586,0),variables,2,0)</f>
        <v>10962</v>
      </c>
      <c r="H586" s="4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Pg.No:69, 70</v>
      </c>
      <c r="I586" s="43"/>
    </row>
    <row r="587" spans="1:9" x14ac:dyDescent="0.3">
      <c r="A587" s="43" t="s">
        <v>309</v>
      </c>
      <c r="B587" s="43">
        <f t="shared" si="991"/>
        <v>5</v>
      </c>
      <c r="C587" s="43">
        <f t="shared" si="992"/>
        <v>40</v>
      </c>
      <c r="D587" s="43"/>
      <c r="E587" s="43">
        <f t="shared" ref="E587" si="1066">plan_id</f>
        <v>805</v>
      </c>
      <c r="F587" s="43">
        <f t="shared" ca="1" si="994"/>
        <v>2002</v>
      </c>
      <c r="G587" s="43">
        <f t="shared" ref="G587" ca="1" si="1067">VLOOKUP(INDIRECT(CHAR(39)&amp;$A587&amp;CHAR(39)&amp;"!r2c"&amp;$C587,0),variables,2,0)</f>
        <v>10964</v>
      </c>
      <c r="H587" s="4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Pg.No:69, 70</v>
      </c>
      <c r="I587" s="43"/>
    </row>
    <row r="588" spans="1:9" x14ac:dyDescent="0.3">
      <c r="A588" s="43" t="s">
        <v>309</v>
      </c>
      <c r="B588" s="43">
        <f t="shared" si="991"/>
        <v>5</v>
      </c>
      <c r="C588" s="43">
        <f t="shared" si="992"/>
        <v>41</v>
      </c>
      <c r="D588" s="43"/>
      <c r="E588" s="43">
        <f t="shared" ref="E588" si="1068">plan_id</f>
        <v>805</v>
      </c>
      <c r="F588" s="43">
        <f t="shared" ca="1" si="994"/>
        <v>2002</v>
      </c>
      <c r="G588" s="43">
        <f t="shared" ref="G588" ca="1" si="1069">VLOOKUP(INDIRECT(CHAR(39)&amp;$A588&amp;CHAR(39)&amp;"!r2c"&amp;$C588,0),variables,2,0)</f>
        <v>10967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3"/>
    </row>
    <row r="589" spans="1:9" x14ac:dyDescent="0.3">
      <c r="A589" s="43" t="s">
        <v>309</v>
      </c>
      <c r="B589" s="43">
        <f t="shared" si="991"/>
        <v>5</v>
      </c>
      <c r="C589" s="43">
        <f t="shared" si="992"/>
        <v>42</v>
      </c>
      <c r="D589" s="43"/>
      <c r="E589" s="43">
        <f t="shared" ref="E589" si="1070">plan_id</f>
        <v>805</v>
      </c>
      <c r="F589" s="43">
        <f t="shared" ca="1" si="994"/>
        <v>2002</v>
      </c>
      <c r="G589" s="43">
        <f t="shared" ref="G589" ca="1" si="1071">VLOOKUP(INDIRECT(CHAR(39)&amp;$A589&amp;CHAR(39)&amp;"!r2c"&amp;$C589,0),variables,2,0)</f>
        <v>10968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3"/>
    </row>
    <row r="590" spans="1:9" x14ac:dyDescent="0.3">
      <c r="A590" s="43" t="s">
        <v>309</v>
      </c>
      <c r="B590" s="43">
        <f t="shared" si="991"/>
        <v>5</v>
      </c>
      <c r="C590" s="43">
        <f t="shared" si="992"/>
        <v>43</v>
      </c>
      <c r="D590" s="43"/>
      <c r="E590" s="43">
        <f t="shared" ref="E590" si="1072">plan_id</f>
        <v>805</v>
      </c>
      <c r="F590" s="43">
        <f t="shared" ca="1" si="994"/>
        <v>2002</v>
      </c>
      <c r="G590" s="43">
        <f t="shared" ref="G590" ca="1" si="1073">VLOOKUP(INDIRECT(CHAR(39)&amp;$A590&amp;CHAR(39)&amp;"!r2c"&amp;$C590,0),variables,2,0)</f>
        <v>10969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3"/>
    </row>
    <row r="591" spans="1:9" x14ac:dyDescent="0.3">
      <c r="A591" s="43" t="s">
        <v>309</v>
      </c>
      <c r="B591" s="43">
        <f t="shared" si="991"/>
        <v>5</v>
      </c>
      <c r="C591" s="43">
        <f t="shared" si="992"/>
        <v>44</v>
      </c>
      <c r="D591" s="43"/>
      <c r="E591" s="43">
        <f t="shared" ref="E591" si="1074">plan_id</f>
        <v>805</v>
      </c>
      <c r="F591" s="43">
        <f t="shared" ca="1" si="994"/>
        <v>2002</v>
      </c>
      <c r="G591" s="43">
        <f t="shared" ref="G591" ca="1" si="1075">VLOOKUP(INDIRECT(CHAR(39)&amp;$A591&amp;CHAR(39)&amp;"!r2c"&amp;$C591,0),variables,2,0)</f>
        <v>10970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3"/>
    </row>
    <row r="592" spans="1:9" x14ac:dyDescent="0.3">
      <c r="A592" s="43" t="s">
        <v>309</v>
      </c>
      <c r="B592" s="43">
        <f t="shared" si="991"/>
        <v>5</v>
      </c>
      <c r="C592" s="43">
        <f t="shared" si="992"/>
        <v>45</v>
      </c>
      <c r="D592" s="43"/>
      <c r="E592" s="43">
        <f t="shared" ref="E592" si="1076">plan_id</f>
        <v>805</v>
      </c>
      <c r="F592" s="43">
        <f t="shared" ca="1" si="994"/>
        <v>2002</v>
      </c>
      <c r="G592" s="43">
        <f t="shared" ref="G592" ca="1" si="1077">VLOOKUP(INDIRECT(CHAR(39)&amp;$A592&amp;CHAR(39)&amp;"!r2c"&amp;$C592,0),variables,2,0)</f>
        <v>10971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3"/>
    </row>
    <row r="593" spans="1:9" x14ac:dyDescent="0.3">
      <c r="A593" s="43" t="s">
        <v>309</v>
      </c>
      <c r="B593" s="43">
        <f t="shared" si="991"/>
        <v>5</v>
      </c>
      <c r="C593" s="43">
        <f t="shared" si="992"/>
        <v>46</v>
      </c>
      <c r="D593" s="43"/>
      <c r="E593" s="43">
        <f t="shared" ref="E593" si="1078">plan_id</f>
        <v>805</v>
      </c>
      <c r="F593" s="43">
        <f t="shared" ca="1" si="994"/>
        <v>2002</v>
      </c>
      <c r="G593" s="43">
        <f t="shared" ref="G593" ca="1" si="1079">VLOOKUP(INDIRECT(CHAR(39)&amp;$A593&amp;CHAR(39)&amp;"!r2c"&amp;$C593,0),variables,2,0)</f>
        <v>10972</v>
      </c>
      <c r="H593" s="4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pay, open</v>
      </c>
      <c r="I593" s="43"/>
    </row>
    <row r="594" spans="1:9" x14ac:dyDescent="0.3">
      <c r="A594" s="43" t="s">
        <v>309</v>
      </c>
      <c r="B594" s="43">
        <f t="shared" si="991"/>
        <v>5</v>
      </c>
      <c r="C594" s="43">
        <f t="shared" si="992"/>
        <v>47</v>
      </c>
      <c r="D594" s="43"/>
      <c r="E594" s="43">
        <f t="shared" ref="E594" si="1080">plan_id</f>
        <v>805</v>
      </c>
      <c r="F594" s="43">
        <f t="shared" ca="1" si="994"/>
        <v>2002</v>
      </c>
      <c r="G594" s="43">
        <f t="shared" ref="G594" ca="1" si="1081">VLOOKUP(INDIRECT(CHAR(39)&amp;$A594&amp;CHAR(39)&amp;"!r2c"&amp;$C594,0),variables,2,0)</f>
        <v>10973</v>
      </c>
      <c r="H594" s="4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  <c r="I594" s="43"/>
    </row>
    <row r="595" spans="1:9" x14ac:dyDescent="0.3">
      <c r="A595" s="43" t="s">
        <v>309</v>
      </c>
      <c r="B595" s="43">
        <f t="shared" si="991"/>
        <v>5</v>
      </c>
      <c r="C595" s="43">
        <f t="shared" si="992"/>
        <v>48</v>
      </c>
      <c r="D595" s="43"/>
      <c r="E595" s="43">
        <f t="shared" ref="E595" si="1082">plan_id</f>
        <v>805</v>
      </c>
      <c r="F595" s="43">
        <f t="shared" ca="1" si="994"/>
        <v>2002</v>
      </c>
      <c r="G595" s="43">
        <f t="shared" ref="G595" ca="1" si="1083">VLOOKUP(INDIRECT(CHAR(39)&amp;$A595&amp;CHAR(39)&amp;"!r2c"&amp;$C595,0),variables,2,0)</f>
        <v>10975</v>
      </c>
      <c r="H595" s="4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  <c r="I595" s="43"/>
    </row>
    <row r="596" spans="1:9" x14ac:dyDescent="0.3">
      <c r="A596" s="43" t="s">
        <v>309</v>
      </c>
      <c r="B596" s="43">
        <f t="shared" si="991"/>
        <v>5</v>
      </c>
      <c r="C596" s="43">
        <f t="shared" si="992"/>
        <v>49</v>
      </c>
      <c r="D596" s="43"/>
      <c r="E596" s="43">
        <f t="shared" ref="E596" si="1084">plan_id</f>
        <v>805</v>
      </c>
      <c r="F596" s="43">
        <f t="shared" ca="1" si="994"/>
        <v>2002</v>
      </c>
      <c r="G596" s="43">
        <f t="shared" ref="G596" ca="1" si="1085">VLOOKUP(INDIRECT(CHAR(39)&amp;$A596&amp;CHAR(39)&amp;"!r2c"&amp;$C596,0),variables,2,0)</f>
        <v>10976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  <c r="I596" s="43"/>
    </row>
    <row r="597" spans="1:9" x14ac:dyDescent="0.3">
      <c r="A597" s="43" t="s">
        <v>309</v>
      </c>
      <c r="B597" s="43">
        <f t="shared" si="991"/>
        <v>5</v>
      </c>
      <c r="C597" s="43">
        <f t="shared" si="992"/>
        <v>50</v>
      </c>
      <c r="D597" s="43"/>
      <c r="E597" s="43">
        <f t="shared" ref="E597" si="1086">plan_id</f>
        <v>805</v>
      </c>
      <c r="F597" s="43">
        <f t="shared" ca="1" si="994"/>
        <v>2002</v>
      </c>
      <c r="G597" s="43">
        <f t="shared" ref="G597" ca="1" si="1087">VLOOKUP(INDIRECT(CHAR(39)&amp;$A597&amp;CHAR(39)&amp;"!r2c"&amp;$C597,0),variables,2,0)</f>
        <v>10977</v>
      </c>
      <c r="H597" s="4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43"/>
    </row>
    <row r="598" spans="1:9" x14ac:dyDescent="0.3">
      <c r="A598" s="43" t="s">
        <v>309</v>
      </c>
      <c r="B598" s="43">
        <f t="shared" si="991"/>
        <v>5</v>
      </c>
      <c r="C598" s="43">
        <f t="shared" si="992"/>
        <v>51</v>
      </c>
      <c r="D598" s="43"/>
      <c r="E598" s="43">
        <f t="shared" ref="E598" si="1088">plan_id</f>
        <v>805</v>
      </c>
      <c r="F598" s="43">
        <f t="shared" ca="1" si="994"/>
        <v>2002</v>
      </c>
      <c r="G598" s="43">
        <f t="shared" ref="G598" ca="1" si="1089">VLOOKUP(INDIRECT(CHAR(39)&amp;$A598&amp;CHAR(39)&amp;"!r2c"&amp;$C598,0),variables,2,0)</f>
        <v>10978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  <c r="I598" s="43"/>
    </row>
    <row r="599" spans="1:9" x14ac:dyDescent="0.3">
      <c r="A599" s="43" t="s">
        <v>309</v>
      </c>
      <c r="B599" s="43">
        <f t="shared" si="991"/>
        <v>5</v>
      </c>
      <c r="C599" s="43">
        <f t="shared" si="992"/>
        <v>52</v>
      </c>
      <c r="D599" s="43"/>
      <c r="E599" s="43">
        <f t="shared" ref="E599" si="1090">plan_id</f>
        <v>805</v>
      </c>
      <c r="F599" s="43">
        <f t="shared" ca="1" si="994"/>
        <v>2002</v>
      </c>
      <c r="G599" s="43">
        <f t="shared" ref="G599" ca="1" si="1091">VLOOKUP(INDIRECT(CHAR(39)&amp;$A599&amp;CHAR(39)&amp;"!r2c"&amp;$C599,0),variables,2,0)</f>
        <v>10979</v>
      </c>
      <c r="H599" s="4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43"/>
    </row>
    <row r="600" spans="1:9" x14ac:dyDescent="0.3">
      <c r="A600" s="43" t="s">
        <v>309</v>
      </c>
      <c r="B600" s="43">
        <f t="shared" si="991"/>
        <v>5</v>
      </c>
      <c r="C600" s="43">
        <f t="shared" si="992"/>
        <v>53</v>
      </c>
      <c r="D600" s="43"/>
      <c r="E600" s="43">
        <f t="shared" ref="E600" si="1092">plan_id</f>
        <v>805</v>
      </c>
      <c r="F600" s="43">
        <f t="shared" ca="1" si="994"/>
        <v>2002</v>
      </c>
      <c r="G600" s="43">
        <f t="shared" ref="G600" ca="1" si="1093">VLOOKUP(INDIRECT(CHAR(39)&amp;$A600&amp;CHAR(39)&amp;"!r2c"&amp;$C600,0),variables,2,0)</f>
        <v>10980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3"/>
    </row>
    <row r="601" spans="1:9" x14ac:dyDescent="0.3">
      <c r="A601" s="43" t="s">
        <v>309</v>
      </c>
      <c r="B601" s="43">
        <f t="shared" si="991"/>
        <v>5</v>
      </c>
      <c r="C601" s="43">
        <f t="shared" si="992"/>
        <v>54</v>
      </c>
      <c r="D601" s="43"/>
      <c r="E601" s="43">
        <f t="shared" ref="E601" si="1094">plan_id</f>
        <v>805</v>
      </c>
      <c r="F601" s="43">
        <f t="shared" ca="1" si="994"/>
        <v>2002</v>
      </c>
      <c r="G601" s="43">
        <f t="shared" ref="G601" ca="1" si="1095">VLOOKUP(INDIRECT(CHAR(39)&amp;$A601&amp;CHAR(39)&amp;"!r2c"&amp;$C601,0),variables,2,0)</f>
        <v>10981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3"/>
    </row>
    <row r="602" spans="1:9" x14ac:dyDescent="0.3">
      <c r="A602" s="43" t="s">
        <v>309</v>
      </c>
      <c r="B602" s="43">
        <f t="shared" si="991"/>
        <v>5</v>
      </c>
      <c r="C602" s="43">
        <f t="shared" si="992"/>
        <v>55</v>
      </c>
      <c r="D602" s="43"/>
      <c r="E602" s="43">
        <f t="shared" ref="E602" si="1096">plan_id</f>
        <v>805</v>
      </c>
      <c r="F602" s="43">
        <f t="shared" ca="1" si="994"/>
        <v>2002</v>
      </c>
      <c r="G602" s="43">
        <f t="shared" ref="G602" ca="1" si="1097">VLOOKUP(INDIRECT(CHAR(39)&amp;$A602&amp;CHAR(39)&amp;"!r2c"&amp;$C602,0),variables,2,0)</f>
        <v>10706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5.6770671281106458E-4</v>
      </c>
      <c r="I602" s="43"/>
    </row>
    <row r="603" spans="1:9" x14ac:dyDescent="0.3">
      <c r="A603" s="43" t="s">
        <v>309</v>
      </c>
      <c r="B603" s="43">
        <f t="shared" si="991"/>
        <v>5</v>
      </c>
      <c r="C603" s="43">
        <f t="shared" si="992"/>
        <v>56</v>
      </c>
      <c r="D603" s="43"/>
      <c r="E603" s="43">
        <f t="shared" ref="E603" si="1098">plan_id</f>
        <v>805</v>
      </c>
      <c r="F603" s="43">
        <f t="shared" ca="1" si="994"/>
        <v>2002</v>
      </c>
      <c r="G603" s="43">
        <f t="shared" ref="G603" ca="1" si="1099">VLOOKUP(INDIRECT(CHAR(39)&amp;$A603&amp;CHAR(39)&amp;"!r2c"&amp;$C603,0),variables,2,0)</f>
        <v>10983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3"/>
    </row>
    <row r="604" spans="1:9" x14ac:dyDescent="0.3">
      <c r="A604" s="43" t="s">
        <v>309</v>
      </c>
      <c r="B604" s="43">
        <f t="shared" si="991"/>
        <v>5</v>
      </c>
      <c r="C604" s="43">
        <f t="shared" si="992"/>
        <v>57</v>
      </c>
      <c r="D604" s="43"/>
      <c r="E604" s="43">
        <f t="shared" ref="E604" si="1100">plan_id</f>
        <v>805</v>
      </c>
      <c r="F604" s="43">
        <f t="shared" ca="1" si="994"/>
        <v>2002</v>
      </c>
      <c r="G604" s="43">
        <f t="shared" ref="G604" ca="1" si="1101">VLOOKUP(INDIRECT(CHAR(39)&amp;$A604&amp;CHAR(39)&amp;"!r2c"&amp;$C604,0),variables,2,0)</f>
        <v>10989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13588847000</v>
      </c>
      <c r="I604" s="43"/>
    </row>
    <row r="605" spans="1:9" x14ac:dyDescent="0.3">
      <c r="A605" s="43" t="s">
        <v>309</v>
      </c>
      <c r="B605" s="43">
        <f t="shared" si="991"/>
        <v>5</v>
      </c>
      <c r="C605" s="43">
        <f t="shared" si="992"/>
        <v>58</v>
      </c>
      <c r="D605" s="43"/>
      <c r="E605" s="43">
        <f t="shared" ref="E605" si="1102">plan_id</f>
        <v>805</v>
      </c>
      <c r="F605" s="43">
        <f t="shared" ca="1" si="994"/>
        <v>2002</v>
      </c>
      <c r="G605" s="43">
        <f t="shared" ref="G605" ca="1" si="1103">VLOOKUP(INDIRECT(CHAR(39)&amp;$A605&amp;CHAR(39)&amp;"!r2c"&amp;$C605,0),variables,2,0)</f>
        <v>10990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15695574000</v>
      </c>
      <c r="I605" s="43"/>
    </row>
    <row r="606" spans="1:9" x14ac:dyDescent="0.3">
      <c r="A606" s="43" t="s">
        <v>309</v>
      </c>
      <c r="B606" s="43">
        <f t="shared" si="991"/>
        <v>5</v>
      </c>
      <c r="C606" s="43">
        <f t="shared" si="992"/>
        <v>59</v>
      </c>
      <c r="D606" s="43"/>
      <c r="E606" s="43">
        <f t="shared" ref="E606" si="1104">plan_id</f>
        <v>805</v>
      </c>
      <c r="F606" s="43">
        <f t="shared" ca="1" si="994"/>
        <v>2002</v>
      </c>
      <c r="G606" s="43">
        <f t="shared" ref="G606" ca="1" si="1105">VLOOKUP(INDIRECT(CHAR(39)&amp;$A606&amp;CHAR(39)&amp;"!r2c"&amp;$C606,0),variables,2,0)</f>
        <v>10991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2106726000</v>
      </c>
      <c r="I606" s="43"/>
    </row>
    <row r="607" spans="1:9" x14ac:dyDescent="0.3">
      <c r="A607" s="43" t="s">
        <v>309</v>
      </c>
      <c r="B607" s="43">
        <f t="shared" si="991"/>
        <v>5</v>
      </c>
      <c r="C607" s="43">
        <f t="shared" si="992"/>
        <v>60</v>
      </c>
      <c r="D607" s="43"/>
      <c r="E607" s="43">
        <f t="shared" ref="E607" si="1106">plan_id</f>
        <v>805</v>
      </c>
      <c r="F607" s="43">
        <f t="shared" ca="1" si="994"/>
        <v>2002</v>
      </c>
      <c r="G607" s="43">
        <f t="shared" ref="G607" ca="1" si="1107">VLOOKUP(INDIRECT(CHAR(39)&amp;$A607&amp;CHAR(39)&amp;"!r2c"&amp;$C607,0),variables,2,0)</f>
        <v>10992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0.86599999999999999</v>
      </c>
      <c r="I607" s="43"/>
    </row>
    <row r="608" spans="1:9" x14ac:dyDescent="0.3">
      <c r="A608" s="43" t="s">
        <v>309</v>
      </c>
      <c r="B608" s="43">
        <f t="shared" si="991"/>
        <v>5</v>
      </c>
      <c r="C608" s="43">
        <f t="shared" si="992"/>
        <v>61</v>
      </c>
      <c r="D608" s="43"/>
      <c r="E608" s="43">
        <f t="shared" ref="E608" si="1108">plan_id</f>
        <v>805</v>
      </c>
      <c r="F608" s="43">
        <f t="shared" ca="1" si="994"/>
        <v>2002</v>
      </c>
      <c r="G608" s="43">
        <f t="shared" ref="G608" ca="1" si="1109">VLOOKUP(INDIRECT(CHAR(39)&amp;$A608&amp;CHAR(39)&amp;"!r2c"&amp;$C608,0),variables,2,0)</f>
        <v>10993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2313663000</v>
      </c>
      <c r="I608" s="43"/>
    </row>
    <row r="609" spans="1:9" x14ac:dyDescent="0.3">
      <c r="A609" s="43" t="s">
        <v>309</v>
      </c>
      <c r="B609" s="43">
        <f t="shared" si="991"/>
        <v>5</v>
      </c>
      <c r="C609" s="43">
        <f t="shared" si="992"/>
        <v>62</v>
      </c>
      <c r="D609" s="43"/>
      <c r="E609" s="43">
        <f t="shared" ref="E609" si="1110">plan_id</f>
        <v>805</v>
      </c>
      <c r="F609" s="43">
        <f t="shared" ca="1" si="994"/>
        <v>2002</v>
      </c>
      <c r="G609" s="43">
        <f t="shared" ref="G609" ca="1" si="1111">VLOOKUP(INDIRECT(CHAR(39)&amp;$A609&amp;CHAR(39)&amp;"!r2c"&amp;$C609,0),variables,2,0)</f>
        <v>10801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3"/>
    </row>
    <row r="610" spans="1:9" x14ac:dyDescent="0.3">
      <c r="A610" s="43" t="s">
        <v>309</v>
      </c>
      <c r="B610" s="43">
        <f t="shared" si="991"/>
        <v>5</v>
      </c>
      <c r="C610" s="43">
        <f t="shared" si="992"/>
        <v>63</v>
      </c>
      <c r="D610" s="43"/>
      <c r="E610" s="43">
        <f t="shared" ref="E610" si="1112">plan_id</f>
        <v>805</v>
      </c>
      <c r="F610" s="43">
        <f t="shared" ca="1" si="994"/>
        <v>2002</v>
      </c>
      <c r="G610" s="43">
        <f t="shared" ref="G610" ca="1" si="1113">VLOOKUP(INDIRECT(CHAR(39)&amp;$A610&amp;CHAR(39)&amp;"!r2c"&amp;$C610,0),variables,2,0)</f>
        <v>10802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3"/>
    </row>
    <row r="611" spans="1:9" x14ac:dyDescent="0.3">
      <c r="A611" s="43" t="s">
        <v>309</v>
      </c>
      <c r="B611" s="43">
        <f t="shared" si="991"/>
        <v>5</v>
      </c>
      <c r="C611" s="43">
        <f t="shared" si="992"/>
        <v>64</v>
      </c>
      <c r="D611" s="43"/>
      <c r="E611" s="43">
        <f t="shared" ref="E611" si="1114">plan_id</f>
        <v>805</v>
      </c>
      <c r="F611" s="43">
        <f t="shared" ca="1" si="994"/>
        <v>2002</v>
      </c>
      <c r="G611" s="43">
        <f t="shared" ref="G611" ca="1" si="1115">VLOOKUP(INDIRECT(CHAR(39)&amp;$A611&amp;CHAR(39)&amp;"!r2c"&amp;$C611,0),variables,2,0)</f>
        <v>10803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3"/>
    </row>
    <row r="612" spans="1:9" x14ac:dyDescent="0.3">
      <c r="A612" s="43" t="s">
        <v>309</v>
      </c>
      <c r="B612" s="43">
        <f t="shared" si="991"/>
        <v>5</v>
      </c>
      <c r="C612" s="43">
        <f t="shared" si="992"/>
        <v>65</v>
      </c>
      <c r="D612" s="43"/>
      <c r="E612" s="43">
        <f t="shared" ref="E612" si="1116">plan_id</f>
        <v>805</v>
      </c>
      <c r="F612" s="43">
        <f t="shared" ca="1" si="994"/>
        <v>2002</v>
      </c>
      <c r="G612" s="43">
        <f t="shared" ref="G612" ca="1" si="1117">VLOOKUP(INDIRECT(CHAR(39)&amp;$A612&amp;CHAR(39)&amp;"!r2c"&amp;$C612,0),variables,2,0)</f>
        <v>10804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3"/>
    </row>
    <row r="613" spans="1:9" x14ac:dyDescent="0.3">
      <c r="A613" s="43" t="s">
        <v>309</v>
      </c>
      <c r="B613" s="43">
        <f t="shared" si="991"/>
        <v>5</v>
      </c>
      <c r="C613" s="43">
        <f t="shared" si="992"/>
        <v>66</v>
      </c>
      <c r="D613" s="43"/>
      <c r="E613" s="43">
        <f t="shared" ref="E613" si="1118">plan_id</f>
        <v>805</v>
      </c>
      <c r="F613" s="43">
        <f t="shared" ca="1" si="994"/>
        <v>2002</v>
      </c>
      <c r="G613" s="43">
        <f t="shared" ref="G613" ca="1" si="1119">VLOOKUP(INDIRECT(CHAR(39)&amp;$A613&amp;CHAR(39)&amp;"!r2c"&amp;$C613,0),variables,2,0)</f>
        <v>10805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3"/>
    </row>
    <row r="614" spans="1:9" x14ac:dyDescent="0.3">
      <c r="A614" s="43" t="s">
        <v>309</v>
      </c>
      <c r="B614" s="43">
        <f t="shared" si="991"/>
        <v>5</v>
      </c>
      <c r="C614" s="43">
        <f t="shared" si="992"/>
        <v>67</v>
      </c>
      <c r="D614" s="43"/>
      <c r="E614" s="43">
        <f t="shared" ref="E614" si="1120">plan_id</f>
        <v>805</v>
      </c>
      <c r="F614" s="43">
        <f t="shared" ca="1" si="994"/>
        <v>2002</v>
      </c>
      <c r="G614" s="43">
        <f t="shared" ref="G614" ca="1" si="1121">VLOOKUP(INDIRECT(CHAR(39)&amp;$A614&amp;CHAR(39)&amp;"!r2c"&amp;$C614,0),variables,2,0)</f>
        <v>10806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3"/>
    </row>
    <row r="615" spans="1:9" x14ac:dyDescent="0.3">
      <c r="A615" s="43" t="s">
        <v>309</v>
      </c>
      <c r="B615" s="43">
        <f>B614</f>
        <v>5</v>
      </c>
      <c r="C615" s="43">
        <f t="shared" ref="C615:C678" si="1122">C524</f>
        <v>68</v>
      </c>
      <c r="D615" s="43"/>
      <c r="E615" s="43">
        <f t="shared" ref="E615" si="1123">plan_id</f>
        <v>805</v>
      </c>
      <c r="F615" s="43">
        <f t="shared" ca="1" si="994"/>
        <v>2002</v>
      </c>
      <c r="G615" s="43">
        <f t="shared" ref="G615" ca="1" si="1124">VLOOKUP(INDIRECT(CHAR(39)&amp;$A615&amp;CHAR(39)&amp;"!r2c"&amp;$C615,0),variables,2,0)</f>
        <v>10807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3"/>
    </row>
    <row r="616" spans="1:9" x14ac:dyDescent="0.3">
      <c r="A616" s="43" t="s">
        <v>309</v>
      </c>
      <c r="B616" s="43">
        <f t="shared" ref="B616:B640" si="1125">B615</f>
        <v>5</v>
      </c>
      <c r="C616" s="43">
        <f t="shared" si="1122"/>
        <v>69</v>
      </c>
      <c r="D616" s="43"/>
      <c r="E616" s="43">
        <f t="shared" ref="E616" si="1126">plan_id</f>
        <v>805</v>
      </c>
      <c r="F616" s="43">
        <f t="shared" ca="1" si="994"/>
        <v>2002</v>
      </c>
      <c r="G616" s="43">
        <f t="shared" ref="G616" ca="1" si="1127">VLOOKUP(INDIRECT(CHAR(39)&amp;$A616&amp;CHAR(39)&amp;"!r2c"&amp;$C616,0),variables,2,0)</f>
        <v>10808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3"/>
    </row>
    <row r="617" spans="1:9" x14ac:dyDescent="0.3">
      <c r="A617" s="43" t="s">
        <v>309</v>
      </c>
      <c r="B617" s="43">
        <f t="shared" si="1125"/>
        <v>5</v>
      </c>
      <c r="C617" s="43">
        <f t="shared" si="1122"/>
        <v>70</v>
      </c>
      <c r="D617" s="43"/>
      <c r="E617" s="43">
        <f t="shared" ref="E617" si="1128">plan_id</f>
        <v>805</v>
      </c>
      <c r="F617" s="43">
        <f t="shared" ca="1" si="994"/>
        <v>2002</v>
      </c>
      <c r="G617" s="43">
        <f t="shared" ref="G617" ca="1" si="1129">VLOOKUP(INDIRECT(CHAR(39)&amp;$A617&amp;CHAR(39)&amp;"!r2c"&amp;$C617,0),variables,2,0)</f>
        <v>10809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3"/>
    </row>
    <row r="618" spans="1:9" x14ac:dyDescent="0.3">
      <c r="A618" s="43" t="s">
        <v>309</v>
      </c>
      <c r="B618" s="43">
        <f t="shared" si="1125"/>
        <v>5</v>
      </c>
      <c r="C618" s="43">
        <f t="shared" si="1122"/>
        <v>71</v>
      </c>
      <c r="D618" s="43"/>
      <c r="E618" s="43">
        <f t="shared" ref="E618" si="1130">plan_id</f>
        <v>805</v>
      </c>
      <c r="F618" s="43">
        <f t="shared" ca="1" si="994"/>
        <v>2002</v>
      </c>
      <c r="G618" s="43">
        <f t="shared" ref="G618" ca="1" si="1131">VLOOKUP(INDIRECT(CHAR(39)&amp;$A618&amp;CHAR(39)&amp;"!r2c"&amp;$C618,0),variables,2,0)</f>
        <v>10810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3"/>
    </row>
    <row r="619" spans="1:9" x14ac:dyDescent="0.3">
      <c r="A619" s="43" t="s">
        <v>309</v>
      </c>
      <c r="B619" s="43">
        <f t="shared" si="1125"/>
        <v>5</v>
      </c>
      <c r="C619" s="43">
        <f t="shared" si="1122"/>
        <v>72</v>
      </c>
      <c r="D619" s="43"/>
      <c r="E619" s="43">
        <f t="shared" ref="E619" si="1132">plan_id</f>
        <v>805</v>
      </c>
      <c r="F619" s="43">
        <f t="shared" ca="1" si="994"/>
        <v>2002</v>
      </c>
      <c r="G619" s="43">
        <f t="shared" ref="G619" ca="1" si="1133">VLOOKUP(INDIRECT(CHAR(39)&amp;$A619&amp;CHAR(39)&amp;"!r2c"&amp;$C619,0),variables,2,0)</f>
        <v>10811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3"/>
    </row>
    <row r="620" spans="1:9" x14ac:dyDescent="0.3">
      <c r="A620" s="43" t="s">
        <v>309</v>
      </c>
      <c r="B620" s="43">
        <f t="shared" si="1125"/>
        <v>5</v>
      </c>
      <c r="C620" s="43">
        <f t="shared" si="1122"/>
        <v>73</v>
      </c>
      <c r="D620" s="43"/>
      <c r="E620" s="43">
        <f t="shared" ref="E620" si="1134">plan_id</f>
        <v>805</v>
      </c>
      <c r="F620" s="43">
        <f t="shared" ca="1" si="994"/>
        <v>2002</v>
      </c>
      <c r="G620" s="43">
        <f t="shared" ref="G620" ca="1" si="1135">VLOOKUP(INDIRECT(CHAR(39)&amp;$A620&amp;CHAR(39)&amp;"!r2c"&amp;$C620,0),variables,2,0)</f>
        <v>10812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3"/>
    </row>
    <row r="621" spans="1:9" x14ac:dyDescent="0.3">
      <c r="A621" s="43" t="s">
        <v>309</v>
      </c>
      <c r="B621" s="43">
        <f t="shared" si="1125"/>
        <v>5</v>
      </c>
      <c r="C621" s="43">
        <f t="shared" si="1122"/>
        <v>74</v>
      </c>
      <c r="D621" s="43"/>
      <c r="E621" s="43">
        <f t="shared" ref="E621" si="1136">plan_id</f>
        <v>805</v>
      </c>
      <c r="F621" s="43">
        <f t="shared" ca="1" si="994"/>
        <v>2002</v>
      </c>
      <c r="G621" s="43">
        <f t="shared" ref="G621" ca="1" si="1137">VLOOKUP(INDIRECT(CHAR(39)&amp;$A621&amp;CHAR(39)&amp;"!r2c"&amp;$C621,0),variables,2,0)</f>
        <v>10813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3"/>
    </row>
    <row r="622" spans="1:9" x14ac:dyDescent="0.3">
      <c r="A622" s="43" t="s">
        <v>309</v>
      </c>
      <c r="B622" s="43">
        <f t="shared" si="1125"/>
        <v>5</v>
      </c>
      <c r="C622" s="43">
        <f t="shared" si="1122"/>
        <v>75</v>
      </c>
      <c r="D622" s="43"/>
      <c r="E622" s="43">
        <f t="shared" ref="E622" si="1138">plan_id</f>
        <v>805</v>
      </c>
      <c r="F622" s="43">
        <f t="shared" ca="1" si="994"/>
        <v>2002</v>
      </c>
      <c r="G622" s="43">
        <f t="shared" ref="G622" ca="1" si="1139">VLOOKUP(INDIRECT(CHAR(39)&amp;$A622&amp;CHAR(39)&amp;"!r2c"&amp;$C622,0),variables,2,0)</f>
        <v>10814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3"/>
    </row>
    <row r="623" spans="1:9" x14ac:dyDescent="0.3">
      <c r="A623" s="43" t="s">
        <v>309</v>
      </c>
      <c r="B623" s="43">
        <f t="shared" si="1125"/>
        <v>5</v>
      </c>
      <c r="C623" s="43">
        <f t="shared" si="1122"/>
        <v>76</v>
      </c>
      <c r="D623" s="43"/>
      <c r="E623" s="43">
        <f t="shared" ref="E623" si="1140">plan_id</f>
        <v>805</v>
      </c>
      <c r="F623" s="43">
        <f t="shared" ca="1" si="994"/>
        <v>2002</v>
      </c>
      <c r="G623" s="43">
        <f t="shared" ref="G623" ca="1" si="1141">VLOOKUP(INDIRECT(CHAR(39)&amp;$A623&amp;CHAR(39)&amp;"!r2c"&amp;$C623,0),variables,2,0)</f>
        <v>10815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3"/>
    </row>
    <row r="624" spans="1:9" x14ac:dyDescent="0.3">
      <c r="A624" s="43" t="s">
        <v>309</v>
      </c>
      <c r="B624" s="43">
        <f t="shared" si="1125"/>
        <v>5</v>
      </c>
      <c r="C624" s="43">
        <f t="shared" si="1122"/>
        <v>77</v>
      </c>
      <c r="D624" s="43"/>
      <c r="E624" s="43">
        <f t="shared" ref="E624" si="1142">plan_id</f>
        <v>805</v>
      </c>
      <c r="F624" s="43">
        <f t="shared" ca="1" si="994"/>
        <v>2002</v>
      </c>
      <c r="G624" s="43">
        <f t="shared" ref="G624" ca="1" si="1143">VLOOKUP(INDIRECT(CHAR(39)&amp;$A624&amp;CHAR(39)&amp;"!r2c"&amp;$C624,0),variables,2,0)</f>
        <v>10816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3"/>
    </row>
    <row r="625" spans="1:9" x14ac:dyDescent="0.3">
      <c r="A625" s="43" t="s">
        <v>309</v>
      </c>
      <c r="B625" s="43">
        <f t="shared" si="1125"/>
        <v>5</v>
      </c>
      <c r="C625" s="43">
        <f t="shared" si="1122"/>
        <v>78</v>
      </c>
      <c r="D625" s="43"/>
      <c r="E625" s="43">
        <f t="shared" ref="E625" si="1144">plan_id</f>
        <v>805</v>
      </c>
      <c r="F625" s="43">
        <f t="shared" ca="1" si="994"/>
        <v>2002</v>
      </c>
      <c r="G625" s="43">
        <f t="shared" ref="G625" ca="1" si="1145">VLOOKUP(INDIRECT(CHAR(39)&amp;$A625&amp;CHAR(39)&amp;"!r2c"&amp;$C625,0),variables,2,0)</f>
        <v>10817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3"/>
    </row>
    <row r="626" spans="1:9" x14ac:dyDescent="0.3">
      <c r="A626" s="43" t="s">
        <v>309</v>
      </c>
      <c r="B626" s="43">
        <f t="shared" si="1125"/>
        <v>5</v>
      </c>
      <c r="C626" s="43">
        <f t="shared" si="1122"/>
        <v>79</v>
      </c>
      <c r="D626" s="43"/>
      <c r="E626" s="43">
        <f t="shared" ref="E626" si="1146">plan_id</f>
        <v>805</v>
      </c>
      <c r="F626" s="43">
        <f t="shared" ca="1" si="994"/>
        <v>2002</v>
      </c>
      <c r="G626" s="43">
        <f t="shared" ref="G626" ca="1" si="1147">VLOOKUP(INDIRECT(CHAR(39)&amp;$A626&amp;CHAR(39)&amp;"!r2c"&amp;$C626,0),variables,2,0)</f>
        <v>10818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3"/>
    </row>
    <row r="627" spans="1:9" x14ac:dyDescent="0.3">
      <c r="A627" s="43" t="s">
        <v>309</v>
      </c>
      <c r="B627" s="43">
        <f t="shared" si="1125"/>
        <v>5</v>
      </c>
      <c r="C627" s="43">
        <f t="shared" si="1122"/>
        <v>80</v>
      </c>
      <c r="D627" s="43"/>
      <c r="E627" s="43">
        <f t="shared" ref="E627" si="1148">plan_id</f>
        <v>805</v>
      </c>
      <c r="F627" s="43">
        <f t="shared" ca="1" si="994"/>
        <v>2002</v>
      </c>
      <c r="G627" s="43">
        <f t="shared" ref="G627" ca="1" si="1149">VLOOKUP(INDIRECT(CHAR(39)&amp;$A627&amp;CHAR(39)&amp;"!r2c"&amp;$C627,0),variables,2,0)</f>
        <v>10819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3"/>
    </row>
    <row r="628" spans="1:9" x14ac:dyDescent="0.3">
      <c r="A628" s="43" t="s">
        <v>309</v>
      </c>
      <c r="B628" s="43">
        <f t="shared" si="1125"/>
        <v>5</v>
      </c>
      <c r="C628" s="43">
        <f t="shared" si="1122"/>
        <v>81</v>
      </c>
      <c r="D628" s="43"/>
      <c r="E628" s="43">
        <f t="shared" ref="E628" si="1150">plan_id</f>
        <v>805</v>
      </c>
      <c r="F628" s="43">
        <f t="shared" ca="1" si="994"/>
        <v>2002</v>
      </c>
      <c r="G628" s="43">
        <f t="shared" ref="G628" ca="1" si="1151">VLOOKUP(INDIRECT(CHAR(39)&amp;$A628&amp;CHAR(39)&amp;"!r2c"&amp;$C628,0),variables,2,0)</f>
        <v>10820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3"/>
    </row>
    <row r="629" spans="1:9" x14ac:dyDescent="0.3">
      <c r="A629" s="43" t="s">
        <v>309</v>
      </c>
      <c r="B629" s="43">
        <f t="shared" si="1125"/>
        <v>5</v>
      </c>
      <c r="C629" s="43">
        <f t="shared" si="1122"/>
        <v>82</v>
      </c>
      <c r="D629" s="43"/>
      <c r="E629" s="43">
        <f t="shared" ref="E629" si="1152">plan_id</f>
        <v>805</v>
      </c>
      <c r="F629" s="43">
        <f t="shared" ca="1" si="994"/>
        <v>2002</v>
      </c>
      <c r="G629" s="43">
        <f t="shared" ref="G629" ca="1" si="1153">VLOOKUP(INDIRECT(CHAR(39)&amp;$A629&amp;CHAR(39)&amp;"!r2c"&amp;$C629,0),variables,2,0)</f>
        <v>10821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3"/>
    </row>
    <row r="630" spans="1:9" x14ac:dyDescent="0.3">
      <c r="A630" s="43" t="s">
        <v>309</v>
      </c>
      <c r="B630" s="43">
        <f t="shared" si="1125"/>
        <v>5</v>
      </c>
      <c r="C630" s="43">
        <f t="shared" si="1122"/>
        <v>83</v>
      </c>
      <c r="D630" s="43"/>
      <c r="E630" s="43">
        <f t="shared" ref="E630" si="1154">plan_id</f>
        <v>805</v>
      </c>
      <c r="F630" s="43">
        <f t="shared" ca="1" si="994"/>
        <v>2002</v>
      </c>
      <c r="G630" s="43">
        <f t="shared" ref="G630" ca="1" si="1155">VLOOKUP(INDIRECT(CHAR(39)&amp;$A630&amp;CHAR(39)&amp;"!r2c"&amp;$C630,0),variables,2,0)</f>
        <v>10822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3"/>
    </row>
    <row r="631" spans="1:9" x14ac:dyDescent="0.3">
      <c r="A631" s="43" t="s">
        <v>309</v>
      </c>
      <c r="B631" s="43">
        <f t="shared" si="1125"/>
        <v>5</v>
      </c>
      <c r="C631" s="43">
        <f t="shared" si="1122"/>
        <v>84</v>
      </c>
      <c r="D631" s="43"/>
      <c r="E631" s="43">
        <f t="shared" ref="E631" si="1156">plan_id</f>
        <v>805</v>
      </c>
      <c r="F631" s="43">
        <f t="shared" ca="1" si="994"/>
        <v>2002</v>
      </c>
      <c r="G631" s="43">
        <f t="shared" ref="G631" ca="1" si="1157">VLOOKUP(INDIRECT(CHAR(39)&amp;$A631&amp;CHAR(39)&amp;"!r2c"&amp;$C631,0),variables,2,0)</f>
        <v>10829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3"/>
    </row>
    <row r="632" spans="1:9" x14ac:dyDescent="0.3">
      <c r="A632" s="43" t="s">
        <v>309</v>
      </c>
      <c r="B632" s="43">
        <f t="shared" si="1125"/>
        <v>5</v>
      </c>
      <c r="C632" s="43">
        <f t="shared" si="1122"/>
        <v>85</v>
      </c>
      <c r="D632" s="43"/>
      <c r="E632" s="43">
        <f t="shared" ref="E632" si="1158">plan_id</f>
        <v>805</v>
      </c>
      <c r="F632" s="43">
        <f t="shared" ca="1" si="994"/>
        <v>2002</v>
      </c>
      <c r="G632" s="43">
        <f t="shared" ref="G632" ca="1" si="1159">VLOOKUP(INDIRECT(CHAR(39)&amp;$A632&amp;CHAR(39)&amp;"!r2c"&amp;$C632,0),variables,2,0)</f>
        <v>10823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3"/>
    </row>
    <row r="633" spans="1:9" x14ac:dyDescent="0.3">
      <c r="A633" s="43" t="s">
        <v>309</v>
      </c>
      <c r="B633" s="43">
        <f t="shared" si="1125"/>
        <v>5</v>
      </c>
      <c r="C633" s="43">
        <f t="shared" si="1122"/>
        <v>86</v>
      </c>
      <c r="D633" s="43"/>
      <c r="E633" s="43">
        <f t="shared" ref="E633" si="1160">plan_id</f>
        <v>805</v>
      </c>
      <c r="F633" s="43">
        <f t="shared" ca="1" si="994"/>
        <v>2002</v>
      </c>
      <c r="G633" s="43">
        <f t="shared" ref="G633" ca="1" si="1161">VLOOKUP(INDIRECT(CHAR(39)&amp;$A633&amp;CHAR(39)&amp;"!r2c"&amp;$C633,0),variables,2,0)</f>
        <v>10798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3"/>
    </row>
    <row r="634" spans="1:9" x14ac:dyDescent="0.3">
      <c r="A634" s="43" t="s">
        <v>309</v>
      </c>
      <c r="B634" s="43">
        <f t="shared" si="1125"/>
        <v>5</v>
      </c>
      <c r="C634" s="43">
        <f t="shared" si="1122"/>
        <v>87</v>
      </c>
      <c r="D634" s="43"/>
      <c r="E634" s="43">
        <f t="shared" ref="E634" si="1162">plan_id</f>
        <v>805</v>
      </c>
      <c r="F634" s="43">
        <f t="shared" ca="1" si="994"/>
        <v>2002</v>
      </c>
      <c r="G634" s="43">
        <f t="shared" ref="G634" ca="1" si="1163">VLOOKUP(INDIRECT(CHAR(39)&amp;$A634&amp;CHAR(39)&amp;"!r2c"&amp;$C634,0),variables,2,0)</f>
        <v>10799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3"/>
    </row>
    <row r="635" spans="1:9" x14ac:dyDescent="0.3">
      <c r="A635" s="43" t="s">
        <v>309</v>
      </c>
      <c r="B635" s="43">
        <f t="shared" si="1125"/>
        <v>5</v>
      </c>
      <c r="C635" s="43">
        <f t="shared" si="1122"/>
        <v>88</v>
      </c>
      <c r="D635" s="43"/>
      <c r="E635" s="43">
        <f t="shared" ref="E635" si="1164">plan_id</f>
        <v>805</v>
      </c>
      <c r="F635" s="43">
        <f t="shared" ca="1" si="994"/>
        <v>2002</v>
      </c>
      <c r="G635" s="43">
        <f t="shared" ref="G635" ca="1" si="1165">VLOOKUP(INDIRECT(CHAR(39)&amp;$A635&amp;CHAR(39)&amp;"!r2c"&amp;$C635,0),variables,2,0)</f>
        <v>10800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3"/>
    </row>
    <row r="636" spans="1:9" x14ac:dyDescent="0.3">
      <c r="A636" s="43" t="s">
        <v>309</v>
      </c>
      <c r="B636" s="43">
        <f t="shared" si="1125"/>
        <v>5</v>
      </c>
      <c r="C636" s="43">
        <f t="shared" si="1122"/>
        <v>89</v>
      </c>
      <c r="D636" s="43"/>
      <c r="E636" s="43">
        <f t="shared" ref="E636" si="1166">plan_id</f>
        <v>805</v>
      </c>
      <c r="F636" s="43">
        <f t="shared" ca="1" si="994"/>
        <v>2002</v>
      </c>
      <c r="G636" s="43">
        <f t="shared" ref="G636" ca="1" si="1167">VLOOKUP(INDIRECT(CHAR(39)&amp;$A636&amp;CHAR(39)&amp;"!r2c"&amp;$C636,0),variables,2,0)</f>
        <v>10824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3"/>
    </row>
    <row r="637" spans="1:9" x14ac:dyDescent="0.3">
      <c r="A637" s="43" t="s">
        <v>309</v>
      </c>
      <c r="B637" s="43">
        <f t="shared" si="1125"/>
        <v>5</v>
      </c>
      <c r="C637" s="43">
        <f t="shared" si="1122"/>
        <v>90</v>
      </c>
      <c r="D637" s="43"/>
      <c r="E637" s="43">
        <f t="shared" ref="E637" si="1168">plan_id</f>
        <v>805</v>
      </c>
      <c r="F637" s="43">
        <f t="shared" ca="1" si="994"/>
        <v>2002</v>
      </c>
      <c r="G637" s="43">
        <f t="shared" ref="G637" ca="1" si="1169">VLOOKUP(INDIRECT(CHAR(39)&amp;$A637&amp;CHAR(39)&amp;"!r2c"&amp;$C637,0),variables,2,0)</f>
        <v>10825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3"/>
    </row>
    <row r="638" spans="1:9" x14ac:dyDescent="0.3">
      <c r="A638" s="43" t="s">
        <v>309</v>
      </c>
      <c r="B638" s="43">
        <f t="shared" si="1125"/>
        <v>5</v>
      </c>
      <c r="C638" s="43">
        <f t="shared" si="1122"/>
        <v>91</v>
      </c>
      <c r="D638" s="43"/>
      <c r="E638" s="43">
        <f t="shared" ref="E638" si="1170">plan_id</f>
        <v>805</v>
      </c>
      <c r="F638" s="43">
        <f t="shared" ca="1" si="994"/>
        <v>2002</v>
      </c>
      <c r="G638" s="43">
        <f t="shared" ref="G638" ca="1" si="1171">VLOOKUP(INDIRECT(CHAR(39)&amp;$A638&amp;CHAR(39)&amp;"!r2c"&amp;$C638,0),variables,2,0)</f>
        <v>10826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3"/>
    </row>
    <row r="639" spans="1:9" x14ac:dyDescent="0.3">
      <c r="A639" s="43" t="s">
        <v>309</v>
      </c>
      <c r="B639" s="43">
        <f t="shared" si="1125"/>
        <v>5</v>
      </c>
      <c r="C639" s="43">
        <f t="shared" si="1122"/>
        <v>92</v>
      </c>
      <c r="D639" s="43"/>
      <c r="E639" s="43">
        <f t="shared" ref="E639" si="1172">plan_id</f>
        <v>805</v>
      </c>
      <c r="F639" s="43">
        <f t="shared" ca="1" si="994"/>
        <v>2002</v>
      </c>
      <c r="G639" s="43">
        <f t="shared" ref="G639" ca="1" si="1173">VLOOKUP(INDIRECT(CHAR(39)&amp;$A639&amp;CHAR(39)&amp;"!r2c"&amp;$C639,0),variables,2,0)</f>
        <v>10828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3"/>
    </row>
    <row r="640" spans="1:9" x14ac:dyDescent="0.3">
      <c r="A640" s="43" t="s">
        <v>309</v>
      </c>
      <c r="B640" s="43">
        <f t="shared" si="1125"/>
        <v>5</v>
      </c>
      <c r="C640" s="43">
        <f t="shared" si="1122"/>
        <v>93</v>
      </c>
      <c r="D640" s="43"/>
      <c r="E640" s="43">
        <f t="shared" ref="E640" si="1174">plan_id</f>
        <v>805</v>
      </c>
      <c r="F640" s="43">
        <f t="shared" ca="1" si="994"/>
        <v>2002</v>
      </c>
      <c r="G640" s="43">
        <f t="shared" ref="G640" ca="1" si="1175">VLOOKUP(INDIRECT(CHAR(39)&amp;$A640&amp;CHAR(39)&amp;"!r2c"&amp;$C640,0),variables,2,0)</f>
        <v>10827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3"/>
    </row>
    <row r="641" spans="1:9" x14ac:dyDescent="0.3">
      <c r="A641" s="43" t="s">
        <v>309</v>
      </c>
      <c r="B641" s="43">
        <f t="shared" ref="B641:B704" si="1176">B576+1</f>
        <v>6</v>
      </c>
      <c r="C641" s="43">
        <f t="shared" si="1122"/>
        <v>3</v>
      </c>
      <c r="D641" s="43"/>
      <c r="E641" s="43">
        <f t="shared" ref="E641" si="1177">plan_id</f>
        <v>805</v>
      </c>
      <c r="F641" s="43">
        <f t="shared" ca="1" si="994"/>
        <v>2003</v>
      </c>
      <c r="G641" s="43">
        <f t="shared" ref="G641" ca="1" si="1178">VLOOKUP(INDIRECT(CHAR(39)&amp;$A641&amp;CHAR(39)&amp;"!r2c"&amp;$C641,0),variables,2,0)</f>
        <v>10703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3"/>
    </row>
    <row r="642" spans="1:9" x14ac:dyDescent="0.3">
      <c r="A642" s="43" t="s">
        <v>309</v>
      </c>
      <c r="B642" s="43">
        <f t="shared" si="1176"/>
        <v>6</v>
      </c>
      <c r="C642" s="43">
        <f t="shared" si="1122"/>
        <v>4</v>
      </c>
      <c r="D642" s="43"/>
      <c r="E642" s="43">
        <f t="shared" ref="E642" si="1179">plan_id</f>
        <v>805</v>
      </c>
      <c r="F642" s="43">
        <f t="shared" ca="1" si="994"/>
        <v>2003</v>
      </c>
      <c r="G642" s="43">
        <f t="shared" ref="G642" ca="1" si="1180">VLOOKUP(INDIRECT(CHAR(39)&amp;$A642&amp;CHAR(39)&amp;"!r2c"&amp;$C642,0),variables,2,0)</f>
        <v>10845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3"/>
    </row>
    <row r="643" spans="1:9" x14ac:dyDescent="0.3">
      <c r="A643" s="43" t="s">
        <v>309</v>
      </c>
      <c r="B643" s="43">
        <f t="shared" si="1176"/>
        <v>6</v>
      </c>
      <c r="C643" s="43">
        <f t="shared" si="1122"/>
        <v>5</v>
      </c>
      <c r="D643" s="43"/>
      <c r="E643" s="43">
        <f t="shared" ref="E643" si="1181">plan_id</f>
        <v>805</v>
      </c>
      <c r="F643" s="43">
        <f t="shared" ca="1" si="994"/>
        <v>2003</v>
      </c>
      <c r="G643" s="43">
        <f t="shared" ref="G643" ca="1" si="1182">VLOOKUP(INDIRECT(CHAR(39)&amp;$A643&amp;CHAR(39)&amp;"!r2c"&amp;$C643,0),variables,2,0)</f>
        <v>10924</v>
      </c>
      <c r="H643" s="4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Univ=14.29%; Non-Univ=18.06%</v>
      </c>
      <c r="I643" s="43"/>
    </row>
    <row r="644" spans="1:9" x14ac:dyDescent="0.3">
      <c r="A644" s="43" t="s">
        <v>309</v>
      </c>
      <c r="B644" s="43">
        <f t="shared" si="1176"/>
        <v>6</v>
      </c>
      <c r="C644" s="43">
        <f t="shared" si="1122"/>
        <v>6</v>
      </c>
      <c r="D644" s="43"/>
      <c r="E644" s="43">
        <f t="shared" ref="E644" si="1183">plan_id</f>
        <v>805</v>
      </c>
      <c r="F644" s="43">
        <f t="shared" ref="F644:F736" ca="1" si="1184">INDIRECT(CHAR(39)&amp;$A644&amp;CHAR(39)&amp;"!r"&amp;$B644&amp;"c2",0)</f>
        <v>2003</v>
      </c>
      <c r="G644" s="43">
        <f t="shared" ref="G644" ca="1" si="1185">VLOOKUP(INDIRECT(CHAR(39)&amp;$A644&amp;CHAR(39)&amp;"!r2c"&amp;$C644,0),variables,2,0)</f>
        <v>10925</v>
      </c>
      <c r="H644" s="46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Univ=6.665%; Non-Univ=8.955%</v>
      </c>
      <c r="I644" s="43"/>
    </row>
    <row r="645" spans="1:9" x14ac:dyDescent="0.3">
      <c r="A645" s="43" t="s">
        <v>309</v>
      </c>
      <c r="B645" s="43">
        <f t="shared" si="1176"/>
        <v>6</v>
      </c>
      <c r="C645" s="43">
        <f t="shared" si="1122"/>
        <v>7</v>
      </c>
      <c r="D645" s="43"/>
      <c r="E645" s="43">
        <f t="shared" ref="E645" si="1186">plan_id</f>
        <v>805</v>
      </c>
      <c r="F645" s="43">
        <f t="shared" ca="1" si="1184"/>
        <v>2003</v>
      </c>
      <c r="G645" s="43">
        <f t="shared" ref="G645" ca="1" si="1187">VLOOKUP(INDIRECT(CHAR(39)&amp;$A645&amp;CHAR(39)&amp;"!r2c"&amp;$C645,0),variables,2,0)</f>
        <v>10926</v>
      </c>
      <c r="H645" s="46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Univ=7.625%; Non-Univ=9.105%</v>
      </c>
      <c r="I645" s="43"/>
    </row>
    <row r="646" spans="1:9" x14ac:dyDescent="0.3">
      <c r="A646" s="43" t="s">
        <v>309</v>
      </c>
      <c r="B646" s="43">
        <f t="shared" si="1176"/>
        <v>6</v>
      </c>
      <c r="C646" s="43">
        <f t="shared" si="1122"/>
        <v>8</v>
      </c>
      <c r="D646" s="43"/>
      <c r="E646" s="43">
        <f t="shared" ref="E646" si="1188">plan_id</f>
        <v>805</v>
      </c>
      <c r="F646" s="43">
        <f t="shared" ca="1" si="1184"/>
        <v>2003</v>
      </c>
      <c r="G646" s="43">
        <f t="shared" ref="G646" ca="1" si="1189">VLOOKUP(INDIRECT(CHAR(39)&amp;$A646&amp;CHAR(39)&amp;"!r2c"&amp;$C646,0),variables,2,0)</f>
        <v>10704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3"/>
    </row>
    <row r="647" spans="1:9" x14ac:dyDescent="0.3">
      <c r="A647" s="43" t="s">
        <v>309</v>
      </c>
      <c r="B647" s="43">
        <f t="shared" si="1176"/>
        <v>6</v>
      </c>
      <c r="C647" s="43">
        <f t="shared" si="1122"/>
        <v>9</v>
      </c>
      <c r="D647" s="43"/>
      <c r="E647" s="43">
        <f t="shared" ref="E647" si="1190">plan_id</f>
        <v>805</v>
      </c>
      <c r="F647" s="43">
        <f t="shared" ca="1" si="1184"/>
        <v>2003</v>
      </c>
      <c r="G647" s="43">
        <f t="shared" ref="G647" ca="1" si="1191">VLOOKUP(INDIRECT(CHAR(39)&amp;$A647&amp;CHAR(39)&amp;"!r2c"&amp;$C647,0),variables,2,0)</f>
        <v>10928</v>
      </c>
      <c r="H647" s="46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Univ=6.61%; Non-Univ=5.80%</v>
      </c>
      <c r="I647" s="43"/>
    </row>
    <row r="648" spans="1:9" x14ac:dyDescent="0.3">
      <c r="A648" s="43" t="s">
        <v>309</v>
      </c>
      <c r="B648" s="43">
        <f t="shared" si="1176"/>
        <v>6</v>
      </c>
      <c r="C648" s="43">
        <f t="shared" si="1122"/>
        <v>10</v>
      </c>
      <c r="D648" s="43"/>
      <c r="E648" s="43">
        <f t="shared" ref="E648" si="1192">plan_id</f>
        <v>805</v>
      </c>
      <c r="F648" s="43">
        <f t="shared" ca="1" si="1184"/>
        <v>2003</v>
      </c>
      <c r="G648" s="43">
        <f t="shared" ref="G648" ca="1" si="1193">VLOOKUP(INDIRECT(CHAR(39)&amp;$A648&amp;CHAR(39)&amp;"!r2c"&amp;$C648,0),variables,2,0)</f>
        <v>10929</v>
      </c>
      <c r="H648" s="46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Univ=6.61%; Non-Univ=5.80%</v>
      </c>
      <c r="I648" s="43"/>
    </row>
    <row r="649" spans="1:9" x14ac:dyDescent="0.3">
      <c r="A649" s="43" t="s">
        <v>309</v>
      </c>
      <c r="B649" s="43">
        <f t="shared" si="1176"/>
        <v>6</v>
      </c>
      <c r="C649" s="43">
        <f t="shared" si="1122"/>
        <v>11</v>
      </c>
      <c r="D649" s="43"/>
      <c r="E649" s="43">
        <f t="shared" ref="E649" si="1194">plan_id</f>
        <v>805</v>
      </c>
      <c r="F649" s="43">
        <f t="shared" ca="1" si="1184"/>
        <v>2003</v>
      </c>
      <c r="G649" s="43">
        <f t="shared" ref="G649" ca="1" si="1195">VLOOKUP(INDIRECT(CHAR(39)&amp;$A649&amp;CHAR(39)&amp;"!r2c"&amp;$C649,0),variables,2,0)</f>
        <v>10930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3"/>
    </row>
    <row r="650" spans="1:9" x14ac:dyDescent="0.3">
      <c r="A650" s="43" t="s">
        <v>309</v>
      </c>
      <c r="B650" s="43">
        <f t="shared" si="1176"/>
        <v>6</v>
      </c>
      <c r="C650" s="43">
        <f t="shared" si="1122"/>
        <v>12</v>
      </c>
      <c r="D650" s="43"/>
      <c r="E650" s="43">
        <f t="shared" ref="E650" si="1196">plan_id</f>
        <v>805</v>
      </c>
      <c r="F650" s="43">
        <f t="shared" ca="1" si="1184"/>
        <v>2003</v>
      </c>
      <c r="G650" s="43">
        <f t="shared" ref="G650" ca="1" si="1197">VLOOKUP(INDIRECT(CHAR(39)&amp;$A650&amp;CHAR(39)&amp;"!r2c"&amp;$C650,0),variables,2,0)</f>
        <v>10705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233429797</v>
      </c>
      <c r="I650" s="43"/>
    </row>
    <row r="651" spans="1:9" x14ac:dyDescent="0.3">
      <c r="A651" s="43" t="s">
        <v>309</v>
      </c>
      <c r="B651" s="43">
        <f t="shared" si="1176"/>
        <v>6</v>
      </c>
      <c r="C651" s="43">
        <f t="shared" si="1122"/>
        <v>13</v>
      </c>
      <c r="D651" s="43"/>
      <c r="E651" s="43">
        <f t="shared" ref="E651" si="1198">plan_id</f>
        <v>805</v>
      </c>
      <c r="F651" s="43">
        <f t="shared" ca="1" si="1184"/>
        <v>2003</v>
      </c>
      <c r="G651" s="43">
        <f t="shared" ref="G651" ca="1" si="1199">VLOOKUP(INDIRECT(CHAR(39)&amp;$A651&amp;CHAR(39)&amp;"!r2c"&amp;$C651,0),variables,2,0)</f>
        <v>10842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3"/>
    </row>
    <row r="652" spans="1:9" x14ac:dyDescent="0.3">
      <c r="A652" s="43" t="s">
        <v>309</v>
      </c>
      <c r="B652" s="43">
        <f t="shared" si="1176"/>
        <v>6</v>
      </c>
      <c r="C652" s="43">
        <f t="shared" si="1122"/>
        <v>14</v>
      </c>
      <c r="D652" s="43"/>
      <c r="E652" s="43">
        <f t="shared" ref="E652" si="1200">plan_id</f>
        <v>805</v>
      </c>
      <c r="F652" s="43">
        <f t="shared" ca="1" si="1184"/>
        <v>2003</v>
      </c>
      <c r="G652" s="43">
        <f t="shared" ref="G652" ca="1" si="1201">VLOOKUP(INDIRECT(CHAR(39)&amp;$A652&amp;CHAR(39)&amp;"!r2c"&amp;$C652,0),variables,2,0)</f>
        <v>10843</v>
      </c>
      <c r="H652" s="46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Univ=11.625%,Non-Univ=13.105%</v>
      </c>
      <c r="I652" s="43"/>
    </row>
    <row r="653" spans="1:9" x14ac:dyDescent="0.3">
      <c r="A653" s="43" t="s">
        <v>309</v>
      </c>
      <c r="B653" s="43">
        <f t="shared" si="1176"/>
        <v>6</v>
      </c>
      <c r="C653" s="43">
        <f t="shared" si="1122"/>
        <v>15</v>
      </c>
      <c r="D653" s="43"/>
      <c r="E653" s="43">
        <f t="shared" ref="E653" si="1202">plan_id</f>
        <v>805</v>
      </c>
      <c r="F653" s="43">
        <f t="shared" ca="1" si="1184"/>
        <v>2003</v>
      </c>
      <c r="G653" s="43">
        <f t="shared" ref="G653" ca="1" si="1203">VLOOKUP(INDIRECT(CHAR(39)&amp;$A653&amp;CHAR(39)&amp;"!r2c"&amp;$C653,0),variables,2,0)</f>
        <v>10931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1.77E-2</v>
      </c>
      <c r="I653" s="43"/>
    </row>
    <row r="654" spans="1:9" x14ac:dyDescent="0.3">
      <c r="A654" s="43" t="s">
        <v>309</v>
      </c>
      <c r="B654" s="43">
        <f t="shared" si="1176"/>
        <v>6</v>
      </c>
      <c r="C654" s="43">
        <f t="shared" si="1122"/>
        <v>16</v>
      </c>
      <c r="D654" s="43"/>
      <c r="E654" s="43">
        <f t="shared" ref="E654" si="1204">plan_id</f>
        <v>805</v>
      </c>
      <c r="F654" s="43">
        <f t="shared" ca="1" si="1184"/>
        <v>2003</v>
      </c>
      <c r="G654" s="43">
        <f t="shared" ref="G654" ca="1" si="1205">VLOOKUP(INDIRECT(CHAR(39)&amp;$A654&amp;CHAR(39)&amp;"!r2c"&amp;$C654,0),variables,2,0)</f>
        <v>10932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7.4999999999999997E-3</v>
      </c>
      <c r="I654" s="43"/>
    </row>
    <row r="655" spans="1:9" x14ac:dyDescent="0.3">
      <c r="A655" s="43" t="s">
        <v>309</v>
      </c>
      <c r="B655" s="43">
        <f t="shared" si="1176"/>
        <v>6</v>
      </c>
      <c r="C655" s="43">
        <f t="shared" si="1122"/>
        <v>17</v>
      </c>
      <c r="D655" s="43"/>
      <c r="E655" s="43">
        <f t="shared" ref="E655" si="1206">plan_id</f>
        <v>805</v>
      </c>
      <c r="F655" s="43">
        <f t="shared" ca="1" si="1184"/>
        <v>2003</v>
      </c>
      <c r="G655" s="43">
        <f t="shared" ref="G655" ca="1" si="1207">VLOOKUP(INDIRECT(CHAR(39)&amp;$A655&amp;CHAR(39)&amp;"!r2c"&amp;$C655,0),variables,2,0)</f>
        <v>10933</v>
      </c>
      <c r="H655" s="46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Univ=13.275%; Non-Univ=14.755%</v>
      </c>
      <c r="I655" s="43"/>
    </row>
    <row r="656" spans="1:9" x14ac:dyDescent="0.3">
      <c r="A656" s="43" t="s">
        <v>309</v>
      </c>
      <c r="B656" s="43">
        <f t="shared" si="1176"/>
        <v>6</v>
      </c>
      <c r="C656" s="43">
        <f t="shared" si="1122"/>
        <v>18</v>
      </c>
      <c r="D656" s="43"/>
      <c r="E656" s="43">
        <f t="shared" ref="E656" si="1208">plan_id</f>
        <v>805</v>
      </c>
      <c r="F656" s="43">
        <f t="shared" ca="1" si="1184"/>
        <v>2003</v>
      </c>
      <c r="G656" s="43">
        <f t="shared" ref="G656" ca="1" si="1209">VLOOKUP(INDIRECT(CHAR(39)&amp;$A656&amp;CHAR(39)&amp;"!r2c"&amp;$C656,0),variables,2,0)</f>
        <v>10934</v>
      </c>
      <c r="H656" s="4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Univ=7.625%; Non-Univ=9.105%</v>
      </c>
      <c r="I656" s="43"/>
    </row>
    <row r="657" spans="1:9" x14ac:dyDescent="0.3">
      <c r="A657" s="43" t="s">
        <v>309</v>
      </c>
      <c r="B657" s="43">
        <f t="shared" si="1176"/>
        <v>6</v>
      </c>
      <c r="C657" s="43">
        <f t="shared" si="1122"/>
        <v>19</v>
      </c>
      <c r="D657" s="43"/>
      <c r="E657" s="43">
        <f t="shared" ref="E657" si="1210">plan_id</f>
        <v>805</v>
      </c>
      <c r="F657" s="43">
        <f t="shared" ca="1" si="1184"/>
        <v>2003</v>
      </c>
      <c r="G657" s="43">
        <f t="shared" ref="G657" ca="1" si="1211">VLOOKUP(INDIRECT(CHAR(39)&amp;$A657&amp;CHAR(39)&amp;"!r2c"&amp;$C657,0),variables,2,0)</f>
        <v>10935</v>
      </c>
      <c r="H657" s="4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3"/>
    </row>
    <row r="658" spans="1:9" x14ac:dyDescent="0.3">
      <c r="A658" s="43" t="s">
        <v>309</v>
      </c>
      <c r="B658" s="43">
        <f t="shared" si="1176"/>
        <v>6</v>
      </c>
      <c r="C658" s="43">
        <f t="shared" si="1122"/>
        <v>20</v>
      </c>
      <c r="D658" s="43"/>
      <c r="E658" s="43">
        <f t="shared" ref="E658" si="1212">plan_id</f>
        <v>805</v>
      </c>
      <c r="F658" s="43">
        <f t="shared" ca="1" si="1184"/>
        <v>2003</v>
      </c>
      <c r="G658" s="43">
        <f t="shared" ref="G658" ca="1" si="1213">VLOOKUP(INDIRECT(CHAR(39)&amp;$A658&amp;CHAR(39)&amp;"!r2c"&amp;$C658,0),variables,2,0)</f>
        <v>10937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3"/>
    </row>
    <row r="659" spans="1:9" x14ac:dyDescent="0.3">
      <c r="A659" s="43" t="s">
        <v>309</v>
      </c>
      <c r="B659" s="43">
        <f t="shared" si="1176"/>
        <v>6</v>
      </c>
      <c r="C659" s="43">
        <f t="shared" si="1122"/>
        <v>21</v>
      </c>
      <c r="D659" s="43"/>
      <c r="E659" s="43">
        <f t="shared" ref="E659" si="1214">plan_id</f>
        <v>805</v>
      </c>
      <c r="F659" s="43">
        <f t="shared" ca="1" si="1184"/>
        <v>2003</v>
      </c>
      <c r="G659" s="43">
        <f t="shared" ref="G659" ca="1" si="1215">VLOOKUP(INDIRECT(CHAR(39)&amp;$A659&amp;CHAR(39)&amp;"!r2c"&amp;$C659,0),variables,2,0)</f>
        <v>10938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3"/>
    </row>
    <row r="660" spans="1:9" x14ac:dyDescent="0.3">
      <c r="A660" s="43" t="s">
        <v>309</v>
      </c>
      <c r="B660" s="43">
        <f t="shared" si="1176"/>
        <v>6</v>
      </c>
      <c r="C660" s="43">
        <f t="shared" si="1122"/>
        <v>22</v>
      </c>
      <c r="D660" s="43"/>
      <c r="E660" s="43">
        <f t="shared" ref="E660" si="1216">plan_id</f>
        <v>805</v>
      </c>
      <c r="F660" s="43">
        <f t="shared" ca="1" si="1184"/>
        <v>2003</v>
      </c>
      <c r="G660" s="43">
        <f t="shared" ref="G660" ca="1" si="1217">VLOOKUP(INDIRECT(CHAR(39)&amp;$A660&amp;CHAR(39)&amp;"!r2c"&amp;$C660,0),variables,2,0)</f>
        <v>11007</v>
      </c>
      <c r="H660" s="4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3"/>
    </row>
    <row r="661" spans="1:9" x14ac:dyDescent="0.3">
      <c r="A661" s="43" t="s">
        <v>309</v>
      </c>
      <c r="B661" s="43">
        <f t="shared" si="1176"/>
        <v>6</v>
      </c>
      <c r="C661" s="43">
        <f t="shared" si="1122"/>
        <v>23</v>
      </c>
      <c r="D661" s="43"/>
      <c r="E661" s="43">
        <f t="shared" ref="E661" si="1218">plan_id</f>
        <v>805</v>
      </c>
      <c r="F661" s="43">
        <f t="shared" ca="1" si="1184"/>
        <v>2003</v>
      </c>
      <c r="G661" s="43">
        <f t="shared" ref="G661" ca="1" si="1219">VLOOKUP(INDIRECT(CHAR(39)&amp;$A661&amp;CHAR(39)&amp;"!r2c"&amp;$C661,0),variables,2,0)</f>
        <v>10941</v>
      </c>
      <c r="H661" s="4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43"/>
    </row>
    <row r="662" spans="1:9" x14ac:dyDescent="0.3">
      <c r="A662" s="43" t="s">
        <v>309</v>
      </c>
      <c r="B662" s="43">
        <f t="shared" si="1176"/>
        <v>6</v>
      </c>
      <c r="C662" s="43">
        <f t="shared" si="1122"/>
        <v>24</v>
      </c>
      <c r="D662" s="43"/>
      <c r="E662" s="43">
        <f t="shared" ref="E662" si="1220">plan_id</f>
        <v>805</v>
      </c>
      <c r="F662" s="43">
        <f t="shared" ca="1" si="1184"/>
        <v>2003</v>
      </c>
      <c r="G662" s="43">
        <f t="shared" ref="G662" ca="1" si="1221">VLOOKUP(INDIRECT(CHAR(39)&amp;$A662&amp;CHAR(39)&amp;"!r2c"&amp;$C662,0),variables,2,0)</f>
        <v>10942</v>
      </c>
      <c r="H662" s="4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43"/>
    </row>
    <row r="663" spans="1:9" x14ac:dyDescent="0.3">
      <c r="A663" s="43" t="s">
        <v>309</v>
      </c>
      <c r="B663" s="43">
        <f t="shared" si="1176"/>
        <v>6</v>
      </c>
      <c r="C663" s="43">
        <f t="shared" si="1122"/>
        <v>25</v>
      </c>
      <c r="D663" s="43"/>
      <c r="E663" s="43">
        <f t="shared" ref="E663" si="1222">plan_id</f>
        <v>805</v>
      </c>
      <c r="F663" s="43">
        <f t="shared" ca="1" si="1184"/>
        <v>2003</v>
      </c>
      <c r="G663" s="43">
        <f t="shared" ref="G663" ca="1" si="1223">VLOOKUP(INDIRECT(CHAR(39)&amp;$A663&amp;CHAR(39)&amp;"!r2c"&amp;$C663,0),variables,2,0)</f>
        <v>10701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1.4999999999999999E-2</v>
      </c>
      <c r="I663" s="43"/>
    </row>
    <row r="664" spans="1:9" x14ac:dyDescent="0.3">
      <c r="A664" s="43" t="s">
        <v>309</v>
      </c>
      <c r="B664" s="43">
        <f t="shared" si="1176"/>
        <v>6</v>
      </c>
      <c r="C664" s="43">
        <f t="shared" si="1122"/>
        <v>26</v>
      </c>
      <c r="D664" s="43"/>
      <c r="E664" s="43">
        <f t="shared" ref="E664" si="1224">plan_id</f>
        <v>805</v>
      </c>
      <c r="F664" s="43">
        <f t="shared" ca="1" si="1184"/>
        <v>2003</v>
      </c>
      <c r="G664" s="43">
        <f t="shared" ref="G664" ca="1" si="1225">VLOOKUP(INDIRECT(CHAR(39)&amp;$A664&amp;CHAR(39)&amp;"!r2c"&amp;$C664,0),variables,2,0)</f>
        <v>10702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3"/>
    </row>
    <row r="665" spans="1:9" x14ac:dyDescent="0.3">
      <c r="A665" s="43" t="s">
        <v>309</v>
      </c>
      <c r="B665" s="43">
        <f t="shared" si="1176"/>
        <v>6</v>
      </c>
      <c r="C665" s="43">
        <f t="shared" si="1122"/>
        <v>27</v>
      </c>
      <c r="D665" s="43"/>
      <c r="E665" s="43">
        <f t="shared" ref="E665" si="1226">plan_id</f>
        <v>805</v>
      </c>
      <c r="F665" s="43">
        <f t="shared" ca="1" si="1184"/>
        <v>2003</v>
      </c>
      <c r="G665" s="43">
        <f t="shared" ref="G665" ca="1" si="1227">VLOOKUP(INDIRECT(CHAR(39)&amp;$A665&amp;CHAR(39)&amp;"!r2c"&amp;$C665,0),variables,2,0)</f>
        <v>10943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3"/>
    </row>
    <row r="666" spans="1:9" x14ac:dyDescent="0.3">
      <c r="A666" s="43" t="s">
        <v>309</v>
      </c>
      <c r="B666" s="43">
        <f t="shared" si="1176"/>
        <v>6</v>
      </c>
      <c r="C666" s="43">
        <f t="shared" si="1122"/>
        <v>28</v>
      </c>
      <c r="D666" s="43"/>
      <c r="E666" s="43">
        <f t="shared" ref="E666" si="1228">plan_id</f>
        <v>805</v>
      </c>
      <c r="F666" s="43">
        <f t="shared" ca="1" si="1184"/>
        <v>2003</v>
      </c>
      <c r="G666" s="43">
        <f t="shared" ref="G666" ca="1" si="1229">VLOOKUP(INDIRECT(CHAR(39)&amp;$A666&amp;CHAR(39)&amp;"!r2c"&amp;$C666,0),variables,2,0)</f>
        <v>10944</v>
      </c>
      <c r="H666" s="4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43"/>
    </row>
    <row r="667" spans="1:9" x14ac:dyDescent="0.3">
      <c r="A667" s="43" t="s">
        <v>309</v>
      </c>
      <c r="B667" s="43">
        <f t="shared" si="1176"/>
        <v>6</v>
      </c>
      <c r="C667" s="43">
        <f t="shared" si="1122"/>
        <v>29</v>
      </c>
      <c r="D667" s="43"/>
      <c r="E667" s="43">
        <f t="shared" ref="E667" si="1230">plan_id</f>
        <v>805</v>
      </c>
      <c r="F667" s="43">
        <f t="shared" ca="1" si="1184"/>
        <v>2003</v>
      </c>
      <c r="G667" s="43">
        <f t="shared" ref="G667" ca="1" si="1231">VLOOKUP(INDIRECT(CHAR(39)&amp;$A667&amp;CHAR(39)&amp;"!r2c"&amp;$C667,0),variables,2,0)</f>
        <v>10945</v>
      </c>
      <c r="H667" s="4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43"/>
    </row>
    <row r="668" spans="1:9" x14ac:dyDescent="0.3">
      <c r="A668" s="43" t="s">
        <v>309</v>
      </c>
      <c r="B668" s="43">
        <f t="shared" si="1176"/>
        <v>6</v>
      </c>
      <c r="C668" s="43">
        <f t="shared" si="1122"/>
        <v>30</v>
      </c>
      <c r="D668" s="43"/>
      <c r="E668" s="43">
        <f t="shared" ref="E668" si="1232">plan_id</f>
        <v>805</v>
      </c>
      <c r="F668" s="43">
        <f t="shared" ca="1" si="1184"/>
        <v>2003</v>
      </c>
      <c r="G668" s="43">
        <f t="shared" ref="G668" ca="1" si="1233">VLOOKUP(INDIRECT(CHAR(39)&amp;$A668&amp;CHAR(39)&amp;"!r2c"&amp;$C668,0),variables,2,0)</f>
        <v>10947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3"/>
    </row>
    <row r="669" spans="1:9" x14ac:dyDescent="0.3">
      <c r="A669" s="43" t="s">
        <v>309</v>
      </c>
      <c r="B669" s="43">
        <f t="shared" si="1176"/>
        <v>6</v>
      </c>
      <c r="C669" s="43">
        <f t="shared" si="1122"/>
        <v>31</v>
      </c>
      <c r="D669" s="43"/>
      <c r="E669" s="43">
        <f t="shared" ref="E669" si="1234">plan_id</f>
        <v>805</v>
      </c>
      <c r="F669" s="43">
        <f t="shared" ca="1" si="1184"/>
        <v>2003</v>
      </c>
      <c r="G669" s="43">
        <f t="shared" ref="G669" ca="1" si="1235">VLOOKUP(INDIRECT(CHAR(39)&amp;$A669&amp;CHAR(39)&amp;"!r2c"&amp;$C669,0),variables,2,0)</f>
        <v>10948</v>
      </c>
      <c r="H669" s="4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43"/>
    </row>
    <row r="670" spans="1:9" x14ac:dyDescent="0.3">
      <c r="A670" s="43" t="s">
        <v>309</v>
      </c>
      <c r="B670" s="43">
        <f t="shared" si="1176"/>
        <v>6</v>
      </c>
      <c r="C670" s="43">
        <f t="shared" si="1122"/>
        <v>32</v>
      </c>
      <c r="D670" s="43"/>
      <c r="E670" s="43">
        <f t="shared" ref="E670" si="1236">plan_id</f>
        <v>805</v>
      </c>
      <c r="F670" s="43">
        <f t="shared" ca="1" si="1184"/>
        <v>2003</v>
      </c>
      <c r="G670" s="43">
        <f t="shared" ref="G670" ca="1" si="1237">VLOOKUP(INDIRECT(CHAR(39)&amp;$A670&amp;CHAR(39)&amp;"!r2c"&amp;$C670,0),variables,2,0)</f>
        <v>10949</v>
      </c>
      <c r="H670" s="4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43"/>
    </row>
    <row r="671" spans="1:9" x14ac:dyDescent="0.3">
      <c r="A671" s="43" t="s">
        <v>309</v>
      </c>
      <c r="B671" s="43">
        <f t="shared" si="1176"/>
        <v>6</v>
      </c>
      <c r="C671" s="43">
        <f t="shared" si="1122"/>
        <v>33</v>
      </c>
      <c r="D671" s="43"/>
      <c r="E671" s="43">
        <f t="shared" ref="E671" si="1238">plan_id</f>
        <v>805</v>
      </c>
      <c r="F671" s="43">
        <f t="shared" ca="1" si="1184"/>
        <v>2003</v>
      </c>
      <c r="G671" s="43">
        <f t="shared" ref="G671" ca="1" si="1239">VLOOKUP(INDIRECT(CHAR(39)&amp;$A671&amp;CHAR(39)&amp;"!r2c"&amp;$C671,0),variables,2,0)</f>
        <v>10951</v>
      </c>
      <c r="H671" s="4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43"/>
    </row>
    <row r="672" spans="1:9" x14ac:dyDescent="0.3">
      <c r="A672" s="43" t="s">
        <v>309</v>
      </c>
      <c r="B672" s="43">
        <f t="shared" si="1176"/>
        <v>6</v>
      </c>
      <c r="C672" s="43">
        <f t="shared" si="1122"/>
        <v>34</v>
      </c>
      <c r="D672" s="43"/>
      <c r="E672" s="43">
        <f t="shared" ref="E672" si="1240">plan_id</f>
        <v>805</v>
      </c>
      <c r="F672" s="43">
        <f t="shared" ca="1" si="1184"/>
        <v>2003</v>
      </c>
      <c r="G672" s="43">
        <f t="shared" ref="G672" ca="1" si="1241">VLOOKUP(INDIRECT(CHAR(39)&amp;$A672&amp;CHAR(39)&amp;"!r2c"&amp;$C672,0),variables,2,0)</f>
        <v>10950</v>
      </c>
      <c r="H672" s="4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43"/>
    </row>
    <row r="673" spans="1:9" x14ac:dyDescent="0.3">
      <c r="A673" s="43" t="s">
        <v>309</v>
      </c>
      <c r="B673" s="43">
        <f t="shared" si="1176"/>
        <v>6</v>
      </c>
      <c r="C673" s="43">
        <f t="shared" si="1122"/>
        <v>35</v>
      </c>
      <c r="D673" s="43"/>
      <c r="E673" s="43">
        <f t="shared" ref="E673" si="1242">plan_id</f>
        <v>805</v>
      </c>
      <c r="F673" s="43">
        <f t="shared" ca="1" si="1184"/>
        <v>2003</v>
      </c>
      <c r="G673" s="43">
        <f t="shared" ref="G673" ca="1" si="1243">VLOOKUP(INDIRECT(CHAR(39)&amp;$A673&amp;CHAR(39)&amp;"!r2c"&amp;$C673,0),variables,2,0)</f>
        <v>10954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  <c r="I673" s="43"/>
    </row>
    <row r="674" spans="1:9" x14ac:dyDescent="0.3">
      <c r="A674" s="43" t="s">
        <v>309</v>
      </c>
      <c r="B674" s="43">
        <f t="shared" si="1176"/>
        <v>6</v>
      </c>
      <c r="C674" s="43">
        <f t="shared" si="1122"/>
        <v>36</v>
      </c>
      <c r="D674" s="43"/>
      <c r="E674" s="43">
        <f t="shared" ref="E674" si="1244">plan_id</f>
        <v>805</v>
      </c>
      <c r="F674" s="43">
        <f t="shared" ca="1" si="1184"/>
        <v>2003</v>
      </c>
      <c r="G674" s="43">
        <f t="shared" ref="G674" ca="1" si="1245">VLOOKUP(INDIRECT(CHAR(39)&amp;$A674&amp;CHAR(39)&amp;"!r2c"&amp;$C674,0),variables,2,0)</f>
        <v>10955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  <c r="I674" s="43"/>
    </row>
    <row r="675" spans="1:9" x14ac:dyDescent="0.3">
      <c r="A675" s="43" t="s">
        <v>309</v>
      </c>
      <c r="B675" s="43">
        <f t="shared" si="1176"/>
        <v>6</v>
      </c>
      <c r="C675" s="43">
        <f t="shared" si="1122"/>
        <v>37</v>
      </c>
      <c r="D675" s="43"/>
      <c r="E675" s="43">
        <f t="shared" ref="E675" si="1246">plan_id</f>
        <v>805</v>
      </c>
      <c r="F675" s="43">
        <f t="shared" ca="1" si="1184"/>
        <v>2003</v>
      </c>
      <c r="G675" s="43">
        <f t="shared" ref="G675" ca="1" si="1247">VLOOKUP(INDIRECT(CHAR(39)&amp;$A675&amp;CHAR(39)&amp;"!r2c"&amp;$C675,0),variables,2,0)</f>
        <v>10956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3"/>
    </row>
    <row r="676" spans="1:9" x14ac:dyDescent="0.3">
      <c r="A676" s="43" t="s">
        <v>309</v>
      </c>
      <c r="B676" s="43">
        <f t="shared" si="1176"/>
        <v>6</v>
      </c>
      <c r="C676" s="43">
        <f t="shared" si="1122"/>
        <v>38</v>
      </c>
      <c r="D676" s="43"/>
      <c r="E676" s="43">
        <f t="shared" ref="E676" si="1248">plan_id</f>
        <v>805</v>
      </c>
      <c r="F676" s="43">
        <f t="shared" ca="1" si="1184"/>
        <v>2003</v>
      </c>
      <c r="G676" s="43">
        <f t="shared" ref="G676" ca="1" si="1249">VLOOKUP(INDIRECT(CHAR(39)&amp;$A676&amp;CHAR(39)&amp;"!r2c"&amp;$C676,0),variables,2,0)</f>
        <v>10959</v>
      </c>
      <c r="H676" s="4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4.00 - 8.10%</v>
      </c>
      <c r="I676" s="43"/>
    </row>
    <row r="677" spans="1:9" x14ac:dyDescent="0.3">
      <c r="A677" s="43" t="s">
        <v>309</v>
      </c>
      <c r="B677" s="43">
        <f t="shared" si="1176"/>
        <v>6</v>
      </c>
      <c r="C677" s="43">
        <f t="shared" si="1122"/>
        <v>39</v>
      </c>
      <c r="D677" s="43"/>
      <c r="E677" s="43">
        <f t="shared" ref="E677" si="1250">plan_id</f>
        <v>805</v>
      </c>
      <c r="F677" s="43">
        <f t="shared" ca="1" si="1184"/>
        <v>2003</v>
      </c>
      <c r="G677" s="43">
        <f t="shared" ref="G677" ca="1" si="1251">VLOOKUP(INDIRECT(CHAR(39)&amp;$A677&amp;CHAR(39)&amp;"!r2c"&amp;$C677,0),variables,2,0)</f>
        <v>10962</v>
      </c>
      <c r="H677" s="4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Pg.No:70, 71</v>
      </c>
      <c r="I677" s="43"/>
    </row>
    <row r="678" spans="1:9" x14ac:dyDescent="0.3">
      <c r="A678" s="43" t="s">
        <v>309</v>
      </c>
      <c r="B678" s="43">
        <f t="shared" si="1176"/>
        <v>6</v>
      </c>
      <c r="C678" s="43">
        <f t="shared" si="1122"/>
        <v>40</v>
      </c>
      <c r="D678" s="43"/>
      <c r="E678" s="43">
        <f t="shared" ref="E678" si="1252">plan_id</f>
        <v>805</v>
      </c>
      <c r="F678" s="43">
        <f t="shared" ca="1" si="1184"/>
        <v>2003</v>
      </c>
      <c r="G678" s="43">
        <f t="shared" ref="G678" ca="1" si="1253">VLOOKUP(INDIRECT(CHAR(39)&amp;$A678&amp;CHAR(39)&amp;"!r2c"&amp;$C678,0),variables,2,0)</f>
        <v>10964</v>
      </c>
      <c r="H678" s="4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Pg.No:70, 71</v>
      </c>
      <c r="I678" s="43"/>
    </row>
    <row r="679" spans="1:9" x14ac:dyDescent="0.3">
      <c r="A679" s="43" t="s">
        <v>309</v>
      </c>
      <c r="B679" s="43">
        <f t="shared" si="1176"/>
        <v>6</v>
      </c>
      <c r="C679" s="43">
        <f t="shared" ref="C679:C742" si="1254">C588</f>
        <v>41</v>
      </c>
      <c r="D679" s="43"/>
      <c r="E679" s="43">
        <f t="shared" ref="E679" si="1255">plan_id</f>
        <v>805</v>
      </c>
      <c r="F679" s="43">
        <f t="shared" ca="1" si="1184"/>
        <v>2003</v>
      </c>
      <c r="G679" s="43">
        <f t="shared" ref="G679" ca="1" si="1256">VLOOKUP(INDIRECT(CHAR(39)&amp;$A679&amp;CHAR(39)&amp;"!r2c"&amp;$C679,0),variables,2,0)</f>
        <v>10967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3"/>
    </row>
    <row r="680" spans="1:9" x14ac:dyDescent="0.3">
      <c r="A680" s="43" t="s">
        <v>309</v>
      </c>
      <c r="B680" s="43">
        <f t="shared" si="1176"/>
        <v>6</v>
      </c>
      <c r="C680" s="43">
        <f t="shared" si="1254"/>
        <v>42</v>
      </c>
      <c r="D680" s="43"/>
      <c r="E680" s="43">
        <f t="shared" ref="E680" si="1257">plan_id</f>
        <v>805</v>
      </c>
      <c r="F680" s="43">
        <f t="shared" ca="1" si="1184"/>
        <v>2003</v>
      </c>
      <c r="G680" s="43">
        <f t="shared" ref="G680" ca="1" si="1258">VLOOKUP(INDIRECT(CHAR(39)&amp;$A680&amp;CHAR(39)&amp;"!r2c"&amp;$C680,0),variables,2,0)</f>
        <v>10968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3"/>
    </row>
    <row r="681" spans="1:9" x14ac:dyDescent="0.3">
      <c r="A681" s="43" t="s">
        <v>309</v>
      </c>
      <c r="B681" s="43">
        <f t="shared" si="1176"/>
        <v>6</v>
      </c>
      <c r="C681" s="43">
        <f t="shared" si="1254"/>
        <v>43</v>
      </c>
      <c r="D681" s="43"/>
      <c r="E681" s="43">
        <f t="shared" ref="E681" si="1259">plan_id</f>
        <v>805</v>
      </c>
      <c r="F681" s="43">
        <f t="shared" ca="1" si="1184"/>
        <v>2003</v>
      </c>
      <c r="G681" s="43">
        <f t="shared" ref="G681" ca="1" si="1260">VLOOKUP(INDIRECT(CHAR(39)&amp;$A681&amp;CHAR(39)&amp;"!r2c"&amp;$C681,0),variables,2,0)</f>
        <v>10969</v>
      </c>
      <c r="H681" s="4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3"/>
    </row>
    <row r="682" spans="1:9" x14ac:dyDescent="0.3">
      <c r="A682" s="43" t="s">
        <v>309</v>
      </c>
      <c r="B682" s="43">
        <f t="shared" si="1176"/>
        <v>6</v>
      </c>
      <c r="C682" s="43">
        <f t="shared" si="1254"/>
        <v>44</v>
      </c>
      <c r="D682" s="43"/>
      <c r="E682" s="43">
        <f t="shared" ref="E682" si="1261">plan_id</f>
        <v>805</v>
      </c>
      <c r="F682" s="43">
        <f t="shared" ca="1" si="1184"/>
        <v>2003</v>
      </c>
      <c r="G682" s="43">
        <f t="shared" ref="G682" ca="1" si="1262">VLOOKUP(INDIRECT(CHAR(39)&amp;$A682&amp;CHAR(39)&amp;"!r2c"&amp;$C682,0),variables,2,0)</f>
        <v>10970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3"/>
    </row>
    <row r="683" spans="1:9" x14ac:dyDescent="0.3">
      <c r="A683" s="43" t="s">
        <v>309</v>
      </c>
      <c r="B683" s="43">
        <f t="shared" si="1176"/>
        <v>6</v>
      </c>
      <c r="C683" s="43">
        <f t="shared" si="1254"/>
        <v>45</v>
      </c>
      <c r="D683" s="43"/>
      <c r="E683" s="43">
        <f t="shared" ref="E683" si="1263">plan_id</f>
        <v>805</v>
      </c>
      <c r="F683" s="43">
        <f t="shared" ca="1" si="1184"/>
        <v>2003</v>
      </c>
      <c r="G683" s="43">
        <f t="shared" ref="G683" ca="1" si="1264">VLOOKUP(INDIRECT(CHAR(39)&amp;$A683&amp;CHAR(39)&amp;"!r2c"&amp;$C683,0),variables,2,0)</f>
        <v>10971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3"/>
    </row>
    <row r="684" spans="1:9" x14ac:dyDescent="0.3">
      <c r="A684" s="43" t="s">
        <v>309</v>
      </c>
      <c r="B684" s="43">
        <f t="shared" si="1176"/>
        <v>6</v>
      </c>
      <c r="C684" s="43">
        <f t="shared" si="1254"/>
        <v>46</v>
      </c>
      <c r="D684" s="43"/>
      <c r="E684" s="43">
        <f t="shared" ref="E684" si="1265">plan_id</f>
        <v>805</v>
      </c>
      <c r="F684" s="43">
        <f t="shared" ca="1" si="1184"/>
        <v>2003</v>
      </c>
      <c r="G684" s="43">
        <f t="shared" ref="G684" ca="1" si="1266">VLOOKUP(INDIRECT(CHAR(39)&amp;$A684&amp;CHAR(39)&amp;"!r2c"&amp;$C684,0),variables,2,0)</f>
        <v>10972</v>
      </c>
      <c r="H684" s="4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pay, open</v>
      </c>
      <c r="I684" s="43"/>
    </row>
    <row r="685" spans="1:9" x14ac:dyDescent="0.3">
      <c r="A685" s="43" t="s">
        <v>309</v>
      </c>
      <c r="B685" s="43">
        <f t="shared" si="1176"/>
        <v>6</v>
      </c>
      <c r="C685" s="43">
        <f t="shared" si="1254"/>
        <v>47</v>
      </c>
      <c r="D685" s="43"/>
      <c r="E685" s="43">
        <f t="shared" ref="E685" si="1267">plan_id</f>
        <v>805</v>
      </c>
      <c r="F685" s="43">
        <f t="shared" ca="1" si="1184"/>
        <v>2003</v>
      </c>
      <c r="G685" s="43">
        <f t="shared" ref="G685" ca="1" si="1268">VLOOKUP(INDIRECT(CHAR(39)&amp;$A685&amp;CHAR(39)&amp;"!r2c"&amp;$C685,0),variables,2,0)</f>
        <v>10973</v>
      </c>
      <c r="H685" s="4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  <c r="I685" s="43"/>
    </row>
    <row r="686" spans="1:9" x14ac:dyDescent="0.3">
      <c r="A686" s="43" t="s">
        <v>309</v>
      </c>
      <c r="B686" s="43">
        <f t="shared" si="1176"/>
        <v>6</v>
      </c>
      <c r="C686" s="43">
        <f t="shared" si="1254"/>
        <v>48</v>
      </c>
      <c r="D686" s="43"/>
      <c r="E686" s="43">
        <f t="shared" ref="E686" si="1269">plan_id</f>
        <v>805</v>
      </c>
      <c r="F686" s="43">
        <f t="shared" ca="1" si="1184"/>
        <v>2003</v>
      </c>
      <c r="G686" s="43">
        <f t="shared" ref="G686" ca="1" si="1270">VLOOKUP(INDIRECT(CHAR(39)&amp;$A686&amp;CHAR(39)&amp;"!r2c"&amp;$C686,0),variables,2,0)</f>
        <v>10975</v>
      </c>
      <c r="H686" s="4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  <c r="I686" s="43"/>
    </row>
    <row r="687" spans="1:9" x14ac:dyDescent="0.3">
      <c r="A687" s="43" t="s">
        <v>309</v>
      </c>
      <c r="B687" s="43">
        <f t="shared" si="1176"/>
        <v>6</v>
      </c>
      <c r="C687" s="43">
        <f t="shared" si="1254"/>
        <v>49</v>
      </c>
      <c r="D687" s="43"/>
      <c r="E687" s="43">
        <f t="shared" ref="E687" si="1271">plan_id</f>
        <v>805</v>
      </c>
      <c r="F687" s="43">
        <f t="shared" ca="1" si="1184"/>
        <v>2003</v>
      </c>
      <c r="G687" s="43">
        <f t="shared" ref="G687" ca="1" si="1272">VLOOKUP(INDIRECT(CHAR(39)&amp;$A687&amp;CHAR(39)&amp;"!r2c"&amp;$C687,0),variables,2,0)</f>
        <v>10976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  <c r="I687" s="43"/>
    </row>
    <row r="688" spans="1:9" x14ac:dyDescent="0.3">
      <c r="A688" s="43" t="s">
        <v>309</v>
      </c>
      <c r="B688" s="43">
        <f t="shared" si="1176"/>
        <v>6</v>
      </c>
      <c r="C688" s="43">
        <f t="shared" si="1254"/>
        <v>50</v>
      </c>
      <c r="D688" s="43"/>
      <c r="E688" s="43">
        <f t="shared" ref="E688" si="1273">plan_id</f>
        <v>805</v>
      </c>
      <c r="F688" s="43">
        <f t="shared" ca="1" si="1184"/>
        <v>2003</v>
      </c>
      <c r="G688" s="43">
        <f t="shared" ref="G688" ca="1" si="1274">VLOOKUP(INDIRECT(CHAR(39)&amp;$A688&amp;CHAR(39)&amp;"!r2c"&amp;$C688,0),variables,2,0)</f>
        <v>10977</v>
      </c>
      <c r="H688" s="4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43"/>
    </row>
    <row r="689" spans="1:9" x14ac:dyDescent="0.3">
      <c r="A689" s="43" t="s">
        <v>309</v>
      </c>
      <c r="B689" s="43">
        <f t="shared" si="1176"/>
        <v>6</v>
      </c>
      <c r="C689" s="43">
        <f t="shared" si="1254"/>
        <v>51</v>
      </c>
      <c r="D689" s="43"/>
      <c r="E689" s="43">
        <f t="shared" ref="E689" si="1275">plan_id</f>
        <v>805</v>
      </c>
      <c r="F689" s="43">
        <f t="shared" ca="1" si="1184"/>
        <v>2003</v>
      </c>
      <c r="G689" s="43">
        <f t="shared" ref="G689" ca="1" si="1276">VLOOKUP(INDIRECT(CHAR(39)&amp;$A689&amp;CHAR(39)&amp;"!r2c"&amp;$C689,0),variables,2,0)</f>
        <v>10978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  <c r="I689" s="43"/>
    </row>
    <row r="690" spans="1:9" x14ac:dyDescent="0.3">
      <c r="A690" s="43" t="s">
        <v>309</v>
      </c>
      <c r="B690" s="43">
        <f t="shared" si="1176"/>
        <v>6</v>
      </c>
      <c r="C690" s="43">
        <f t="shared" si="1254"/>
        <v>52</v>
      </c>
      <c r="D690" s="43"/>
      <c r="E690" s="43">
        <f t="shared" ref="E690" si="1277">plan_id</f>
        <v>805</v>
      </c>
      <c r="F690" s="43">
        <f t="shared" ca="1" si="1184"/>
        <v>2003</v>
      </c>
      <c r="G690" s="43">
        <f t="shared" ref="G690" ca="1" si="1278">VLOOKUP(INDIRECT(CHAR(39)&amp;$A690&amp;CHAR(39)&amp;"!r2c"&amp;$C690,0),variables,2,0)</f>
        <v>10979</v>
      </c>
      <c r="H690" s="4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43"/>
    </row>
    <row r="691" spans="1:9" x14ac:dyDescent="0.3">
      <c r="A691" s="43" t="s">
        <v>309</v>
      </c>
      <c r="B691" s="43">
        <f t="shared" si="1176"/>
        <v>6</v>
      </c>
      <c r="C691" s="43">
        <f t="shared" si="1254"/>
        <v>53</v>
      </c>
      <c r="D691" s="43"/>
      <c r="E691" s="43">
        <f t="shared" ref="E691" si="1279">plan_id</f>
        <v>805</v>
      </c>
      <c r="F691" s="43">
        <f t="shared" ca="1" si="1184"/>
        <v>2003</v>
      </c>
      <c r="G691" s="43">
        <f t="shared" ref="G691" ca="1" si="1280">VLOOKUP(INDIRECT(CHAR(39)&amp;$A691&amp;CHAR(39)&amp;"!r2c"&amp;$C691,0),variables,2,0)</f>
        <v>10980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3"/>
    </row>
    <row r="692" spans="1:9" x14ac:dyDescent="0.3">
      <c r="A692" s="43" t="s">
        <v>309</v>
      </c>
      <c r="B692" s="43">
        <f t="shared" si="1176"/>
        <v>6</v>
      </c>
      <c r="C692" s="43">
        <f t="shared" si="1254"/>
        <v>54</v>
      </c>
      <c r="D692" s="43"/>
      <c r="E692" s="43">
        <f t="shared" ref="E692" si="1281">plan_id</f>
        <v>805</v>
      </c>
      <c r="F692" s="43">
        <f t="shared" ca="1" si="1184"/>
        <v>2003</v>
      </c>
      <c r="G692" s="43">
        <f t="shared" ref="G692" ca="1" si="1282">VLOOKUP(INDIRECT(CHAR(39)&amp;$A692&amp;CHAR(39)&amp;"!r2c"&amp;$C692,0),variables,2,0)</f>
        <v>10981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3"/>
    </row>
    <row r="693" spans="1:9" x14ac:dyDescent="0.3">
      <c r="A693" s="43" t="s">
        <v>309</v>
      </c>
      <c r="B693" s="43">
        <f t="shared" si="1176"/>
        <v>6</v>
      </c>
      <c r="C693" s="43">
        <f t="shared" si="1254"/>
        <v>55</v>
      </c>
      <c r="D693" s="43"/>
      <c r="E693" s="43">
        <f t="shared" ref="E693" si="1283">plan_id</f>
        <v>805</v>
      </c>
      <c r="F693" s="43">
        <f t="shared" ca="1" si="1184"/>
        <v>2003</v>
      </c>
      <c r="G693" s="43">
        <f t="shared" ref="G693" ca="1" si="1284">VLOOKUP(INDIRECT(CHAR(39)&amp;$A693&amp;CHAR(39)&amp;"!r2c"&amp;$C693,0),variables,2,0)</f>
        <v>10706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5.3046949108772137E-4</v>
      </c>
      <c r="I693" s="43"/>
    </row>
    <row r="694" spans="1:9" x14ac:dyDescent="0.3">
      <c r="A694" s="43" t="s">
        <v>309</v>
      </c>
      <c r="B694" s="43">
        <f t="shared" si="1176"/>
        <v>6</v>
      </c>
      <c r="C694" s="43">
        <f t="shared" si="1254"/>
        <v>56</v>
      </c>
      <c r="D694" s="43"/>
      <c r="E694" s="43">
        <f t="shared" ref="E694" si="1285">plan_id</f>
        <v>805</v>
      </c>
      <c r="F694" s="43">
        <f t="shared" ca="1" si="1184"/>
        <v>2003</v>
      </c>
      <c r="G694" s="43">
        <f t="shared" ref="G694" ca="1" si="1286">VLOOKUP(INDIRECT(CHAR(39)&amp;$A694&amp;CHAR(39)&amp;"!r2c"&amp;$C694,0),variables,2,0)</f>
        <v>10983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3"/>
    </row>
    <row r="695" spans="1:9" x14ac:dyDescent="0.3">
      <c r="A695" s="43" t="s">
        <v>309</v>
      </c>
      <c r="B695" s="43">
        <f t="shared" si="1176"/>
        <v>6</v>
      </c>
      <c r="C695" s="43">
        <f t="shared" si="1254"/>
        <v>57</v>
      </c>
      <c r="D695" s="43"/>
      <c r="E695" s="43">
        <f t="shared" ref="E695" si="1287">plan_id</f>
        <v>805</v>
      </c>
      <c r="F695" s="43">
        <f t="shared" ca="1" si="1184"/>
        <v>2003</v>
      </c>
      <c r="G695" s="43">
        <f t="shared" ref="G695" ca="1" si="1288">VLOOKUP(INDIRECT(CHAR(39)&amp;$A695&amp;CHAR(39)&amp;"!r2c"&amp;$C695,0),variables,2,0)</f>
        <v>10989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13863786000</v>
      </c>
      <c r="I695" s="43"/>
    </row>
    <row r="696" spans="1:9" x14ac:dyDescent="0.3">
      <c r="A696" s="43" t="s">
        <v>309</v>
      </c>
      <c r="B696" s="43">
        <f t="shared" si="1176"/>
        <v>6</v>
      </c>
      <c r="C696" s="43">
        <f t="shared" si="1254"/>
        <v>58</v>
      </c>
      <c r="D696" s="43"/>
      <c r="E696" s="43">
        <f t="shared" ref="E696" si="1289">plan_id</f>
        <v>805</v>
      </c>
      <c r="F696" s="43">
        <f t="shared" ca="1" si="1184"/>
        <v>2003</v>
      </c>
      <c r="G696" s="43">
        <f t="shared" ref="G696" ca="1" si="1290">VLOOKUP(INDIRECT(CHAR(39)&amp;$A696&amp;CHAR(39)&amp;"!r2c"&amp;$C696,0),variables,2,0)</f>
        <v>10990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16594781000</v>
      </c>
      <c r="I696" s="43"/>
    </row>
    <row r="697" spans="1:9" x14ac:dyDescent="0.3">
      <c r="A697" s="43" t="s">
        <v>309</v>
      </c>
      <c r="B697" s="43">
        <f t="shared" si="1176"/>
        <v>6</v>
      </c>
      <c r="C697" s="43">
        <f t="shared" si="1254"/>
        <v>59</v>
      </c>
      <c r="D697" s="43"/>
      <c r="E697" s="43">
        <f t="shared" ref="E697" si="1291">plan_id</f>
        <v>805</v>
      </c>
      <c r="F697" s="43">
        <f t="shared" ca="1" si="1184"/>
        <v>2003</v>
      </c>
      <c r="G697" s="43">
        <f t="shared" ref="G697" ca="1" si="1292">VLOOKUP(INDIRECT(CHAR(39)&amp;$A697&amp;CHAR(39)&amp;"!r2c"&amp;$C697,0),variables,2,0)</f>
        <v>10991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2730995000</v>
      </c>
      <c r="I697" s="43"/>
    </row>
    <row r="698" spans="1:9" x14ac:dyDescent="0.3">
      <c r="A698" s="43" t="s">
        <v>309</v>
      </c>
      <c r="B698" s="43">
        <f t="shared" si="1176"/>
        <v>6</v>
      </c>
      <c r="C698" s="43">
        <f t="shared" si="1254"/>
        <v>60</v>
      </c>
      <c r="D698" s="43"/>
      <c r="E698" s="43">
        <f t="shared" ref="E698" si="1293">plan_id</f>
        <v>805</v>
      </c>
      <c r="F698" s="43">
        <f t="shared" ca="1" si="1184"/>
        <v>2003</v>
      </c>
      <c r="G698" s="43">
        <f t="shared" ref="G698" ca="1" si="1294">VLOOKUP(INDIRECT(CHAR(39)&amp;$A698&amp;CHAR(39)&amp;"!r2c"&amp;$C698,0),variables,2,0)</f>
        <v>10992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0.83499999999999996</v>
      </c>
      <c r="I698" s="43"/>
    </row>
    <row r="699" spans="1:9" x14ac:dyDescent="0.3">
      <c r="A699" s="43" t="s">
        <v>309</v>
      </c>
      <c r="B699" s="43">
        <f t="shared" si="1176"/>
        <v>6</v>
      </c>
      <c r="C699" s="43">
        <f t="shared" si="1254"/>
        <v>61</v>
      </c>
      <c r="D699" s="43"/>
      <c r="E699" s="43">
        <f t="shared" ref="E699" si="1295">plan_id</f>
        <v>805</v>
      </c>
      <c r="F699" s="43">
        <f t="shared" ca="1" si="1184"/>
        <v>2003</v>
      </c>
      <c r="G699" s="43">
        <f t="shared" ref="G699" ca="1" si="1296">VLOOKUP(INDIRECT(CHAR(39)&amp;$A699&amp;CHAR(39)&amp;"!r2c"&amp;$C699,0),variables,2,0)</f>
        <v>10993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2497731000</v>
      </c>
      <c r="I699" s="43"/>
    </row>
    <row r="700" spans="1:9" x14ac:dyDescent="0.3">
      <c r="A700" s="43" t="s">
        <v>309</v>
      </c>
      <c r="B700" s="43">
        <f t="shared" si="1176"/>
        <v>6</v>
      </c>
      <c r="C700" s="43">
        <f t="shared" si="1254"/>
        <v>62</v>
      </c>
      <c r="D700" s="43"/>
      <c r="E700" s="43">
        <f t="shared" ref="E700" si="1297">plan_id</f>
        <v>805</v>
      </c>
      <c r="F700" s="43">
        <f t="shared" ca="1" si="1184"/>
        <v>2003</v>
      </c>
      <c r="G700" s="43">
        <f t="shared" ref="G700" ca="1" si="1298">VLOOKUP(INDIRECT(CHAR(39)&amp;$A700&amp;CHAR(39)&amp;"!r2c"&amp;$C700,0),variables,2,0)</f>
        <v>10801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3"/>
    </row>
    <row r="701" spans="1:9" x14ac:dyDescent="0.3">
      <c r="A701" s="43" t="s">
        <v>309</v>
      </c>
      <c r="B701" s="43">
        <f t="shared" si="1176"/>
        <v>6</v>
      </c>
      <c r="C701" s="43">
        <f t="shared" si="1254"/>
        <v>63</v>
      </c>
      <c r="D701" s="43"/>
      <c r="E701" s="43">
        <f t="shared" ref="E701" si="1299">plan_id</f>
        <v>805</v>
      </c>
      <c r="F701" s="43">
        <f t="shared" ca="1" si="1184"/>
        <v>2003</v>
      </c>
      <c r="G701" s="43">
        <f t="shared" ref="G701" ca="1" si="1300">VLOOKUP(INDIRECT(CHAR(39)&amp;$A701&amp;CHAR(39)&amp;"!r2c"&amp;$C701,0),variables,2,0)</f>
        <v>10802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3"/>
    </row>
    <row r="702" spans="1:9" x14ac:dyDescent="0.3">
      <c r="A702" s="43" t="s">
        <v>309</v>
      </c>
      <c r="B702" s="43">
        <f t="shared" si="1176"/>
        <v>6</v>
      </c>
      <c r="C702" s="43">
        <f t="shared" si="1254"/>
        <v>64</v>
      </c>
      <c r="D702" s="43"/>
      <c r="E702" s="43">
        <f t="shared" ref="E702" si="1301">plan_id</f>
        <v>805</v>
      </c>
      <c r="F702" s="43">
        <f t="shared" ca="1" si="1184"/>
        <v>2003</v>
      </c>
      <c r="G702" s="43">
        <f t="shared" ref="G702" ca="1" si="1302">VLOOKUP(INDIRECT(CHAR(39)&amp;$A702&amp;CHAR(39)&amp;"!r2c"&amp;$C702,0),variables,2,0)</f>
        <v>10803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3"/>
    </row>
    <row r="703" spans="1:9" x14ac:dyDescent="0.3">
      <c r="A703" s="43" t="s">
        <v>309</v>
      </c>
      <c r="B703" s="43">
        <f t="shared" si="1176"/>
        <v>6</v>
      </c>
      <c r="C703" s="43">
        <f t="shared" si="1254"/>
        <v>65</v>
      </c>
      <c r="D703" s="43"/>
      <c r="E703" s="43">
        <f t="shared" ref="E703" si="1303">plan_id</f>
        <v>805</v>
      </c>
      <c r="F703" s="43">
        <f t="shared" ca="1" si="1184"/>
        <v>2003</v>
      </c>
      <c r="G703" s="43">
        <f t="shared" ref="G703" ca="1" si="1304">VLOOKUP(INDIRECT(CHAR(39)&amp;$A703&amp;CHAR(39)&amp;"!r2c"&amp;$C703,0),variables,2,0)</f>
        <v>10804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3"/>
    </row>
    <row r="704" spans="1:9" x14ac:dyDescent="0.3">
      <c r="A704" s="43" t="s">
        <v>309</v>
      </c>
      <c r="B704" s="43">
        <f t="shared" si="1176"/>
        <v>6</v>
      </c>
      <c r="C704" s="43">
        <f t="shared" si="1254"/>
        <v>66</v>
      </c>
      <c r="D704" s="43"/>
      <c r="E704" s="43">
        <f t="shared" ref="E704" si="1305">plan_id</f>
        <v>805</v>
      </c>
      <c r="F704" s="43">
        <f t="shared" ca="1" si="1184"/>
        <v>2003</v>
      </c>
      <c r="G704" s="43">
        <f t="shared" ref="G704" ca="1" si="1306">VLOOKUP(INDIRECT(CHAR(39)&amp;$A704&amp;CHAR(39)&amp;"!r2c"&amp;$C704,0),variables,2,0)</f>
        <v>10805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3"/>
    </row>
    <row r="705" spans="1:9" x14ac:dyDescent="0.3">
      <c r="A705" s="43" t="s">
        <v>309</v>
      </c>
      <c r="B705" s="43">
        <f t="shared" ref="B705" si="1307">B640+1</f>
        <v>6</v>
      </c>
      <c r="C705" s="43">
        <f t="shared" si="1254"/>
        <v>67</v>
      </c>
      <c r="D705" s="43"/>
      <c r="E705" s="43">
        <f t="shared" ref="E705" si="1308">plan_id</f>
        <v>805</v>
      </c>
      <c r="F705" s="43">
        <f t="shared" ca="1" si="1184"/>
        <v>2003</v>
      </c>
      <c r="G705" s="43">
        <f t="shared" ref="G705" ca="1" si="1309">VLOOKUP(INDIRECT(CHAR(39)&amp;$A705&amp;CHAR(39)&amp;"!r2c"&amp;$C705,0),variables,2,0)</f>
        <v>10806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3"/>
    </row>
    <row r="706" spans="1:9" x14ac:dyDescent="0.3">
      <c r="A706" s="43" t="s">
        <v>309</v>
      </c>
      <c r="B706" s="43">
        <f>B705</f>
        <v>6</v>
      </c>
      <c r="C706" s="43">
        <f t="shared" si="1254"/>
        <v>68</v>
      </c>
      <c r="D706" s="43"/>
      <c r="E706" s="43">
        <f t="shared" ref="E706" si="1310">plan_id</f>
        <v>805</v>
      </c>
      <c r="F706" s="43">
        <f t="shared" ca="1" si="1184"/>
        <v>2003</v>
      </c>
      <c r="G706" s="43">
        <f t="shared" ref="G706" ca="1" si="1311">VLOOKUP(INDIRECT(CHAR(39)&amp;$A706&amp;CHAR(39)&amp;"!r2c"&amp;$C706,0),variables,2,0)</f>
        <v>10807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3"/>
    </row>
    <row r="707" spans="1:9" x14ac:dyDescent="0.3">
      <c r="A707" s="43" t="s">
        <v>309</v>
      </c>
      <c r="B707" s="43">
        <f t="shared" ref="B707:B731" si="1312">B706</f>
        <v>6</v>
      </c>
      <c r="C707" s="43">
        <f t="shared" si="1254"/>
        <v>69</v>
      </c>
      <c r="D707" s="43"/>
      <c r="E707" s="43">
        <f t="shared" ref="E707" si="1313">plan_id</f>
        <v>805</v>
      </c>
      <c r="F707" s="43">
        <f t="shared" ca="1" si="1184"/>
        <v>2003</v>
      </c>
      <c r="G707" s="43">
        <f t="shared" ref="G707" ca="1" si="1314">VLOOKUP(INDIRECT(CHAR(39)&amp;$A707&amp;CHAR(39)&amp;"!r2c"&amp;$C707,0),variables,2,0)</f>
        <v>10808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3"/>
    </row>
    <row r="708" spans="1:9" x14ac:dyDescent="0.3">
      <c r="A708" s="43" t="s">
        <v>309</v>
      </c>
      <c r="B708" s="43">
        <f t="shared" si="1312"/>
        <v>6</v>
      </c>
      <c r="C708" s="43">
        <f t="shared" si="1254"/>
        <v>70</v>
      </c>
      <c r="D708" s="43"/>
      <c r="E708" s="43">
        <f t="shared" ref="E708" si="1315">plan_id</f>
        <v>805</v>
      </c>
      <c r="F708" s="43">
        <f t="shared" ca="1" si="1184"/>
        <v>2003</v>
      </c>
      <c r="G708" s="43">
        <f t="shared" ref="G708" ca="1" si="1316">VLOOKUP(INDIRECT(CHAR(39)&amp;$A708&amp;CHAR(39)&amp;"!r2c"&amp;$C708,0),variables,2,0)</f>
        <v>10809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3"/>
    </row>
    <row r="709" spans="1:9" x14ac:dyDescent="0.3">
      <c r="A709" s="43" t="s">
        <v>309</v>
      </c>
      <c r="B709" s="43">
        <f t="shared" si="1312"/>
        <v>6</v>
      </c>
      <c r="C709" s="43">
        <f t="shared" si="1254"/>
        <v>71</v>
      </c>
      <c r="D709" s="43"/>
      <c r="E709" s="43">
        <f t="shared" ref="E709" si="1317">plan_id</f>
        <v>805</v>
      </c>
      <c r="F709" s="43">
        <f t="shared" ca="1" si="1184"/>
        <v>2003</v>
      </c>
      <c r="G709" s="43">
        <f t="shared" ref="G709" ca="1" si="1318">VLOOKUP(INDIRECT(CHAR(39)&amp;$A709&amp;CHAR(39)&amp;"!r2c"&amp;$C709,0),variables,2,0)</f>
        <v>10810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3"/>
    </row>
    <row r="710" spans="1:9" x14ac:dyDescent="0.3">
      <c r="A710" s="43" t="s">
        <v>309</v>
      </c>
      <c r="B710" s="43">
        <f t="shared" si="1312"/>
        <v>6</v>
      </c>
      <c r="C710" s="43">
        <f t="shared" si="1254"/>
        <v>72</v>
      </c>
      <c r="D710" s="43"/>
      <c r="E710" s="43">
        <f t="shared" ref="E710" si="1319">plan_id</f>
        <v>805</v>
      </c>
      <c r="F710" s="43">
        <f t="shared" ca="1" si="1184"/>
        <v>2003</v>
      </c>
      <c r="G710" s="43">
        <f t="shared" ref="G710" ca="1" si="1320">VLOOKUP(INDIRECT(CHAR(39)&amp;$A710&amp;CHAR(39)&amp;"!r2c"&amp;$C710,0),variables,2,0)</f>
        <v>10811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3"/>
    </row>
    <row r="711" spans="1:9" x14ac:dyDescent="0.3">
      <c r="A711" s="43" t="s">
        <v>309</v>
      </c>
      <c r="B711" s="43">
        <f t="shared" si="1312"/>
        <v>6</v>
      </c>
      <c r="C711" s="43">
        <f t="shared" si="1254"/>
        <v>73</v>
      </c>
      <c r="D711" s="43"/>
      <c r="E711" s="43">
        <f t="shared" ref="E711" si="1321">plan_id</f>
        <v>805</v>
      </c>
      <c r="F711" s="43">
        <f t="shared" ca="1" si="1184"/>
        <v>2003</v>
      </c>
      <c r="G711" s="43">
        <f t="shared" ref="G711" ca="1" si="1322">VLOOKUP(INDIRECT(CHAR(39)&amp;$A711&amp;CHAR(39)&amp;"!r2c"&amp;$C711,0),variables,2,0)</f>
        <v>10812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3"/>
    </row>
    <row r="712" spans="1:9" x14ac:dyDescent="0.3">
      <c r="A712" s="43" t="s">
        <v>309</v>
      </c>
      <c r="B712" s="43">
        <f t="shared" si="1312"/>
        <v>6</v>
      </c>
      <c r="C712" s="43">
        <f t="shared" si="1254"/>
        <v>74</v>
      </c>
      <c r="D712" s="43"/>
      <c r="E712" s="43">
        <f t="shared" ref="E712" si="1323">plan_id</f>
        <v>805</v>
      </c>
      <c r="F712" s="43">
        <f t="shared" ca="1" si="1184"/>
        <v>2003</v>
      </c>
      <c r="G712" s="43">
        <f t="shared" ref="G712" ca="1" si="1324">VLOOKUP(INDIRECT(CHAR(39)&amp;$A712&amp;CHAR(39)&amp;"!r2c"&amp;$C712,0),variables,2,0)</f>
        <v>10813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3"/>
    </row>
    <row r="713" spans="1:9" x14ac:dyDescent="0.3">
      <c r="A713" s="43" t="s">
        <v>309</v>
      </c>
      <c r="B713" s="43">
        <f t="shared" si="1312"/>
        <v>6</v>
      </c>
      <c r="C713" s="43">
        <f t="shared" si="1254"/>
        <v>75</v>
      </c>
      <c r="D713" s="43"/>
      <c r="E713" s="43">
        <f t="shared" ref="E713" si="1325">plan_id</f>
        <v>805</v>
      </c>
      <c r="F713" s="43">
        <f t="shared" ca="1" si="1184"/>
        <v>2003</v>
      </c>
      <c r="G713" s="43">
        <f t="shared" ref="G713" ca="1" si="1326">VLOOKUP(INDIRECT(CHAR(39)&amp;$A713&amp;CHAR(39)&amp;"!r2c"&amp;$C713,0),variables,2,0)</f>
        <v>10814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3"/>
    </row>
    <row r="714" spans="1:9" x14ac:dyDescent="0.3">
      <c r="A714" s="43" t="s">
        <v>309</v>
      </c>
      <c r="B714" s="43">
        <f t="shared" si="1312"/>
        <v>6</v>
      </c>
      <c r="C714" s="43">
        <f t="shared" si="1254"/>
        <v>76</v>
      </c>
      <c r="D714" s="43"/>
      <c r="E714" s="43">
        <f t="shared" ref="E714" si="1327">plan_id</f>
        <v>805</v>
      </c>
      <c r="F714" s="43">
        <f t="shared" ca="1" si="1184"/>
        <v>2003</v>
      </c>
      <c r="G714" s="43">
        <f t="shared" ref="G714" ca="1" si="1328">VLOOKUP(INDIRECT(CHAR(39)&amp;$A714&amp;CHAR(39)&amp;"!r2c"&amp;$C714,0),variables,2,0)</f>
        <v>10815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3"/>
    </row>
    <row r="715" spans="1:9" x14ac:dyDescent="0.3">
      <c r="A715" s="43" t="s">
        <v>309</v>
      </c>
      <c r="B715" s="43">
        <f t="shared" si="1312"/>
        <v>6</v>
      </c>
      <c r="C715" s="43">
        <f t="shared" si="1254"/>
        <v>77</v>
      </c>
      <c r="D715" s="43"/>
      <c r="E715" s="43">
        <f t="shared" ref="E715" si="1329">plan_id</f>
        <v>805</v>
      </c>
      <c r="F715" s="43">
        <f t="shared" ca="1" si="1184"/>
        <v>2003</v>
      </c>
      <c r="G715" s="43">
        <f t="shared" ref="G715" ca="1" si="1330">VLOOKUP(INDIRECT(CHAR(39)&amp;$A715&amp;CHAR(39)&amp;"!r2c"&amp;$C715,0),variables,2,0)</f>
        <v>10816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3"/>
    </row>
    <row r="716" spans="1:9" x14ac:dyDescent="0.3">
      <c r="A716" s="43" t="s">
        <v>309</v>
      </c>
      <c r="B716" s="43">
        <f t="shared" si="1312"/>
        <v>6</v>
      </c>
      <c r="C716" s="43">
        <f t="shared" si="1254"/>
        <v>78</v>
      </c>
      <c r="D716" s="43"/>
      <c r="E716" s="43">
        <f t="shared" ref="E716" si="1331">plan_id</f>
        <v>805</v>
      </c>
      <c r="F716" s="43">
        <f t="shared" ca="1" si="1184"/>
        <v>2003</v>
      </c>
      <c r="G716" s="43">
        <f t="shared" ref="G716" ca="1" si="1332">VLOOKUP(INDIRECT(CHAR(39)&amp;$A716&amp;CHAR(39)&amp;"!r2c"&amp;$C716,0),variables,2,0)</f>
        <v>10817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3"/>
    </row>
    <row r="717" spans="1:9" x14ac:dyDescent="0.3">
      <c r="A717" s="43" t="s">
        <v>309</v>
      </c>
      <c r="B717" s="43">
        <f t="shared" si="1312"/>
        <v>6</v>
      </c>
      <c r="C717" s="43">
        <f t="shared" si="1254"/>
        <v>79</v>
      </c>
      <c r="D717" s="43"/>
      <c r="E717" s="43">
        <f t="shared" ref="E717" si="1333">plan_id</f>
        <v>805</v>
      </c>
      <c r="F717" s="43">
        <f t="shared" ca="1" si="1184"/>
        <v>2003</v>
      </c>
      <c r="G717" s="43">
        <f t="shared" ref="G717" ca="1" si="1334">VLOOKUP(INDIRECT(CHAR(39)&amp;$A717&amp;CHAR(39)&amp;"!r2c"&amp;$C717,0),variables,2,0)</f>
        <v>10818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3"/>
    </row>
    <row r="718" spans="1:9" x14ac:dyDescent="0.3">
      <c r="A718" s="43" t="s">
        <v>309</v>
      </c>
      <c r="B718" s="43">
        <f t="shared" si="1312"/>
        <v>6</v>
      </c>
      <c r="C718" s="43">
        <f t="shared" si="1254"/>
        <v>80</v>
      </c>
      <c r="D718" s="43"/>
      <c r="E718" s="43">
        <f t="shared" ref="E718" si="1335">plan_id</f>
        <v>805</v>
      </c>
      <c r="F718" s="43">
        <f t="shared" ca="1" si="1184"/>
        <v>2003</v>
      </c>
      <c r="G718" s="43">
        <f t="shared" ref="G718" ca="1" si="1336">VLOOKUP(INDIRECT(CHAR(39)&amp;$A718&amp;CHAR(39)&amp;"!r2c"&amp;$C718,0),variables,2,0)</f>
        <v>10819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3"/>
    </row>
    <row r="719" spans="1:9" x14ac:dyDescent="0.3">
      <c r="A719" s="43" t="s">
        <v>309</v>
      </c>
      <c r="B719" s="43">
        <f t="shared" si="1312"/>
        <v>6</v>
      </c>
      <c r="C719" s="43">
        <f t="shared" si="1254"/>
        <v>81</v>
      </c>
      <c r="D719" s="43"/>
      <c r="E719" s="43">
        <f t="shared" ref="E719" si="1337">plan_id</f>
        <v>805</v>
      </c>
      <c r="F719" s="43">
        <f t="shared" ca="1" si="1184"/>
        <v>2003</v>
      </c>
      <c r="G719" s="43">
        <f t="shared" ref="G719" ca="1" si="1338">VLOOKUP(INDIRECT(CHAR(39)&amp;$A719&amp;CHAR(39)&amp;"!r2c"&amp;$C719,0),variables,2,0)</f>
        <v>10820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3"/>
    </row>
    <row r="720" spans="1:9" x14ac:dyDescent="0.3">
      <c r="A720" s="43" t="s">
        <v>309</v>
      </c>
      <c r="B720" s="43">
        <f t="shared" si="1312"/>
        <v>6</v>
      </c>
      <c r="C720" s="43">
        <f t="shared" si="1254"/>
        <v>82</v>
      </c>
      <c r="D720" s="43"/>
      <c r="E720" s="43">
        <f t="shared" ref="E720" si="1339">plan_id</f>
        <v>805</v>
      </c>
      <c r="F720" s="43">
        <f t="shared" ca="1" si="1184"/>
        <v>2003</v>
      </c>
      <c r="G720" s="43">
        <f t="shared" ref="G720" ca="1" si="1340">VLOOKUP(INDIRECT(CHAR(39)&amp;$A720&amp;CHAR(39)&amp;"!r2c"&amp;$C720,0),variables,2,0)</f>
        <v>10821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3"/>
    </row>
    <row r="721" spans="1:9" x14ac:dyDescent="0.3">
      <c r="A721" s="43" t="s">
        <v>309</v>
      </c>
      <c r="B721" s="43">
        <f t="shared" si="1312"/>
        <v>6</v>
      </c>
      <c r="C721" s="43">
        <f t="shared" si="1254"/>
        <v>83</v>
      </c>
      <c r="D721" s="43"/>
      <c r="E721" s="43">
        <f t="shared" ref="E721" si="1341">plan_id</f>
        <v>805</v>
      </c>
      <c r="F721" s="43">
        <f t="shared" ca="1" si="1184"/>
        <v>2003</v>
      </c>
      <c r="G721" s="43">
        <f t="shared" ref="G721" ca="1" si="1342">VLOOKUP(INDIRECT(CHAR(39)&amp;$A721&amp;CHAR(39)&amp;"!r2c"&amp;$C721,0),variables,2,0)</f>
        <v>10822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3"/>
    </row>
    <row r="722" spans="1:9" x14ac:dyDescent="0.3">
      <c r="A722" s="43" t="s">
        <v>309</v>
      </c>
      <c r="B722" s="43">
        <f t="shared" si="1312"/>
        <v>6</v>
      </c>
      <c r="C722" s="43">
        <f t="shared" si="1254"/>
        <v>84</v>
      </c>
      <c r="D722" s="43"/>
      <c r="E722" s="43">
        <f t="shared" ref="E722" si="1343">plan_id</f>
        <v>805</v>
      </c>
      <c r="F722" s="43">
        <f t="shared" ca="1" si="1184"/>
        <v>2003</v>
      </c>
      <c r="G722" s="43">
        <f t="shared" ref="G722" ca="1" si="1344">VLOOKUP(INDIRECT(CHAR(39)&amp;$A722&amp;CHAR(39)&amp;"!r2c"&amp;$C722,0),variables,2,0)</f>
        <v>10829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3"/>
    </row>
    <row r="723" spans="1:9" x14ac:dyDescent="0.3">
      <c r="A723" s="43" t="s">
        <v>309</v>
      </c>
      <c r="B723" s="43">
        <f t="shared" si="1312"/>
        <v>6</v>
      </c>
      <c r="C723" s="43">
        <f t="shared" si="1254"/>
        <v>85</v>
      </c>
      <c r="D723" s="43"/>
      <c r="E723" s="43">
        <f t="shared" ref="E723" si="1345">plan_id</f>
        <v>805</v>
      </c>
      <c r="F723" s="43">
        <f t="shared" ca="1" si="1184"/>
        <v>2003</v>
      </c>
      <c r="G723" s="43">
        <f t="shared" ref="G723" ca="1" si="1346">VLOOKUP(INDIRECT(CHAR(39)&amp;$A723&amp;CHAR(39)&amp;"!r2c"&amp;$C723,0),variables,2,0)</f>
        <v>10823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3"/>
    </row>
    <row r="724" spans="1:9" x14ac:dyDescent="0.3">
      <c r="A724" s="43" t="s">
        <v>309</v>
      </c>
      <c r="B724" s="43">
        <f t="shared" si="1312"/>
        <v>6</v>
      </c>
      <c r="C724" s="43">
        <f t="shared" si="1254"/>
        <v>86</v>
      </c>
      <c r="D724" s="43"/>
      <c r="E724" s="43">
        <f t="shared" ref="E724" si="1347">plan_id</f>
        <v>805</v>
      </c>
      <c r="F724" s="43">
        <f t="shared" ca="1" si="1184"/>
        <v>2003</v>
      </c>
      <c r="G724" s="43">
        <f t="shared" ref="G724" ca="1" si="1348">VLOOKUP(INDIRECT(CHAR(39)&amp;$A724&amp;CHAR(39)&amp;"!r2c"&amp;$C724,0),variables,2,0)</f>
        <v>10798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3"/>
    </row>
    <row r="725" spans="1:9" x14ac:dyDescent="0.3">
      <c r="A725" s="43" t="s">
        <v>309</v>
      </c>
      <c r="B725" s="43">
        <f t="shared" si="1312"/>
        <v>6</v>
      </c>
      <c r="C725" s="43">
        <f t="shared" si="1254"/>
        <v>87</v>
      </c>
      <c r="D725" s="43"/>
      <c r="E725" s="43">
        <f t="shared" ref="E725" si="1349">plan_id</f>
        <v>805</v>
      </c>
      <c r="F725" s="43">
        <f t="shared" ca="1" si="1184"/>
        <v>2003</v>
      </c>
      <c r="G725" s="43">
        <f t="shared" ref="G725" ca="1" si="1350">VLOOKUP(INDIRECT(CHAR(39)&amp;$A725&amp;CHAR(39)&amp;"!r2c"&amp;$C725,0),variables,2,0)</f>
        <v>10799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3"/>
    </row>
    <row r="726" spans="1:9" x14ac:dyDescent="0.3">
      <c r="A726" s="43" t="s">
        <v>309</v>
      </c>
      <c r="B726" s="43">
        <f t="shared" si="1312"/>
        <v>6</v>
      </c>
      <c r="C726" s="43">
        <f t="shared" si="1254"/>
        <v>88</v>
      </c>
      <c r="D726" s="43"/>
      <c r="E726" s="43">
        <f t="shared" ref="E726" si="1351">plan_id</f>
        <v>805</v>
      </c>
      <c r="F726" s="43">
        <f t="shared" ca="1" si="1184"/>
        <v>2003</v>
      </c>
      <c r="G726" s="43">
        <f t="shared" ref="G726" ca="1" si="1352">VLOOKUP(INDIRECT(CHAR(39)&amp;$A726&amp;CHAR(39)&amp;"!r2c"&amp;$C726,0),variables,2,0)</f>
        <v>10800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3"/>
    </row>
    <row r="727" spans="1:9" x14ac:dyDescent="0.3">
      <c r="A727" s="43" t="s">
        <v>309</v>
      </c>
      <c r="B727" s="43">
        <f t="shared" si="1312"/>
        <v>6</v>
      </c>
      <c r="C727" s="43">
        <f t="shared" si="1254"/>
        <v>89</v>
      </c>
      <c r="D727" s="43"/>
      <c r="E727" s="43">
        <f t="shared" ref="E727" si="1353">plan_id</f>
        <v>805</v>
      </c>
      <c r="F727" s="43">
        <f t="shared" ca="1" si="1184"/>
        <v>2003</v>
      </c>
      <c r="G727" s="43">
        <f t="shared" ref="G727" ca="1" si="1354">VLOOKUP(INDIRECT(CHAR(39)&amp;$A727&amp;CHAR(39)&amp;"!r2c"&amp;$C727,0),variables,2,0)</f>
        <v>10824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3"/>
    </row>
    <row r="728" spans="1:9" x14ac:dyDescent="0.3">
      <c r="A728" s="43" t="s">
        <v>309</v>
      </c>
      <c r="B728" s="43">
        <f t="shared" si="1312"/>
        <v>6</v>
      </c>
      <c r="C728" s="43">
        <f t="shared" si="1254"/>
        <v>90</v>
      </c>
      <c r="D728" s="43"/>
      <c r="E728" s="43">
        <f t="shared" ref="E728" si="1355">plan_id</f>
        <v>805</v>
      </c>
      <c r="F728" s="43">
        <f t="shared" ca="1" si="1184"/>
        <v>2003</v>
      </c>
      <c r="G728" s="43">
        <f t="shared" ref="G728" ca="1" si="1356">VLOOKUP(INDIRECT(CHAR(39)&amp;$A728&amp;CHAR(39)&amp;"!r2c"&amp;$C728,0),variables,2,0)</f>
        <v>10825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3"/>
    </row>
    <row r="729" spans="1:9" x14ac:dyDescent="0.3">
      <c r="A729" s="43" t="s">
        <v>309</v>
      </c>
      <c r="B729" s="43">
        <f t="shared" si="1312"/>
        <v>6</v>
      </c>
      <c r="C729" s="43">
        <f t="shared" si="1254"/>
        <v>91</v>
      </c>
      <c r="D729" s="43"/>
      <c r="E729" s="43">
        <f t="shared" ref="E729" si="1357">plan_id</f>
        <v>805</v>
      </c>
      <c r="F729" s="43">
        <f t="shared" ca="1" si="1184"/>
        <v>2003</v>
      </c>
      <c r="G729" s="43">
        <f t="shared" ref="G729" ca="1" si="1358">VLOOKUP(INDIRECT(CHAR(39)&amp;$A729&amp;CHAR(39)&amp;"!r2c"&amp;$C729,0),variables,2,0)</f>
        <v>10826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3"/>
    </row>
    <row r="730" spans="1:9" x14ac:dyDescent="0.3">
      <c r="A730" s="43" t="s">
        <v>309</v>
      </c>
      <c r="B730" s="43">
        <f t="shared" si="1312"/>
        <v>6</v>
      </c>
      <c r="C730" s="43">
        <f t="shared" si="1254"/>
        <v>92</v>
      </c>
      <c r="D730" s="43"/>
      <c r="E730" s="43">
        <f t="shared" ref="E730" si="1359">plan_id</f>
        <v>805</v>
      </c>
      <c r="F730" s="43">
        <f t="shared" ca="1" si="1184"/>
        <v>2003</v>
      </c>
      <c r="G730" s="43">
        <f t="shared" ref="G730" ca="1" si="1360">VLOOKUP(INDIRECT(CHAR(39)&amp;$A730&amp;CHAR(39)&amp;"!r2c"&amp;$C730,0),variables,2,0)</f>
        <v>10828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3"/>
    </row>
    <row r="731" spans="1:9" x14ac:dyDescent="0.3">
      <c r="A731" s="43" t="s">
        <v>309</v>
      </c>
      <c r="B731" s="43">
        <f t="shared" si="1312"/>
        <v>6</v>
      </c>
      <c r="C731" s="43">
        <f t="shared" si="1254"/>
        <v>93</v>
      </c>
      <c r="D731" s="43"/>
      <c r="E731" s="43">
        <f t="shared" ref="E731" si="1361">plan_id</f>
        <v>805</v>
      </c>
      <c r="F731" s="43">
        <f t="shared" ca="1" si="1184"/>
        <v>2003</v>
      </c>
      <c r="G731" s="43">
        <f t="shared" ref="G731" ca="1" si="1362">VLOOKUP(INDIRECT(CHAR(39)&amp;$A731&amp;CHAR(39)&amp;"!r2c"&amp;$C731,0),variables,2,0)</f>
        <v>10827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3"/>
    </row>
    <row r="732" spans="1:9" x14ac:dyDescent="0.3">
      <c r="A732" s="43" t="s">
        <v>309</v>
      </c>
      <c r="B732" s="43">
        <f t="shared" ref="B732:B795" si="1363">B667+1</f>
        <v>7</v>
      </c>
      <c r="C732" s="43">
        <f t="shared" si="1254"/>
        <v>3</v>
      </c>
      <c r="D732" s="43"/>
      <c r="E732" s="43">
        <f t="shared" ref="E732" si="1364">plan_id</f>
        <v>805</v>
      </c>
      <c r="F732" s="43">
        <f t="shared" ca="1" si="1184"/>
        <v>2004</v>
      </c>
      <c r="G732" s="43">
        <f t="shared" ref="G732" ca="1" si="1365">VLOOKUP(INDIRECT(CHAR(39)&amp;$A732&amp;CHAR(39)&amp;"!r2c"&amp;$C732,0),variables,2,0)</f>
        <v>10703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39263</v>
      </c>
      <c r="I732" s="43"/>
    </row>
    <row r="733" spans="1:9" x14ac:dyDescent="0.3">
      <c r="A733" s="43" t="s">
        <v>309</v>
      </c>
      <c r="B733" s="43">
        <f t="shared" si="1363"/>
        <v>7</v>
      </c>
      <c r="C733" s="43">
        <f t="shared" si="1254"/>
        <v>4</v>
      </c>
      <c r="D733" s="43"/>
      <c r="E733" s="43">
        <f t="shared" ref="E733" si="1366">plan_id</f>
        <v>805</v>
      </c>
      <c r="F733" s="43">
        <f t="shared" ca="1" si="1184"/>
        <v>2004</v>
      </c>
      <c r="G733" s="43">
        <f t="shared" ref="G733" ca="1" si="1367">VLOOKUP(INDIRECT(CHAR(39)&amp;$A733&amp;CHAR(39)&amp;"!r2c"&amp;$C733,0),variables,2,0)</f>
        <v>10845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3"/>
    </row>
    <row r="734" spans="1:9" x14ac:dyDescent="0.3">
      <c r="A734" s="43" t="s">
        <v>309</v>
      </c>
      <c r="B734" s="43">
        <f t="shared" si="1363"/>
        <v>7</v>
      </c>
      <c r="C734" s="43">
        <f t="shared" si="1254"/>
        <v>5</v>
      </c>
      <c r="D734" s="43"/>
      <c r="E734" s="43">
        <f t="shared" ref="E734" si="1368">plan_id</f>
        <v>805</v>
      </c>
      <c r="F734" s="43">
        <f t="shared" ca="1" si="1184"/>
        <v>2004</v>
      </c>
      <c r="G734" s="43">
        <f t="shared" ref="G734" ca="1" si="1369">VLOOKUP(INDIRECT(CHAR(39)&amp;$A734&amp;CHAR(39)&amp;"!r2c"&amp;$C734,0),variables,2,0)</f>
        <v>10924</v>
      </c>
      <c r="H734" s="4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Univ=14.19%; Non-Univ=18.02%</v>
      </c>
      <c r="I734" s="43"/>
    </row>
    <row r="735" spans="1:9" x14ac:dyDescent="0.3">
      <c r="A735" s="43" t="s">
        <v>309</v>
      </c>
      <c r="B735" s="43">
        <f t="shared" si="1363"/>
        <v>7</v>
      </c>
      <c r="C735" s="43">
        <f t="shared" si="1254"/>
        <v>6</v>
      </c>
      <c r="D735" s="43"/>
      <c r="E735" s="43">
        <f t="shared" ref="E735" si="1370">plan_id</f>
        <v>805</v>
      </c>
      <c r="F735" s="43">
        <f t="shared" ca="1" si="1184"/>
        <v>2004</v>
      </c>
      <c r="G735" s="43">
        <f t="shared" ref="G735" ca="1" si="1371">VLOOKUP(INDIRECT(CHAR(39)&amp;$A735&amp;CHAR(39)&amp;"!r2c"&amp;$C735,0),variables,2,0)</f>
        <v>10925</v>
      </c>
      <c r="H735" s="46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Univ=6.565%; Non-Univ=8.915%</v>
      </c>
      <c r="I735" s="43"/>
    </row>
    <row r="736" spans="1:9" x14ac:dyDescent="0.3">
      <c r="A736" s="43" t="s">
        <v>309</v>
      </c>
      <c r="B736" s="43">
        <f t="shared" si="1363"/>
        <v>7</v>
      </c>
      <c r="C736" s="43">
        <f t="shared" si="1254"/>
        <v>7</v>
      </c>
      <c r="D736" s="43"/>
      <c r="E736" s="43">
        <f t="shared" ref="E736" si="1372">plan_id</f>
        <v>805</v>
      </c>
      <c r="F736" s="43">
        <f t="shared" ca="1" si="1184"/>
        <v>2004</v>
      </c>
      <c r="G736" s="43">
        <f t="shared" ref="G736" ca="1" si="1373">VLOOKUP(INDIRECT(CHAR(39)&amp;$A736&amp;CHAR(39)&amp;"!r2c"&amp;$C736,0),variables,2,0)</f>
        <v>10926</v>
      </c>
      <c r="H736" s="46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Univ=7.625%; Non-Univ=9.105%</v>
      </c>
      <c r="I736" s="43"/>
    </row>
    <row r="737" spans="1:9" x14ac:dyDescent="0.3">
      <c r="A737" s="43" t="s">
        <v>309</v>
      </c>
      <c r="B737" s="43">
        <f t="shared" si="1363"/>
        <v>7</v>
      </c>
      <c r="C737" s="43">
        <f t="shared" si="1254"/>
        <v>8</v>
      </c>
      <c r="D737" s="43"/>
      <c r="E737" s="43">
        <f t="shared" ref="E737" si="1374">plan_id</f>
        <v>805</v>
      </c>
      <c r="F737" s="43">
        <f t="shared" ref="F737:F829" ca="1" si="1375">INDIRECT(CHAR(39)&amp;$A737&amp;CHAR(39)&amp;"!r"&amp;$B737&amp;"c2",0)</f>
        <v>2004</v>
      </c>
      <c r="G737" s="43">
        <f t="shared" ref="G737" ca="1" si="1376">VLOOKUP(INDIRECT(CHAR(39)&amp;$A737&amp;CHAR(39)&amp;"!r2c"&amp;$C737,0),variables,2,0)</f>
        <v>10704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3"/>
    </row>
    <row r="738" spans="1:9" x14ac:dyDescent="0.3">
      <c r="A738" s="43" t="s">
        <v>309</v>
      </c>
      <c r="B738" s="43">
        <f t="shared" si="1363"/>
        <v>7</v>
      </c>
      <c r="C738" s="43">
        <f t="shared" si="1254"/>
        <v>9</v>
      </c>
      <c r="D738" s="43"/>
      <c r="E738" s="43">
        <f t="shared" ref="E738" si="1377">plan_id</f>
        <v>805</v>
      </c>
      <c r="F738" s="43">
        <f t="shared" ca="1" si="1375"/>
        <v>2004</v>
      </c>
      <c r="G738" s="43">
        <f t="shared" ref="G738" ca="1" si="1378">VLOOKUP(INDIRECT(CHAR(39)&amp;$A738&amp;CHAR(39)&amp;"!r2c"&amp;$C738,0),variables,2,0)</f>
        <v>10928</v>
      </c>
      <c r="H738" s="46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Univ=8.18%; Non-Univ=7.31%</v>
      </c>
      <c r="I738" s="43"/>
    </row>
    <row r="739" spans="1:9" x14ac:dyDescent="0.3">
      <c r="A739" s="43" t="s">
        <v>309</v>
      </c>
      <c r="B739" s="43">
        <f t="shared" si="1363"/>
        <v>7</v>
      </c>
      <c r="C739" s="43">
        <f t="shared" si="1254"/>
        <v>10</v>
      </c>
      <c r="D739" s="43"/>
      <c r="E739" s="43">
        <f t="shared" ref="E739" si="1379">plan_id</f>
        <v>805</v>
      </c>
      <c r="F739" s="43">
        <f t="shared" ca="1" si="1375"/>
        <v>2004</v>
      </c>
      <c r="G739" s="43">
        <f t="shared" ref="G739" ca="1" si="1380">VLOOKUP(INDIRECT(CHAR(39)&amp;$A739&amp;CHAR(39)&amp;"!r2c"&amp;$C739,0),variables,2,0)</f>
        <v>10929</v>
      </c>
      <c r="H739" s="46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Univ=8.18%; Non-Univ=7.31%</v>
      </c>
      <c r="I739" s="43"/>
    </row>
    <row r="740" spans="1:9" x14ac:dyDescent="0.3">
      <c r="A740" s="43" t="s">
        <v>309</v>
      </c>
      <c r="B740" s="43">
        <f t="shared" si="1363"/>
        <v>7</v>
      </c>
      <c r="C740" s="43">
        <f t="shared" si="1254"/>
        <v>11</v>
      </c>
      <c r="D740" s="43"/>
      <c r="E740" s="43">
        <f t="shared" ref="E740" si="1381">plan_id</f>
        <v>805</v>
      </c>
      <c r="F740" s="43">
        <f t="shared" ca="1" si="1375"/>
        <v>2004</v>
      </c>
      <c r="G740" s="43">
        <f t="shared" ref="G740" ca="1" si="1382">VLOOKUP(INDIRECT(CHAR(39)&amp;$A740&amp;CHAR(39)&amp;"!r2c"&amp;$C740,0),variables,2,0)</f>
        <v>10930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3"/>
    </row>
    <row r="741" spans="1:9" x14ac:dyDescent="0.3">
      <c r="A741" s="43" t="s">
        <v>309</v>
      </c>
      <c r="B741" s="43">
        <f t="shared" si="1363"/>
        <v>7</v>
      </c>
      <c r="C741" s="43">
        <f t="shared" si="1254"/>
        <v>12</v>
      </c>
      <c r="D741" s="43"/>
      <c r="E741" s="43">
        <f t="shared" ref="E741" si="1383">plan_id</f>
        <v>805</v>
      </c>
      <c r="F741" s="43">
        <f t="shared" ca="1" si="1375"/>
        <v>2004</v>
      </c>
      <c r="G741" s="43">
        <f t="shared" ref="G741" ca="1" si="1384">VLOOKUP(INDIRECT(CHAR(39)&amp;$A741&amp;CHAR(39)&amp;"!r2c"&amp;$C741,0),variables,2,0)</f>
        <v>10705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238922086</v>
      </c>
      <c r="I741" s="43"/>
    </row>
    <row r="742" spans="1:9" x14ac:dyDescent="0.3">
      <c r="A742" s="43" t="s">
        <v>309</v>
      </c>
      <c r="B742" s="43">
        <f t="shared" si="1363"/>
        <v>7</v>
      </c>
      <c r="C742" s="43">
        <f t="shared" si="1254"/>
        <v>13</v>
      </c>
      <c r="D742" s="43"/>
      <c r="E742" s="43">
        <f t="shared" ref="E742" si="1385">plan_id</f>
        <v>805</v>
      </c>
      <c r="F742" s="43">
        <f t="shared" ca="1" si="1375"/>
        <v>2004</v>
      </c>
      <c r="G742" s="43">
        <f t="shared" ref="G742" ca="1" si="1386">VLOOKUP(INDIRECT(CHAR(39)&amp;$A742&amp;CHAR(39)&amp;"!r2c"&amp;$C742,0),variables,2,0)</f>
        <v>10842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3"/>
    </row>
    <row r="743" spans="1:9" x14ac:dyDescent="0.3">
      <c r="A743" s="43" t="s">
        <v>309</v>
      </c>
      <c r="B743" s="43">
        <f t="shared" si="1363"/>
        <v>7</v>
      </c>
      <c r="C743" s="43">
        <f t="shared" ref="C743:C806" si="1387">C652</f>
        <v>14</v>
      </c>
      <c r="D743" s="43"/>
      <c r="E743" s="43">
        <f t="shared" ref="E743" si="1388">plan_id</f>
        <v>805</v>
      </c>
      <c r="F743" s="43">
        <f t="shared" ca="1" si="1375"/>
        <v>2004</v>
      </c>
      <c r="G743" s="43">
        <f t="shared" ref="G743" ca="1" si="1389">VLOOKUP(INDIRECT(CHAR(39)&amp;$A743&amp;CHAR(39)&amp;"!r2c"&amp;$C743,0),variables,2,0)</f>
        <v>10843</v>
      </c>
      <c r="H743" s="46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Univ=11.625%,Non-Univ=13.105%</v>
      </c>
      <c r="I743" s="43"/>
    </row>
    <row r="744" spans="1:9" x14ac:dyDescent="0.3">
      <c r="A744" s="43" t="s">
        <v>309</v>
      </c>
      <c r="B744" s="43">
        <f t="shared" si="1363"/>
        <v>7</v>
      </c>
      <c r="C744" s="43">
        <f t="shared" si="1387"/>
        <v>15</v>
      </c>
      <c r="D744" s="43"/>
      <c r="E744" s="43">
        <f t="shared" ref="E744" si="1390">plan_id</f>
        <v>805</v>
      </c>
      <c r="F744" s="43">
        <f t="shared" ca="1" si="1375"/>
        <v>2004</v>
      </c>
      <c r="G744" s="43">
        <f t="shared" ref="G744" ca="1" si="1391">VLOOKUP(INDIRECT(CHAR(39)&amp;$A744&amp;CHAR(39)&amp;"!r2c"&amp;$C744,0),variables,2,0)</f>
        <v>10931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7.4999999999999997E-3</v>
      </c>
      <c r="I744" s="43"/>
    </row>
    <row r="745" spans="1:9" x14ac:dyDescent="0.3">
      <c r="A745" s="43" t="s">
        <v>309</v>
      </c>
      <c r="B745" s="43">
        <f t="shared" si="1363"/>
        <v>7</v>
      </c>
      <c r="C745" s="43">
        <f t="shared" si="1387"/>
        <v>16</v>
      </c>
      <c r="D745" s="43"/>
      <c r="E745" s="43">
        <f t="shared" ref="E745" si="1392">plan_id</f>
        <v>805</v>
      </c>
      <c r="F745" s="43">
        <f t="shared" ca="1" si="1375"/>
        <v>2004</v>
      </c>
      <c r="G745" s="43">
        <f t="shared" ref="G745" ca="1" si="1393">VLOOKUP(INDIRECT(CHAR(39)&amp;$A745&amp;CHAR(39)&amp;"!r2c"&amp;$C745,0),variables,2,0)</f>
        <v>10932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7.4999999999999997E-3</v>
      </c>
      <c r="I745" s="43"/>
    </row>
    <row r="746" spans="1:9" x14ac:dyDescent="0.3">
      <c r="A746" s="43" t="s">
        <v>309</v>
      </c>
      <c r="B746" s="43">
        <f t="shared" si="1363"/>
        <v>7</v>
      </c>
      <c r="C746" s="43">
        <f t="shared" si="1387"/>
        <v>17</v>
      </c>
      <c r="D746" s="43"/>
      <c r="E746" s="43">
        <f t="shared" ref="E746" si="1394">plan_id</f>
        <v>805</v>
      </c>
      <c r="F746" s="43">
        <f t="shared" ca="1" si="1375"/>
        <v>2004</v>
      </c>
      <c r="G746" s="43">
        <f t="shared" ref="G746" ca="1" si="1395">VLOOKUP(INDIRECT(CHAR(39)&amp;$A746&amp;CHAR(39)&amp;"!r2c"&amp;$C746,0),variables,2,0)</f>
        <v>10933</v>
      </c>
      <c r="H746" s="46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Univ=14.745%; Non-Univ=16.225%</v>
      </c>
      <c r="I746" s="43"/>
    </row>
    <row r="747" spans="1:9" x14ac:dyDescent="0.3">
      <c r="A747" s="43" t="s">
        <v>309</v>
      </c>
      <c r="B747" s="43">
        <f t="shared" si="1363"/>
        <v>7</v>
      </c>
      <c r="C747" s="43">
        <f t="shared" si="1387"/>
        <v>18</v>
      </c>
      <c r="D747" s="43"/>
      <c r="E747" s="43">
        <f t="shared" ref="E747" si="1396">plan_id</f>
        <v>805</v>
      </c>
      <c r="F747" s="43">
        <f t="shared" ca="1" si="1375"/>
        <v>2004</v>
      </c>
      <c r="G747" s="43">
        <f t="shared" ref="G747" ca="1" si="1397">VLOOKUP(INDIRECT(CHAR(39)&amp;$A747&amp;CHAR(39)&amp;"!r2c"&amp;$C747,0),variables,2,0)</f>
        <v>10934</v>
      </c>
      <c r="H747" s="4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Univ=7.625%; Non-Univ=9.105%</v>
      </c>
      <c r="I747" s="43"/>
    </row>
    <row r="748" spans="1:9" x14ac:dyDescent="0.3">
      <c r="A748" s="43" t="s">
        <v>309</v>
      </c>
      <c r="B748" s="43">
        <f t="shared" si="1363"/>
        <v>7</v>
      </c>
      <c r="C748" s="43">
        <f t="shared" si="1387"/>
        <v>19</v>
      </c>
      <c r="D748" s="43"/>
      <c r="E748" s="43">
        <f t="shared" ref="E748" si="1398">plan_id</f>
        <v>805</v>
      </c>
      <c r="F748" s="43">
        <f t="shared" ca="1" si="1375"/>
        <v>2004</v>
      </c>
      <c r="G748" s="43">
        <f t="shared" ref="G748" ca="1" si="1399">VLOOKUP(INDIRECT(CHAR(39)&amp;$A748&amp;CHAR(39)&amp;"!r2c"&amp;$C748,0),variables,2,0)</f>
        <v>10935</v>
      </c>
      <c r="H748" s="4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3"/>
    </row>
    <row r="749" spans="1:9" x14ac:dyDescent="0.3">
      <c r="A749" s="43" t="s">
        <v>309</v>
      </c>
      <c r="B749" s="43">
        <f t="shared" si="1363"/>
        <v>7</v>
      </c>
      <c r="C749" s="43">
        <f t="shared" si="1387"/>
        <v>20</v>
      </c>
      <c r="D749" s="43"/>
      <c r="E749" s="43">
        <f t="shared" ref="E749" si="1400">plan_id</f>
        <v>805</v>
      </c>
      <c r="F749" s="43">
        <f t="shared" ca="1" si="1375"/>
        <v>2004</v>
      </c>
      <c r="G749" s="43">
        <f t="shared" ref="G749" ca="1" si="1401">VLOOKUP(INDIRECT(CHAR(39)&amp;$A749&amp;CHAR(39)&amp;"!r2c"&amp;$C749,0),variables,2,0)</f>
        <v>10937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3"/>
    </row>
    <row r="750" spans="1:9" x14ac:dyDescent="0.3">
      <c r="A750" s="43" t="s">
        <v>309</v>
      </c>
      <c r="B750" s="43">
        <f t="shared" si="1363"/>
        <v>7</v>
      </c>
      <c r="C750" s="43">
        <f t="shared" si="1387"/>
        <v>21</v>
      </c>
      <c r="D750" s="43"/>
      <c r="E750" s="43">
        <f t="shared" ref="E750" si="1402">plan_id</f>
        <v>805</v>
      </c>
      <c r="F750" s="43">
        <f t="shared" ca="1" si="1375"/>
        <v>2004</v>
      </c>
      <c r="G750" s="43">
        <f t="shared" ref="G750" ca="1" si="1403">VLOOKUP(INDIRECT(CHAR(39)&amp;$A750&amp;CHAR(39)&amp;"!r2c"&amp;$C750,0),variables,2,0)</f>
        <v>10938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3"/>
    </row>
    <row r="751" spans="1:9" x14ac:dyDescent="0.3">
      <c r="A751" s="43" t="s">
        <v>309</v>
      </c>
      <c r="B751" s="43">
        <f t="shared" si="1363"/>
        <v>7</v>
      </c>
      <c r="C751" s="43">
        <f t="shared" si="1387"/>
        <v>22</v>
      </c>
      <c r="D751" s="43"/>
      <c r="E751" s="43">
        <f t="shared" ref="E751" si="1404">plan_id</f>
        <v>805</v>
      </c>
      <c r="F751" s="43">
        <f t="shared" ca="1" si="1375"/>
        <v>2004</v>
      </c>
      <c r="G751" s="43">
        <f t="shared" ref="G751" ca="1" si="1405">VLOOKUP(INDIRECT(CHAR(39)&amp;$A751&amp;CHAR(39)&amp;"!r2c"&amp;$C751,0),variables,2,0)</f>
        <v>11007</v>
      </c>
      <c r="H751" s="4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3"/>
    </row>
    <row r="752" spans="1:9" x14ac:dyDescent="0.3">
      <c r="A752" s="43" t="s">
        <v>309</v>
      </c>
      <c r="B752" s="43">
        <f t="shared" si="1363"/>
        <v>7</v>
      </c>
      <c r="C752" s="43">
        <f t="shared" si="1387"/>
        <v>23</v>
      </c>
      <c r="D752" s="43"/>
      <c r="E752" s="43">
        <f t="shared" ref="E752" si="1406">plan_id</f>
        <v>805</v>
      </c>
      <c r="F752" s="43">
        <f t="shared" ca="1" si="1375"/>
        <v>2004</v>
      </c>
      <c r="G752" s="43">
        <f t="shared" ref="G752" ca="1" si="1407">VLOOKUP(INDIRECT(CHAR(39)&amp;$A752&amp;CHAR(39)&amp;"!r2c"&amp;$C752,0),variables,2,0)</f>
        <v>10941</v>
      </c>
      <c r="H752" s="4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43"/>
    </row>
    <row r="753" spans="1:9" x14ac:dyDescent="0.3">
      <c r="A753" s="43" t="s">
        <v>309</v>
      </c>
      <c r="B753" s="43">
        <f t="shared" si="1363"/>
        <v>7</v>
      </c>
      <c r="C753" s="43">
        <f t="shared" si="1387"/>
        <v>24</v>
      </c>
      <c r="D753" s="43"/>
      <c r="E753" s="43">
        <f t="shared" ref="E753" si="1408">plan_id</f>
        <v>805</v>
      </c>
      <c r="F753" s="43">
        <f t="shared" ca="1" si="1375"/>
        <v>2004</v>
      </c>
      <c r="G753" s="43">
        <f t="shared" ref="G753" ca="1" si="1409">VLOOKUP(INDIRECT(CHAR(39)&amp;$A753&amp;CHAR(39)&amp;"!r2c"&amp;$C753,0),variables,2,0)</f>
        <v>10942</v>
      </c>
      <c r="H753" s="4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43"/>
    </row>
    <row r="754" spans="1:9" x14ac:dyDescent="0.3">
      <c r="A754" s="43" t="s">
        <v>309</v>
      </c>
      <c r="B754" s="43">
        <f t="shared" si="1363"/>
        <v>7</v>
      </c>
      <c r="C754" s="43">
        <f t="shared" si="1387"/>
        <v>25</v>
      </c>
      <c r="D754" s="43"/>
      <c r="E754" s="43">
        <f t="shared" ref="E754" si="1410">plan_id</f>
        <v>805</v>
      </c>
      <c r="F754" s="43">
        <f t="shared" ca="1" si="1375"/>
        <v>2004</v>
      </c>
      <c r="G754" s="43">
        <f t="shared" ref="G754" ca="1" si="1411">VLOOKUP(INDIRECT(CHAR(39)&amp;$A754&amp;CHAR(39)&amp;"!r2c"&amp;$C754,0),variables,2,0)</f>
        <v>10701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1.4999999999999999E-2</v>
      </c>
      <c r="I754" s="43"/>
    </row>
    <row r="755" spans="1:9" x14ac:dyDescent="0.3">
      <c r="A755" s="43" t="s">
        <v>309</v>
      </c>
      <c r="B755" s="43">
        <f t="shared" si="1363"/>
        <v>7</v>
      </c>
      <c r="C755" s="43">
        <f t="shared" si="1387"/>
        <v>26</v>
      </c>
      <c r="D755" s="43"/>
      <c r="E755" s="43">
        <f t="shared" ref="E755" si="1412">plan_id</f>
        <v>805</v>
      </c>
      <c r="F755" s="43">
        <f t="shared" ca="1" si="1375"/>
        <v>2004</v>
      </c>
      <c r="G755" s="43">
        <f t="shared" ref="G755" ca="1" si="1413">VLOOKUP(INDIRECT(CHAR(39)&amp;$A755&amp;CHAR(39)&amp;"!r2c"&amp;$C755,0),variables,2,0)</f>
        <v>10702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3"/>
    </row>
    <row r="756" spans="1:9" x14ac:dyDescent="0.3">
      <c r="A756" s="43" t="s">
        <v>309</v>
      </c>
      <c r="B756" s="43">
        <f t="shared" si="1363"/>
        <v>7</v>
      </c>
      <c r="C756" s="43">
        <f t="shared" si="1387"/>
        <v>27</v>
      </c>
      <c r="D756" s="43"/>
      <c r="E756" s="43">
        <f t="shared" ref="E756" si="1414">plan_id</f>
        <v>805</v>
      </c>
      <c r="F756" s="43">
        <f t="shared" ca="1" si="1375"/>
        <v>2004</v>
      </c>
      <c r="G756" s="43">
        <f t="shared" ref="G756" ca="1" si="1415">VLOOKUP(INDIRECT(CHAR(39)&amp;$A756&amp;CHAR(39)&amp;"!r2c"&amp;$C756,0),variables,2,0)</f>
        <v>10943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3"/>
    </row>
    <row r="757" spans="1:9" x14ac:dyDescent="0.3">
      <c r="A757" s="43" t="s">
        <v>309</v>
      </c>
      <c r="B757" s="43">
        <f t="shared" si="1363"/>
        <v>7</v>
      </c>
      <c r="C757" s="43">
        <f t="shared" si="1387"/>
        <v>28</v>
      </c>
      <c r="D757" s="43"/>
      <c r="E757" s="43">
        <f t="shared" ref="E757" si="1416">plan_id</f>
        <v>805</v>
      </c>
      <c r="F757" s="43">
        <f t="shared" ca="1" si="1375"/>
        <v>2004</v>
      </c>
      <c r="G757" s="43">
        <f t="shared" ref="G757" ca="1" si="1417">VLOOKUP(INDIRECT(CHAR(39)&amp;$A757&amp;CHAR(39)&amp;"!r2c"&amp;$C757,0),variables,2,0)</f>
        <v>10944</v>
      </c>
      <c r="H757" s="4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43"/>
    </row>
    <row r="758" spans="1:9" x14ac:dyDescent="0.3">
      <c r="A758" s="43" t="s">
        <v>309</v>
      </c>
      <c r="B758" s="43">
        <f t="shared" si="1363"/>
        <v>7</v>
      </c>
      <c r="C758" s="43">
        <f t="shared" si="1387"/>
        <v>29</v>
      </c>
      <c r="D758" s="43"/>
      <c r="E758" s="43">
        <f t="shared" ref="E758" si="1418">plan_id</f>
        <v>805</v>
      </c>
      <c r="F758" s="43">
        <f t="shared" ca="1" si="1375"/>
        <v>2004</v>
      </c>
      <c r="G758" s="43">
        <f t="shared" ref="G758" ca="1" si="1419">VLOOKUP(INDIRECT(CHAR(39)&amp;$A758&amp;CHAR(39)&amp;"!r2c"&amp;$C758,0),variables,2,0)</f>
        <v>10945</v>
      </c>
      <c r="H758" s="4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43"/>
    </row>
    <row r="759" spans="1:9" x14ac:dyDescent="0.3">
      <c r="A759" s="43" t="s">
        <v>309</v>
      </c>
      <c r="B759" s="43">
        <f t="shared" si="1363"/>
        <v>7</v>
      </c>
      <c r="C759" s="43">
        <f t="shared" si="1387"/>
        <v>30</v>
      </c>
      <c r="D759" s="43"/>
      <c r="E759" s="43">
        <f t="shared" ref="E759" si="1420">plan_id</f>
        <v>805</v>
      </c>
      <c r="F759" s="43">
        <f t="shared" ca="1" si="1375"/>
        <v>2004</v>
      </c>
      <c r="G759" s="43">
        <f t="shared" ref="G759" ca="1" si="1421">VLOOKUP(INDIRECT(CHAR(39)&amp;$A759&amp;CHAR(39)&amp;"!r2c"&amp;$C759,0),variables,2,0)</f>
        <v>10947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3"/>
    </row>
    <row r="760" spans="1:9" x14ac:dyDescent="0.3">
      <c r="A760" s="43" t="s">
        <v>309</v>
      </c>
      <c r="B760" s="43">
        <f t="shared" si="1363"/>
        <v>7</v>
      </c>
      <c r="C760" s="43">
        <f t="shared" si="1387"/>
        <v>31</v>
      </c>
      <c r="D760" s="43"/>
      <c r="E760" s="43">
        <f t="shared" ref="E760" si="1422">plan_id</f>
        <v>805</v>
      </c>
      <c r="F760" s="43">
        <f t="shared" ca="1" si="1375"/>
        <v>2004</v>
      </c>
      <c r="G760" s="43">
        <f t="shared" ref="G760" ca="1" si="1423">VLOOKUP(INDIRECT(CHAR(39)&amp;$A760&amp;CHAR(39)&amp;"!r2c"&amp;$C760,0),variables,2,0)</f>
        <v>10948</v>
      </c>
      <c r="H760" s="4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43"/>
    </row>
    <row r="761" spans="1:9" x14ac:dyDescent="0.3">
      <c r="A761" s="43" t="s">
        <v>309</v>
      </c>
      <c r="B761" s="43">
        <f t="shared" si="1363"/>
        <v>7</v>
      </c>
      <c r="C761" s="43">
        <f t="shared" si="1387"/>
        <v>32</v>
      </c>
      <c r="D761" s="43"/>
      <c r="E761" s="43">
        <f t="shared" ref="E761" si="1424">plan_id</f>
        <v>805</v>
      </c>
      <c r="F761" s="43">
        <f t="shared" ca="1" si="1375"/>
        <v>2004</v>
      </c>
      <c r="G761" s="43">
        <f t="shared" ref="G761" ca="1" si="1425">VLOOKUP(INDIRECT(CHAR(39)&amp;$A761&amp;CHAR(39)&amp;"!r2c"&amp;$C761,0),variables,2,0)</f>
        <v>10949</v>
      </c>
      <c r="H761" s="4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3"/>
    </row>
    <row r="762" spans="1:9" x14ac:dyDescent="0.3">
      <c r="A762" s="43" t="s">
        <v>309</v>
      </c>
      <c r="B762" s="43">
        <f t="shared" si="1363"/>
        <v>7</v>
      </c>
      <c r="C762" s="43">
        <f t="shared" si="1387"/>
        <v>33</v>
      </c>
      <c r="D762" s="43"/>
      <c r="E762" s="43">
        <f t="shared" ref="E762" si="1426">plan_id</f>
        <v>805</v>
      </c>
      <c r="F762" s="43">
        <f t="shared" ca="1" si="1375"/>
        <v>2004</v>
      </c>
      <c r="G762" s="43">
        <f t="shared" ref="G762" ca="1" si="1427">VLOOKUP(INDIRECT(CHAR(39)&amp;$A762&amp;CHAR(39)&amp;"!r2c"&amp;$C762,0),variables,2,0)</f>
        <v>10951</v>
      </c>
      <c r="H762" s="4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3"/>
    </row>
    <row r="763" spans="1:9" x14ac:dyDescent="0.3">
      <c r="A763" s="43" t="s">
        <v>309</v>
      </c>
      <c r="B763" s="43">
        <f t="shared" si="1363"/>
        <v>7</v>
      </c>
      <c r="C763" s="43">
        <f t="shared" si="1387"/>
        <v>34</v>
      </c>
      <c r="D763" s="43"/>
      <c r="E763" s="43">
        <f t="shared" ref="E763" si="1428">plan_id</f>
        <v>805</v>
      </c>
      <c r="F763" s="43">
        <f t="shared" ca="1" si="1375"/>
        <v>2004</v>
      </c>
      <c r="G763" s="43">
        <f t="shared" ref="G763" ca="1" si="1429">VLOOKUP(INDIRECT(CHAR(39)&amp;$A763&amp;CHAR(39)&amp;"!r2c"&amp;$C763,0),variables,2,0)</f>
        <v>10950</v>
      </c>
      <c r="H763" s="4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3"/>
    </row>
    <row r="764" spans="1:9" x14ac:dyDescent="0.3">
      <c r="A764" s="43" t="s">
        <v>309</v>
      </c>
      <c r="B764" s="43">
        <f t="shared" si="1363"/>
        <v>7</v>
      </c>
      <c r="C764" s="43">
        <f t="shared" si="1387"/>
        <v>35</v>
      </c>
      <c r="D764" s="43"/>
      <c r="E764" s="43">
        <f t="shared" ref="E764" si="1430">plan_id</f>
        <v>805</v>
      </c>
      <c r="F764" s="43">
        <f t="shared" ca="1" si="1375"/>
        <v>2004</v>
      </c>
      <c r="G764" s="43">
        <f t="shared" ref="G764" ca="1" si="1431">VLOOKUP(INDIRECT(CHAR(39)&amp;$A764&amp;CHAR(39)&amp;"!r2c"&amp;$C764,0),variables,2,0)</f>
        <v>10954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  <c r="I764" s="43"/>
    </row>
    <row r="765" spans="1:9" x14ac:dyDescent="0.3">
      <c r="A765" s="43" t="s">
        <v>309</v>
      </c>
      <c r="B765" s="43">
        <f t="shared" si="1363"/>
        <v>7</v>
      </c>
      <c r="C765" s="43">
        <f t="shared" si="1387"/>
        <v>36</v>
      </c>
      <c r="D765" s="43"/>
      <c r="E765" s="43">
        <f t="shared" ref="E765" si="1432">plan_id</f>
        <v>805</v>
      </c>
      <c r="F765" s="43">
        <f t="shared" ca="1" si="1375"/>
        <v>2004</v>
      </c>
      <c r="G765" s="43">
        <f t="shared" ref="G765" ca="1" si="1433">VLOOKUP(INDIRECT(CHAR(39)&amp;$A765&amp;CHAR(39)&amp;"!r2c"&amp;$C765,0),variables,2,0)</f>
        <v>10955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  <c r="I765" s="43"/>
    </row>
    <row r="766" spans="1:9" x14ac:dyDescent="0.3">
      <c r="A766" s="43" t="s">
        <v>309</v>
      </c>
      <c r="B766" s="43">
        <f t="shared" si="1363"/>
        <v>7</v>
      </c>
      <c r="C766" s="43">
        <f t="shared" si="1387"/>
        <v>37</v>
      </c>
      <c r="D766" s="43"/>
      <c r="E766" s="43">
        <f t="shared" ref="E766" si="1434">plan_id</f>
        <v>805</v>
      </c>
      <c r="F766" s="43">
        <f t="shared" ca="1" si="1375"/>
        <v>2004</v>
      </c>
      <c r="G766" s="43">
        <f t="shared" ref="G766" ca="1" si="1435">VLOOKUP(INDIRECT(CHAR(39)&amp;$A766&amp;CHAR(39)&amp;"!r2c"&amp;$C766,0),variables,2,0)</f>
        <v>10956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3"/>
    </row>
    <row r="767" spans="1:9" x14ac:dyDescent="0.3">
      <c r="A767" s="43" t="s">
        <v>309</v>
      </c>
      <c r="B767" s="43">
        <f t="shared" si="1363"/>
        <v>7</v>
      </c>
      <c r="C767" s="43">
        <f t="shared" si="1387"/>
        <v>38</v>
      </c>
      <c r="D767" s="43"/>
      <c r="E767" s="43">
        <f t="shared" ref="E767" si="1436">plan_id</f>
        <v>805</v>
      </c>
      <c r="F767" s="43">
        <f t="shared" ca="1" si="1375"/>
        <v>2004</v>
      </c>
      <c r="G767" s="43">
        <f t="shared" ref="G767" ca="1" si="1437">VLOOKUP(INDIRECT(CHAR(39)&amp;$A767&amp;CHAR(39)&amp;"!r2c"&amp;$C767,0),variables,2,0)</f>
        <v>10959</v>
      </c>
      <c r="H767" s="4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4.00 - 8.10%</v>
      </c>
      <c r="I767" s="43"/>
    </row>
    <row r="768" spans="1:9" x14ac:dyDescent="0.3">
      <c r="A768" s="43" t="s">
        <v>309</v>
      </c>
      <c r="B768" s="43">
        <f t="shared" si="1363"/>
        <v>7</v>
      </c>
      <c r="C768" s="43">
        <f t="shared" si="1387"/>
        <v>39</v>
      </c>
      <c r="D768" s="43"/>
      <c r="E768" s="43">
        <f t="shared" ref="E768" si="1438">plan_id</f>
        <v>805</v>
      </c>
      <c r="F768" s="43">
        <f t="shared" ca="1" si="1375"/>
        <v>2004</v>
      </c>
      <c r="G768" s="43">
        <f t="shared" ref="G768" ca="1" si="1439">VLOOKUP(INDIRECT(CHAR(39)&amp;$A768&amp;CHAR(39)&amp;"!r2c"&amp;$C768,0),variables,2,0)</f>
        <v>10962</v>
      </c>
      <c r="H768" s="4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Pg.No:70, 71</v>
      </c>
      <c r="I768" s="43"/>
    </row>
    <row r="769" spans="1:9" x14ac:dyDescent="0.3">
      <c r="A769" s="43" t="s">
        <v>309</v>
      </c>
      <c r="B769" s="43">
        <f t="shared" si="1363"/>
        <v>7</v>
      </c>
      <c r="C769" s="43">
        <f t="shared" si="1387"/>
        <v>40</v>
      </c>
      <c r="D769" s="43"/>
      <c r="E769" s="43">
        <f t="shared" ref="E769" si="1440">plan_id</f>
        <v>805</v>
      </c>
      <c r="F769" s="43">
        <f t="shared" ca="1" si="1375"/>
        <v>2004</v>
      </c>
      <c r="G769" s="43">
        <f t="shared" ref="G769" ca="1" si="1441">VLOOKUP(INDIRECT(CHAR(39)&amp;$A769&amp;CHAR(39)&amp;"!r2c"&amp;$C769,0),variables,2,0)</f>
        <v>10964</v>
      </c>
      <c r="H769" s="4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Pg.No:70, 71</v>
      </c>
      <c r="I769" s="43"/>
    </row>
    <row r="770" spans="1:9" x14ac:dyDescent="0.3">
      <c r="A770" s="43" t="s">
        <v>309</v>
      </c>
      <c r="B770" s="43">
        <f t="shared" si="1363"/>
        <v>7</v>
      </c>
      <c r="C770" s="43">
        <f t="shared" si="1387"/>
        <v>41</v>
      </c>
      <c r="D770" s="43"/>
      <c r="E770" s="43">
        <f t="shared" ref="E770" si="1442">plan_id</f>
        <v>805</v>
      </c>
      <c r="F770" s="43">
        <f t="shared" ca="1" si="1375"/>
        <v>2004</v>
      </c>
      <c r="G770" s="43">
        <f t="shared" ref="G770" ca="1" si="1443">VLOOKUP(INDIRECT(CHAR(39)&amp;$A770&amp;CHAR(39)&amp;"!r2c"&amp;$C770,0),variables,2,0)</f>
        <v>10967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3"/>
    </row>
    <row r="771" spans="1:9" x14ac:dyDescent="0.3">
      <c r="A771" s="43" t="s">
        <v>309</v>
      </c>
      <c r="B771" s="43">
        <f t="shared" si="1363"/>
        <v>7</v>
      </c>
      <c r="C771" s="43">
        <f t="shared" si="1387"/>
        <v>42</v>
      </c>
      <c r="D771" s="43"/>
      <c r="E771" s="43">
        <f t="shared" ref="E771" si="1444">plan_id</f>
        <v>805</v>
      </c>
      <c r="F771" s="43">
        <f t="shared" ca="1" si="1375"/>
        <v>2004</v>
      </c>
      <c r="G771" s="43">
        <f t="shared" ref="G771" ca="1" si="1445">VLOOKUP(INDIRECT(CHAR(39)&amp;$A771&amp;CHAR(39)&amp;"!r2c"&amp;$C771,0),variables,2,0)</f>
        <v>10968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3"/>
    </row>
    <row r="772" spans="1:9" x14ac:dyDescent="0.3">
      <c r="A772" s="43" t="s">
        <v>309</v>
      </c>
      <c r="B772" s="43">
        <f t="shared" si="1363"/>
        <v>7</v>
      </c>
      <c r="C772" s="43">
        <f t="shared" si="1387"/>
        <v>43</v>
      </c>
      <c r="D772" s="43"/>
      <c r="E772" s="43">
        <f t="shared" ref="E772" si="1446">plan_id</f>
        <v>805</v>
      </c>
      <c r="F772" s="43">
        <f t="shared" ca="1" si="1375"/>
        <v>2004</v>
      </c>
      <c r="G772" s="43">
        <f t="shared" ref="G772" ca="1" si="1447">VLOOKUP(INDIRECT(CHAR(39)&amp;$A772&amp;CHAR(39)&amp;"!r2c"&amp;$C772,0),variables,2,0)</f>
        <v>10969</v>
      </c>
      <c r="H772" s="4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3"/>
    </row>
    <row r="773" spans="1:9" x14ac:dyDescent="0.3">
      <c r="A773" s="43" t="s">
        <v>309</v>
      </c>
      <c r="B773" s="43">
        <f t="shared" si="1363"/>
        <v>7</v>
      </c>
      <c r="C773" s="43">
        <f t="shared" si="1387"/>
        <v>44</v>
      </c>
      <c r="D773" s="43"/>
      <c r="E773" s="43">
        <f t="shared" ref="E773" si="1448">plan_id</f>
        <v>805</v>
      </c>
      <c r="F773" s="43">
        <f t="shared" ca="1" si="1375"/>
        <v>2004</v>
      </c>
      <c r="G773" s="43">
        <f t="shared" ref="G773" ca="1" si="1449">VLOOKUP(INDIRECT(CHAR(39)&amp;$A773&amp;CHAR(39)&amp;"!r2c"&amp;$C773,0),variables,2,0)</f>
        <v>10970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3"/>
    </row>
    <row r="774" spans="1:9" x14ac:dyDescent="0.3">
      <c r="A774" s="43" t="s">
        <v>309</v>
      </c>
      <c r="B774" s="43">
        <f t="shared" si="1363"/>
        <v>7</v>
      </c>
      <c r="C774" s="43">
        <f t="shared" si="1387"/>
        <v>45</v>
      </c>
      <c r="D774" s="43"/>
      <c r="E774" s="43">
        <f t="shared" ref="E774" si="1450">plan_id</f>
        <v>805</v>
      </c>
      <c r="F774" s="43">
        <f t="shared" ca="1" si="1375"/>
        <v>2004</v>
      </c>
      <c r="G774" s="43">
        <f t="shared" ref="G774" ca="1" si="1451">VLOOKUP(INDIRECT(CHAR(39)&amp;$A774&amp;CHAR(39)&amp;"!r2c"&amp;$C774,0),variables,2,0)</f>
        <v>10971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3"/>
    </row>
    <row r="775" spans="1:9" x14ac:dyDescent="0.3">
      <c r="A775" s="43" t="s">
        <v>309</v>
      </c>
      <c r="B775" s="43">
        <f t="shared" si="1363"/>
        <v>7</v>
      </c>
      <c r="C775" s="43">
        <f t="shared" si="1387"/>
        <v>46</v>
      </c>
      <c r="D775" s="43"/>
      <c r="E775" s="43">
        <f t="shared" ref="E775" si="1452">plan_id</f>
        <v>805</v>
      </c>
      <c r="F775" s="43">
        <f t="shared" ca="1" si="1375"/>
        <v>2004</v>
      </c>
      <c r="G775" s="43">
        <f t="shared" ref="G775" ca="1" si="1453">VLOOKUP(INDIRECT(CHAR(39)&amp;$A775&amp;CHAR(39)&amp;"!r2c"&amp;$C775,0),variables,2,0)</f>
        <v>10972</v>
      </c>
      <c r="H775" s="4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pay, open</v>
      </c>
      <c r="I775" s="43"/>
    </row>
    <row r="776" spans="1:9" x14ac:dyDescent="0.3">
      <c r="A776" s="43" t="s">
        <v>309</v>
      </c>
      <c r="B776" s="43">
        <f t="shared" si="1363"/>
        <v>7</v>
      </c>
      <c r="C776" s="43">
        <f t="shared" si="1387"/>
        <v>47</v>
      </c>
      <c r="D776" s="43"/>
      <c r="E776" s="43">
        <f t="shared" ref="E776" si="1454">plan_id</f>
        <v>805</v>
      </c>
      <c r="F776" s="43">
        <f t="shared" ca="1" si="1375"/>
        <v>2004</v>
      </c>
      <c r="G776" s="43">
        <f t="shared" ref="G776" ca="1" si="1455">VLOOKUP(INDIRECT(CHAR(39)&amp;$A776&amp;CHAR(39)&amp;"!r2c"&amp;$C776,0),variables,2,0)</f>
        <v>10973</v>
      </c>
      <c r="H776" s="4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43"/>
    </row>
    <row r="777" spans="1:9" x14ac:dyDescent="0.3">
      <c r="A777" s="43" t="s">
        <v>309</v>
      </c>
      <c r="B777" s="43">
        <f t="shared" si="1363"/>
        <v>7</v>
      </c>
      <c r="C777" s="43">
        <f t="shared" si="1387"/>
        <v>48</v>
      </c>
      <c r="D777" s="43"/>
      <c r="E777" s="43">
        <f t="shared" ref="E777" si="1456">plan_id</f>
        <v>805</v>
      </c>
      <c r="F777" s="43">
        <f t="shared" ca="1" si="1375"/>
        <v>2004</v>
      </c>
      <c r="G777" s="43">
        <f t="shared" ref="G777" ca="1" si="1457">VLOOKUP(INDIRECT(CHAR(39)&amp;$A777&amp;CHAR(39)&amp;"!r2c"&amp;$C777,0),variables,2,0)</f>
        <v>10975</v>
      </c>
      <c r="H777" s="4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  <c r="I777" s="43"/>
    </row>
    <row r="778" spans="1:9" x14ac:dyDescent="0.3">
      <c r="A778" s="43" t="s">
        <v>309</v>
      </c>
      <c r="B778" s="43">
        <f t="shared" si="1363"/>
        <v>7</v>
      </c>
      <c r="C778" s="43">
        <f t="shared" si="1387"/>
        <v>49</v>
      </c>
      <c r="D778" s="43"/>
      <c r="E778" s="43">
        <f t="shared" ref="E778" si="1458">plan_id</f>
        <v>805</v>
      </c>
      <c r="F778" s="43">
        <f t="shared" ca="1" si="1375"/>
        <v>2004</v>
      </c>
      <c r="G778" s="43">
        <f t="shared" ref="G778" ca="1" si="1459">VLOOKUP(INDIRECT(CHAR(39)&amp;$A778&amp;CHAR(39)&amp;"!r2c"&amp;$C778,0),variables,2,0)</f>
        <v>10976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  <c r="I778" s="43"/>
    </row>
    <row r="779" spans="1:9" x14ac:dyDescent="0.3">
      <c r="A779" s="43" t="s">
        <v>309</v>
      </c>
      <c r="B779" s="43">
        <f t="shared" si="1363"/>
        <v>7</v>
      </c>
      <c r="C779" s="43">
        <f t="shared" si="1387"/>
        <v>50</v>
      </c>
      <c r="D779" s="43"/>
      <c r="E779" s="43">
        <f t="shared" ref="E779" si="1460">plan_id</f>
        <v>805</v>
      </c>
      <c r="F779" s="43">
        <f t="shared" ca="1" si="1375"/>
        <v>2004</v>
      </c>
      <c r="G779" s="43">
        <f t="shared" ref="G779" ca="1" si="1461">VLOOKUP(INDIRECT(CHAR(39)&amp;$A779&amp;CHAR(39)&amp;"!r2c"&amp;$C779,0),variables,2,0)</f>
        <v>10977</v>
      </c>
      <c r="H779" s="4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43"/>
    </row>
    <row r="780" spans="1:9" x14ac:dyDescent="0.3">
      <c r="A780" s="43" t="s">
        <v>309</v>
      </c>
      <c r="B780" s="43">
        <f t="shared" si="1363"/>
        <v>7</v>
      </c>
      <c r="C780" s="43">
        <f t="shared" si="1387"/>
        <v>51</v>
      </c>
      <c r="D780" s="43"/>
      <c r="E780" s="43">
        <f t="shared" ref="E780" si="1462">plan_id</f>
        <v>805</v>
      </c>
      <c r="F780" s="43">
        <f t="shared" ca="1" si="1375"/>
        <v>2004</v>
      </c>
      <c r="G780" s="43">
        <f t="shared" ref="G780" ca="1" si="1463">VLOOKUP(INDIRECT(CHAR(39)&amp;$A780&amp;CHAR(39)&amp;"!r2c"&amp;$C780,0),variables,2,0)</f>
        <v>10978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  <c r="I780" s="43"/>
    </row>
    <row r="781" spans="1:9" x14ac:dyDescent="0.3">
      <c r="A781" s="43" t="s">
        <v>309</v>
      </c>
      <c r="B781" s="43">
        <f t="shared" si="1363"/>
        <v>7</v>
      </c>
      <c r="C781" s="43">
        <f t="shared" si="1387"/>
        <v>52</v>
      </c>
      <c r="D781" s="43"/>
      <c r="E781" s="43">
        <f t="shared" ref="E781" si="1464">plan_id</f>
        <v>805</v>
      </c>
      <c r="F781" s="43">
        <f t="shared" ca="1" si="1375"/>
        <v>2004</v>
      </c>
      <c r="G781" s="43">
        <f t="shared" ref="G781" ca="1" si="1465">VLOOKUP(INDIRECT(CHAR(39)&amp;$A781&amp;CHAR(39)&amp;"!r2c"&amp;$C781,0),variables,2,0)</f>
        <v>10979</v>
      </c>
      <c r="H781" s="4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43"/>
    </row>
    <row r="782" spans="1:9" x14ac:dyDescent="0.3">
      <c r="A782" s="43" t="s">
        <v>309</v>
      </c>
      <c r="B782" s="43">
        <f t="shared" si="1363"/>
        <v>7</v>
      </c>
      <c r="C782" s="43">
        <f t="shared" si="1387"/>
        <v>53</v>
      </c>
      <c r="D782" s="43"/>
      <c r="E782" s="43">
        <f t="shared" ref="E782" si="1466">plan_id</f>
        <v>805</v>
      </c>
      <c r="F782" s="43">
        <f t="shared" ca="1" si="1375"/>
        <v>2004</v>
      </c>
      <c r="G782" s="43">
        <f t="shared" ref="G782" ca="1" si="1467">VLOOKUP(INDIRECT(CHAR(39)&amp;$A782&amp;CHAR(39)&amp;"!r2c"&amp;$C782,0),variables,2,0)</f>
        <v>10980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3"/>
    </row>
    <row r="783" spans="1:9" x14ac:dyDescent="0.3">
      <c r="A783" s="43" t="s">
        <v>309</v>
      </c>
      <c r="B783" s="43">
        <f t="shared" si="1363"/>
        <v>7</v>
      </c>
      <c r="C783" s="43">
        <f t="shared" si="1387"/>
        <v>54</v>
      </c>
      <c r="D783" s="43"/>
      <c r="E783" s="43">
        <f t="shared" ref="E783" si="1468">plan_id</f>
        <v>805</v>
      </c>
      <c r="F783" s="43">
        <f t="shared" ca="1" si="1375"/>
        <v>2004</v>
      </c>
      <c r="G783" s="43">
        <f t="shared" ref="G783" ca="1" si="1469">VLOOKUP(INDIRECT(CHAR(39)&amp;$A783&amp;CHAR(39)&amp;"!r2c"&amp;$C783,0),variables,2,0)</f>
        <v>10981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3"/>
    </row>
    <row r="784" spans="1:9" x14ac:dyDescent="0.3">
      <c r="A784" s="43" t="s">
        <v>309</v>
      </c>
      <c r="B784" s="43">
        <f t="shared" si="1363"/>
        <v>7</v>
      </c>
      <c r="C784" s="43">
        <f t="shared" si="1387"/>
        <v>55</v>
      </c>
      <c r="D784" s="43"/>
      <c r="E784" s="43">
        <f t="shared" ref="E784" si="1470">plan_id</f>
        <v>805</v>
      </c>
      <c r="F784" s="43">
        <f t="shared" ca="1" si="1375"/>
        <v>2004</v>
      </c>
      <c r="G784" s="43">
        <f t="shared" ref="G784" ca="1" si="1471">VLOOKUP(INDIRECT(CHAR(39)&amp;$A784&amp;CHAR(39)&amp;"!r2c"&amp;$C784,0),variables,2,0)</f>
        <v>10706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5.0918310978407579E-4</v>
      </c>
      <c r="I784" s="43"/>
    </row>
    <row r="785" spans="1:9" x14ac:dyDescent="0.3">
      <c r="A785" s="43" t="s">
        <v>309</v>
      </c>
      <c r="B785" s="43">
        <f t="shared" si="1363"/>
        <v>7</v>
      </c>
      <c r="C785" s="43">
        <f t="shared" si="1387"/>
        <v>56</v>
      </c>
      <c r="D785" s="43"/>
      <c r="E785" s="43">
        <f t="shared" ref="E785" si="1472">plan_id</f>
        <v>805</v>
      </c>
      <c r="F785" s="43">
        <f t="shared" ca="1" si="1375"/>
        <v>2004</v>
      </c>
      <c r="G785" s="43">
        <f t="shared" ref="G785" ca="1" si="1473">VLOOKUP(INDIRECT(CHAR(39)&amp;$A785&amp;CHAR(39)&amp;"!r2c"&amp;$C785,0),variables,2,0)</f>
        <v>10983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3"/>
    </row>
    <row r="786" spans="1:9" x14ac:dyDescent="0.3">
      <c r="A786" s="43" t="s">
        <v>309</v>
      </c>
      <c r="B786" s="43">
        <f t="shared" si="1363"/>
        <v>7</v>
      </c>
      <c r="C786" s="43">
        <f t="shared" si="1387"/>
        <v>57</v>
      </c>
      <c r="D786" s="43"/>
      <c r="E786" s="43">
        <f t="shared" ref="E786" si="1474">plan_id</f>
        <v>805</v>
      </c>
      <c r="F786" s="43">
        <f t="shared" ca="1" si="1375"/>
        <v>2004</v>
      </c>
      <c r="G786" s="43">
        <f t="shared" ref="G786" ca="1" si="1475">VLOOKUP(INDIRECT(CHAR(39)&amp;$A786&amp;CHAR(39)&amp;"!r2c"&amp;$C786,0),variables,2,0)</f>
        <v>10989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14255131000</v>
      </c>
      <c r="I786" s="43"/>
    </row>
    <row r="787" spans="1:9" x14ac:dyDescent="0.3">
      <c r="A787" s="43" t="s">
        <v>309</v>
      </c>
      <c r="B787" s="43">
        <f t="shared" si="1363"/>
        <v>7</v>
      </c>
      <c r="C787" s="43">
        <f t="shared" si="1387"/>
        <v>58</v>
      </c>
      <c r="D787" s="43"/>
      <c r="E787" s="43">
        <f t="shared" ref="E787" si="1476">plan_id</f>
        <v>805</v>
      </c>
      <c r="F787" s="43">
        <f t="shared" ca="1" si="1375"/>
        <v>2004</v>
      </c>
      <c r="G787" s="43">
        <f t="shared" ref="G787" ca="1" si="1477">VLOOKUP(INDIRECT(CHAR(39)&amp;$A787&amp;CHAR(39)&amp;"!r2c"&amp;$C787,0),variables,2,0)</f>
        <v>10990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17617626000</v>
      </c>
      <c r="I787" s="43"/>
    </row>
    <row r="788" spans="1:9" x14ac:dyDescent="0.3">
      <c r="A788" s="43" t="s">
        <v>309</v>
      </c>
      <c r="B788" s="43">
        <f t="shared" si="1363"/>
        <v>7</v>
      </c>
      <c r="C788" s="43">
        <f t="shared" si="1387"/>
        <v>59</v>
      </c>
      <c r="D788" s="43"/>
      <c r="E788" s="43">
        <f t="shared" ref="E788" si="1478">plan_id</f>
        <v>805</v>
      </c>
      <c r="F788" s="43">
        <f t="shared" ca="1" si="1375"/>
        <v>2004</v>
      </c>
      <c r="G788" s="43">
        <f t="shared" ref="G788" ca="1" si="1479">VLOOKUP(INDIRECT(CHAR(39)&amp;$A788&amp;CHAR(39)&amp;"!r2c"&amp;$C788,0),variables,2,0)</f>
        <v>10991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3362495000</v>
      </c>
      <c r="I788" s="43"/>
    </row>
    <row r="789" spans="1:9" x14ac:dyDescent="0.3">
      <c r="A789" s="43" t="s">
        <v>309</v>
      </c>
      <c r="B789" s="43">
        <f t="shared" si="1363"/>
        <v>7</v>
      </c>
      <c r="C789" s="43">
        <f t="shared" si="1387"/>
        <v>60</v>
      </c>
      <c r="D789" s="43"/>
      <c r="E789" s="43">
        <f t="shared" ref="E789" si="1480">plan_id</f>
        <v>805</v>
      </c>
      <c r="F789" s="43">
        <f t="shared" ca="1" si="1375"/>
        <v>2004</v>
      </c>
      <c r="G789" s="43">
        <f t="shared" ref="G789" ca="1" si="1481">VLOOKUP(INDIRECT(CHAR(39)&amp;$A789&amp;CHAR(39)&amp;"!r2c"&amp;$C789,0),variables,2,0)</f>
        <v>10992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0.80900000000000005</v>
      </c>
      <c r="I789" s="43"/>
    </row>
    <row r="790" spans="1:9" x14ac:dyDescent="0.3">
      <c r="A790" s="43" t="s">
        <v>309</v>
      </c>
      <c r="B790" s="43">
        <f t="shared" si="1363"/>
        <v>7</v>
      </c>
      <c r="C790" s="43">
        <f t="shared" si="1387"/>
        <v>61</v>
      </c>
      <c r="D790" s="43"/>
      <c r="E790" s="43">
        <f t="shared" ref="E790" si="1482">plan_id</f>
        <v>805</v>
      </c>
      <c r="F790" s="43">
        <f t="shared" ca="1" si="1375"/>
        <v>2004</v>
      </c>
      <c r="G790" s="43">
        <f t="shared" ref="G790" ca="1" si="1483">VLOOKUP(INDIRECT(CHAR(39)&amp;$A790&amp;CHAR(39)&amp;"!r2c"&amp;$C790,0),variables,2,0)</f>
        <v>10993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2641533000</v>
      </c>
      <c r="I790" s="43"/>
    </row>
    <row r="791" spans="1:9" x14ac:dyDescent="0.3">
      <c r="A791" s="43" t="s">
        <v>309</v>
      </c>
      <c r="B791" s="43">
        <f t="shared" si="1363"/>
        <v>7</v>
      </c>
      <c r="C791" s="43">
        <f t="shared" si="1387"/>
        <v>62</v>
      </c>
      <c r="D791" s="43"/>
      <c r="E791" s="43">
        <f t="shared" ref="E791" si="1484">plan_id</f>
        <v>805</v>
      </c>
      <c r="F791" s="43">
        <f t="shared" ca="1" si="1375"/>
        <v>2004</v>
      </c>
      <c r="G791" s="43">
        <f t="shared" ref="G791" ca="1" si="1485">VLOOKUP(INDIRECT(CHAR(39)&amp;$A791&amp;CHAR(39)&amp;"!r2c"&amp;$C791,0),variables,2,0)</f>
        <v>10801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3"/>
    </row>
    <row r="792" spans="1:9" x14ac:dyDescent="0.3">
      <c r="A792" s="43" t="s">
        <v>309</v>
      </c>
      <c r="B792" s="43">
        <f t="shared" si="1363"/>
        <v>7</v>
      </c>
      <c r="C792" s="43">
        <f t="shared" si="1387"/>
        <v>63</v>
      </c>
      <c r="D792" s="43"/>
      <c r="E792" s="43">
        <f t="shared" ref="E792" si="1486">plan_id</f>
        <v>805</v>
      </c>
      <c r="F792" s="43">
        <f t="shared" ca="1" si="1375"/>
        <v>2004</v>
      </c>
      <c r="G792" s="43">
        <f t="shared" ref="G792" ca="1" si="1487">VLOOKUP(INDIRECT(CHAR(39)&amp;$A792&amp;CHAR(39)&amp;"!r2c"&amp;$C792,0),variables,2,0)</f>
        <v>10802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3"/>
    </row>
    <row r="793" spans="1:9" x14ac:dyDescent="0.3">
      <c r="A793" s="43" t="s">
        <v>309</v>
      </c>
      <c r="B793" s="43">
        <f t="shared" si="1363"/>
        <v>7</v>
      </c>
      <c r="C793" s="43">
        <f t="shared" si="1387"/>
        <v>64</v>
      </c>
      <c r="D793" s="43"/>
      <c r="E793" s="43">
        <f t="shared" ref="E793" si="1488">plan_id</f>
        <v>805</v>
      </c>
      <c r="F793" s="43">
        <f t="shared" ca="1" si="1375"/>
        <v>2004</v>
      </c>
      <c r="G793" s="43">
        <f t="shared" ref="G793" ca="1" si="1489">VLOOKUP(INDIRECT(CHAR(39)&amp;$A793&amp;CHAR(39)&amp;"!r2c"&amp;$C793,0),variables,2,0)</f>
        <v>10803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3"/>
    </row>
    <row r="794" spans="1:9" x14ac:dyDescent="0.3">
      <c r="A794" s="43" t="s">
        <v>309</v>
      </c>
      <c r="B794" s="43">
        <f t="shared" si="1363"/>
        <v>7</v>
      </c>
      <c r="C794" s="43">
        <f t="shared" si="1387"/>
        <v>65</v>
      </c>
      <c r="D794" s="43"/>
      <c r="E794" s="43">
        <f t="shared" ref="E794" si="1490">plan_id</f>
        <v>805</v>
      </c>
      <c r="F794" s="43">
        <f t="shared" ca="1" si="1375"/>
        <v>2004</v>
      </c>
      <c r="G794" s="43">
        <f t="shared" ref="G794" ca="1" si="1491">VLOOKUP(INDIRECT(CHAR(39)&amp;$A794&amp;CHAR(39)&amp;"!r2c"&amp;$C794,0),variables,2,0)</f>
        <v>10804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3"/>
    </row>
    <row r="795" spans="1:9" x14ac:dyDescent="0.3">
      <c r="A795" s="43" t="s">
        <v>309</v>
      </c>
      <c r="B795" s="43">
        <f t="shared" si="1363"/>
        <v>7</v>
      </c>
      <c r="C795" s="43">
        <f t="shared" si="1387"/>
        <v>66</v>
      </c>
      <c r="D795" s="43"/>
      <c r="E795" s="43">
        <f t="shared" ref="E795" si="1492">plan_id</f>
        <v>805</v>
      </c>
      <c r="F795" s="43">
        <f t="shared" ca="1" si="1375"/>
        <v>2004</v>
      </c>
      <c r="G795" s="43">
        <f t="shared" ref="G795" ca="1" si="1493">VLOOKUP(INDIRECT(CHAR(39)&amp;$A795&amp;CHAR(39)&amp;"!r2c"&amp;$C795,0),variables,2,0)</f>
        <v>10805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3"/>
    </row>
    <row r="796" spans="1:9" x14ac:dyDescent="0.3">
      <c r="A796" s="43" t="s">
        <v>309</v>
      </c>
      <c r="B796" s="43">
        <f t="shared" ref="B796" si="1494">B731+1</f>
        <v>7</v>
      </c>
      <c r="C796" s="43">
        <f t="shared" si="1387"/>
        <v>67</v>
      </c>
      <c r="D796" s="43"/>
      <c r="E796" s="43">
        <f t="shared" ref="E796" si="1495">plan_id</f>
        <v>805</v>
      </c>
      <c r="F796" s="43">
        <f t="shared" ca="1" si="1375"/>
        <v>2004</v>
      </c>
      <c r="G796" s="43">
        <f t="shared" ref="G796" ca="1" si="1496">VLOOKUP(INDIRECT(CHAR(39)&amp;$A796&amp;CHAR(39)&amp;"!r2c"&amp;$C796,0),variables,2,0)</f>
        <v>10806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3"/>
    </row>
    <row r="797" spans="1:9" x14ac:dyDescent="0.3">
      <c r="A797" s="43" t="s">
        <v>309</v>
      </c>
      <c r="B797" s="43">
        <f>B796</f>
        <v>7</v>
      </c>
      <c r="C797" s="43">
        <f t="shared" si="1387"/>
        <v>68</v>
      </c>
      <c r="D797" s="43"/>
      <c r="E797" s="43">
        <f t="shared" ref="E797" si="1497">plan_id</f>
        <v>805</v>
      </c>
      <c r="F797" s="43">
        <f t="shared" ca="1" si="1375"/>
        <v>2004</v>
      </c>
      <c r="G797" s="43">
        <f t="shared" ref="G797" ca="1" si="1498">VLOOKUP(INDIRECT(CHAR(39)&amp;$A797&amp;CHAR(39)&amp;"!r2c"&amp;$C797,0),variables,2,0)</f>
        <v>10807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3"/>
    </row>
    <row r="798" spans="1:9" x14ac:dyDescent="0.3">
      <c r="A798" s="43" t="s">
        <v>309</v>
      </c>
      <c r="B798" s="43">
        <f t="shared" ref="B798:B822" si="1499">B797</f>
        <v>7</v>
      </c>
      <c r="C798" s="43">
        <f t="shared" si="1387"/>
        <v>69</v>
      </c>
      <c r="D798" s="43"/>
      <c r="E798" s="43">
        <f t="shared" ref="E798" si="1500">plan_id</f>
        <v>805</v>
      </c>
      <c r="F798" s="43">
        <f t="shared" ca="1" si="1375"/>
        <v>2004</v>
      </c>
      <c r="G798" s="43">
        <f t="shared" ref="G798" ca="1" si="1501">VLOOKUP(INDIRECT(CHAR(39)&amp;$A798&amp;CHAR(39)&amp;"!r2c"&amp;$C798,0),variables,2,0)</f>
        <v>10808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3"/>
    </row>
    <row r="799" spans="1:9" x14ac:dyDescent="0.3">
      <c r="A799" s="43" t="s">
        <v>309</v>
      </c>
      <c r="B799" s="43">
        <f t="shared" si="1499"/>
        <v>7</v>
      </c>
      <c r="C799" s="43">
        <f t="shared" si="1387"/>
        <v>70</v>
      </c>
      <c r="D799" s="43"/>
      <c r="E799" s="43">
        <f t="shared" ref="E799" si="1502">plan_id</f>
        <v>805</v>
      </c>
      <c r="F799" s="43">
        <f t="shared" ca="1" si="1375"/>
        <v>2004</v>
      </c>
      <c r="G799" s="43">
        <f t="shared" ref="G799" ca="1" si="1503">VLOOKUP(INDIRECT(CHAR(39)&amp;$A799&amp;CHAR(39)&amp;"!r2c"&amp;$C799,0),variables,2,0)</f>
        <v>10809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3"/>
    </row>
    <row r="800" spans="1:9" x14ac:dyDescent="0.3">
      <c r="A800" s="43" t="s">
        <v>309</v>
      </c>
      <c r="B800" s="43">
        <f t="shared" si="1499"/>
        <v>7</v>
      </c>
      <c r="C800" s="43">
        <f t="shared" si="1387"/>
        <v>71</v>
      </c>
      <c r="D800" s="43"/>
      <c r="E800" s="43">
        <f t="shared" ref="E800" si="1504">plan_id</f>
        <v>805</v>
      </c>
      <c r="F800" s="43">
        <f t="shared" ca="1" si="1375"/>
        <v>2004</v>
      </c>
      <c r="G800" s="43">
        <f t="shared" ref="G800" ca="1" si="1505">VLOOKUP(INDIRECT(CHAR(39)&amp;$A800&amp;CHAR(39)&amp;"!r2c"&amp;$C800,0),variables,2,0)</f>
        <v>10810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3"/>
    </row>
    <row r="801" spans="1:9" x14ac:dyDescent="0.3">
      <c r="A801" s="43" t="s">
        <v>309</v>
      </c>
      <c r="B801" s="43">
        <f t="shared" si="1499"/>
        <v>7</v>
      </c>
      <c r="C801" s="43">
        <f t="shared" si="1387"/>
        <v>72</v>
      </c>
      <c r="D801" s="43"/>
      <c r="E801" s="43">
        <f t="shared" ref="E801" si="1506">plan_id</f>
        <v>805</v>
      </c>
      <c r="F801" s="43">
        <f t="shared" ca="1" si="1375"/>
        <v>2004</v>
      </c>
      <c r="G801" s="43">
        <f t="shared" ref="G801" ca="1" si="1507">VLOOKUP(INDIRECT(CHAR(39)&amp;$A801&amp;CHAR(39)&amp;"!r2c"&amp;$C801,0),variables,2,0)</f>
        <v>10811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3"/>
    </row>
    <row r="802" spans="1:9" x14ac:dyDescent="0.3">
      <c r="A802" s="43" t="s">
        <v>309</v>
      </c>
      <c r="B802" s="43">
        <f t="shared" si="1499"/>
        <v>7</v>
      </c>
      <c r="C802" s="43">
        <f t="shared" si="1387"/>
        <v>73</v>
      </c>
      <c r="D802" s="43"/>
      <c r="E802" s="43">
        <f t="shared" ref="E802" si="1508">plan_id</f>
        <v>805</v>
      </c>
      <c r="F802" s="43">
        <f t="shared" ca="1" si="1375"/>
        <v>2004</v>
      </c>
      <c r="G802" s="43">
        <f t="shared" ref="G802" ca="1" si="1509">VLOOKUP(INDIRECT(CHAR(39)&amp;$A802&amp;CHAR(39)&amp;"!r2c"&amp;$C802,0),variables,2,0)</f>
        <v>10812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3"/>
    </row>
    <row r="803" spans="1:9" x14ac:dyDescent="0.3">
      <c r="A803" s="43" t="s">
        <v>309</v>
      </c>
      <c r="B803" s="43">
        <f t="shared" si="1499"/>
        <v>7</v>
      </c>
      <c r="C803" s="43">
        <f t="shared" si="1387"/>
        <v>74</v>
      </c>
      <c r="D803" s="43"/>
      <c r="E803" s="43">
        <f t="shared" ref="E803" si="1510">plan_id</f>
        <v>805</v>
      </c>
      <c r="F803" s="43">
        <f t="shared" ca="1" si="1375"/>
        <v>2004</v>
      </c>
      <c r="G803" s="43">
        <f t="shared" ref="G803" ca="1" si="1511">VLOOKUP(INDIRECT(CHAR(39)&amp;$A803&amp;CHAR(39)&amp;"!r2c"&amp;$C803,0),variables,2,0)</f>
        <v>10813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3"/>
    </row>
    <row r="804" spans="1:9" x14ac:dyDescent="0.3">
      <c r="A804" s="43" t="s">
        <v>309</v>
      </c>
      <c r="B804" s="43">
        <f t="shared" si="1499"/>
        <v>7</v>
      </c>
      <c r="C804" s="43">
        <f t="shared" si="1387"/>
        <v>75</v>
      </c>
      <c r="D804" s="43"/>
      <c r="E804" s="43">
        <f t="shared" ref="E804" si="1512">plan_id</f>
        <v>805</v>
      </c>
      <c r="F804" s="43">
        <f t="shared" ca="1" si="1375"/>
        <v>2004</v>
      </c>
      <c r="G804" s="43">
        <f t="shared" ref="G804" ca="1" si="1513">VLOOKUP(INDIRECT(CHAR(39)&amp;$A804&amp;CHAR(39)&amp;"!r2c"&amp;$C804,0),variables,2,0)</f>
        <v>10814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3"/>
    </row>
    <row r="805" spans="1:9" x14ac:dyDescent="0.3">
      <c r="A805" s="43" t="s">
        <v>309</v>
      </c>
      <c r="B805" s="43">
        <f t="shared" si="1499"/>
        <v>7</v>
      </c>
      <c r="C805" s="43">
        <f t="shared" si="1387"/>
        <v>76</v>
      </c>
      <c r="D805" s="43"/>
      <c r="E805" s="43">
        <f t="shared" ref="E805" si="1514">plan_id</f>
        <v>805</v>
      </c>
      <c r="F805" s="43">
        <f t="shared" ca="1" si="1375"/>
        <v>2004</v>
      </c>
      <c r="G805" s="43">
        <f t="shared" ref="G805" ca="1" si="1515">VLOOKUP(INDIRECT(CHAR(39)&amp;$A805&amp;CHAR(39)&amp;"!r2c"&amp;$C805,0),variables,2,0)</f>
        <v>10815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3"/>
    </row>
    <row r="806" spans="1:9" x14ac:dyDescent="0.3">
      <c r="A806" s="43" t="s">
        <v>309</v>
      </c>
      <c r="B806" s="43">
        <f t="shared" si="1499"/>
        <v>7</v>
      </c>
      <c r="C806" s="43">
        <f t="shared" si="1387"/>
        <v>77</v>
      </c>
      <c r="D806" s="43"/>
      <c r="E806" s="43">
        <f t="shared" ref="E806" si="1516">plan_id</f>
        <v>805</v>
      </c>
      <c r="F806" s="43">
        <f t="shared" ca="1" si="1375"/>
        <v>2004</v>
      </c>
      <c r="G806" s="43">
        <f t="shared" ref="G806" ca="1" si="1517">VLOOKUP(INDIRECT(CHAR(39)&amp;$A806&amp;CHAR(39)&amp;"!r2c"&amp;$C806,0),variables,2,0)</f>
        <v>10816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3"/>
    </row>
    <row r="807" spans="1:9" x14ac:dyDescent="0.3">
      <c r="A807" s="43" t="s">
        <v>309</v>
      </c>
      <c r="B807" s="43">
        <f t="shared" si="1499"/>
        <v>7</v>
      </c>
      <c r="C807" s="43">
        <f t="shared" ref="C807:C870" si="1518">C716</f>
        <v>78</v>
      </c>
      <c r="D807" s="43"/>
      <c r="E807" s="43">
        <f t="shared" ref="E807" si="1519">plan_id</f>
        <v>805</v>
      </c>
      <c r="F807" s="43">
        <f t="shared" ca="1" si="1375"/>
        <v>2004</v>
      </c>
      <c r="G807" s="43">
        <f t="shared" ref="G807" ca="1" si="1520">VLOOKUP(INDIRECT(CHAR(39)&amp;$A807&amp;CHAR(39)&amp;"!r2c"&amp;$C807,0),variables,2,0)</f>
        <v>10817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3"/>
    </row>
    <row r="808" spans="1:9" x14ac:dyDescent="0.3">
      <c r="A808" s="43" t="s">
        <v>309</v>
      </c>
      <c r="B808" s="43">
        <f t="shared" si="1499"/>
        <v>7</v>
      </c>
      <c r="C808" s="43">
        <f t="shared" si="1518"/>
        <v>79</v>
      </c>
      <c r="D808" s="43"/>
      <c r="E808" s="43">
        <f t="shared" ref="E808" si="1521">plan_id</f>
        <v>805</v>
      </c>
      <c r="F808" s="43">
        <f t="shared" ca="1" si="1375"/>
        <v>2004</v>
      </c>
      <c r="G808" s="43">
        <f t="shared" ref="G808" ca="1" si="1522">VLOOKUP(INDIRECT(CHAR(39)&amp;$A808&amp;CHAR(39)&amp;"!r2c"&amp;$C808,0),variables,2,0)</f>
        <v>10818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3"/>
    </row>
    <row r="809" spans="1:9" x14ac:dyDescent="0.3">
      <c r="A809" s="43" t="s">
        <v>309</v>
      </c>
      <c r="B809" s="43">
        <f t="shared" si="1499"/>
        <v>7</v>
      </c>
      <c r="C809" s="43">
        <f t="shared" si="1518"/>
        <v>80</v>
      </c>
      <c r="D809" s="43"/>
      <c r="E809" s="43">
        <f t="shared" ref="E809" si="1523">plan_id</f>
        <v>805</v>
      </c>
      <c r="F809" s="43">
        <f t="shared" ca="1" si="1375"/>
        <v>2004</v>
      </c>
      <c r="G809" s="43">
        <f t="shared" ref="G809" ca="1" si="1524">VLOOKUP(INDIRECT(CHAR(39)&amp;$A809&amp;CHAR(39)&amp;"!r2c"&amp;$C809,0),variables,2,0)</f>
        <v>10819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3"/>
    </row>
    <row r="810" spans="1:9" x14ac:dyDescent="0.3">
      <c r="A810" s="43" t="s">
        <v>309</v>
      </c>
      <c r="B810" s="43">
        <f t="shared" si="1499"/>
        <v>7</v>
      </c>
      <c r="C810" s="43">
        <f t="shared" si="1518"/>
        <v>81</v>
      </c>
      <c r="D810" s="43"/>
      <c r="E810" s="43">
        <f t="shared" ref="E810" si="1525">plan_id</f>
        <v>805</v>
      </c>
      <c r="F810" s="43">
        <f t="shared" ca="1" si="1375"/>
        <v>2004</v>
      </c>
      <c r="G810" s="43">
        <f t="shared" ref="G810" ca="1" si="1526">VLOOKUP(INDIRECT(CHAR(39)&amp;$A810&amp;CHAR(39)&amp;"!r2c"&amp;$C810,0),variables,2,0)</f>
        <v>10820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3"/>
    </row>
    <row r="811" spans="1:9" x14ac:dyDescent="0.3">
      <c r="A811" s="43" t="s">
        <v>309</v>
      </c>
      <c r="B811" s="43">
        <f t="shared" si="1499"/>
        <v>7</v>
      </c>
      <c r="C811" s="43">
        <f t="shared" si="1518"/>
        <v>82</v>
      </c>
      <c r="D811" s="43"/>
      <c r="E811" s="43">
        <f t="shared" ref="E811" si="1527">plan_id</f>
        <v>805</v>
      </c>
      <c r="F811" s="43">
        <f t="shared" ca="1" si="1375"/>
        <v>2004</v>
      </c>
      <c r="G811" s="43">
        <f t="shared" ref="G811" ca="1" si="1528">VLOOKUP(INDIRECT(CHAR(39)&amp;$A811&amp;CHAR(39)&amp;"!r2c"&amp;$C811,0),variables,2,0)</f>
        <v>10821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3"/>
    </row>
    <row r="812" spans="1:9" x14ac:dyDescent="0.3">
      <c r="A812" s="43" t="s">
        <v>309</v>
      </c>
      <c r="B812" s="43">
        <f t="shared" si="1499"/>
        <v>7</v>
      </c>
      <c r="C812" s="43">
        <f t="shared" si="1518"/>
        <v>83</v>
      </c>
      <c r="D812" s="43"/>
      <c r="E812" s="43">
        <f t="shared" ref="E812" si="1529">plan_id</f>
        <v>805</v>
      </c>
      <c r="F812" s="43">
        <f t="shared" ca="1" si="1375"/>
        <v>2004</v>
      </c>
      <c r="G812" s="43">
        <f t="shared" ref="G812" ca="1" si="1530">VLOOKUP(INDIRECT(CHAR(39)&amp;$A812&amp;CHAR(39)&amp;"!r2c"&amp;$C812,0),variables,2,0)</f>
        <v>10822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3"/>
    </row>
    <row r="813" spans="1:9" x14ac:dyDescent="0.3">
      <c r="A813" s="43" t="s">
        <v>309</v>
      </c>
      <c r="B813" s="43">
        <f t="shared" si="1499"/>
        <v>7</v>
      </c>
      <c r="C813" s="43">
        <f t="shared" si="1518"/>
        <v>84</v>
      </c>
      <c r="D813" s="43"/>
      <c r="E813" s="43">
        <f t="shared" ref="E813" si="1531">plan_id</f>
        <v>805</v>
      </c>
      <c r="F813" s="43">
        <f t="shared" ca="1" si="1375"/>
        <v>2004</v>
      </c>
      <c r="G813" s="43">
        <f t="shared" ref="G813" ca="1" si="1532">VLOOKUP(INDIRECT(CHAR(39)&amp;$A813&amp;CHAR(39)&amp;"!r2c"&amp;$C813,0),variables,2,0)</f>
        <v>10829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3"/>
    </row>
    <row r="814" spans="1:9" x14ac:dyDescent="0.3">
      <c r="A814" s="43" t="s">
        <v>309</v>
      </c>
      <c r="B814" s="43">
        <f t="shared" si="1499"/>
        <v>7</v>
      </c>
      <c r="C814" s="43">
        <f t="shared" si="1518"/>
        <v>85</v>
      </c>
      <c r="D814" s="43"/>
      <c r="E814" s="43">
        <f t="shared" ref="E814" si="1533">plan_id</f>
        <v>805</v>
      </c>
      <c r="F814" s="43">
        <f t="shared" ca="1" si="1375"/>
        <v>2004</v>
      </c>
      <c r="G814" s="43">
        <f t="shared" ref="G814" ca="1" si="1534">VLOOKUP(INDIRECT(CHAR(39)&amp;$A814&amp;CHAR(39)&amp;"!r2c"&amp;$C814,0),variables,2,0)</f>
        <v>10823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3"/>
    </row>
    <row r="815" spans="1:9" x14ac:dyDescent="0.3">
      <c r="A815" s="43" t="s">
        <v>309</v>
      </c>
      <c r="B815" s="43">
        <f t="shared" si="1499"/>
        <v>7</v>
      </c>
      <c r="C815" s="43">
        <f t="shared" si="1518"/>
        <v>86</v>
      </c>
      <c r="D815" s="43"/>
      <c r="E815" s="43">
        <f t="shared" ref="E815" si="1535">plan_id</f>
        <v>805</v>
      </c>
      <c r="F815" s="43">
        <f t="shared" ca="1" si="1375"/>
        <v>2004</v>
      </c>
      <c r="G815" s="43">
        <f t="shared" ref="G815" ca="1" si="1536">VLOOKUP(INDIRECT(CHAR(39)&amp;$A815&amp;CHAR(39)&amp;"!r2c"&amp;$C815,0),variables,2,0)</f>
        <v>10798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3"/>
    </row>
    <row r="816" spans="1:9" x14ac:dyDescent="0.3">
      <c r="A816" s="43" t="s">
        <v>309</v>
      </c>
      <c r="B816" s="43">
        <f t="shared" si="1499"/>
        <v>7</v>
      </c>
      <c r="C816" s="43">
        <f t="shared" si="1518"/>
        <v>87</v>
      </c>
      <c r="D816" s="43"/>
      <c r="E816" s="43">
        <f t="shared" ref="E816" si="1537">plan_id</f>
        <v>805</v>
      </c>
      <c r="F816" s="43">
        <f t="shared" ca="1" si="1375"/>
        <v>2004</v>
      </c>
      <c r="G816" s="43">
        <f t="shared" ref="G816" ca="1" si="1538">VLOOKUP(INDIRECT(CHAR(39)&amp;$A816&amp;CHAR(39)&amp;"!r2c"&amp;$C816,0),variables,2,0)</f>
        <v>10799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3"/>
    </row>
    <row r="817" spans="1:9" x14ac:dyDescent="0.3">
      <c r="A817" s="43" t="s">
        <v>309</v>
      </c>
      <c r="B817" s="43">
        <f t="shared" si="1499"/>
        <v>7</v>
      </c>
      <c r="C817" s="43">
        <f t="shared" si="1518"/>
        <v>88</v>
      </c>
      <c r="D817" s="43"/>
      <c r="E817" s="43">
        <f t="shared" ref="E817" si="1539">plan_id</f>
        <v>805</v>
      </c>
      <c r="F817" s="43">
        <f t="shared" ca="1" si="1375"/>
        <v>2004</v>
      </c>
      <c r="G817" s="43">
        <f t="shared" ref="G817" ca="1" si="1540">VLOOKUP(INDIRECT(CHAR(39)&amp;$A817&amp;CHAR(39)&amp;"!r2c"&amp;$C817,0),variables,2,0)</f>
        <v>10800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3"/>
    </row>
    <row r="818" spans="1:9" x14ac:dyDescent="0.3">
      <c r="A818" s="43" t="s">
        <v>309</v>
      </c>
      <c r="B818" s="43">
        <f t="shared" si="1499"/>
        <v>7</v>
      </c>
      <c r="C818" s="43">
        <f t="shared" si="1518"/>
        <v>89</v>
      </c>
      <c r="D818" s="43"/>
      <c r="E818" s="43">
        <f t="shared" ref="E818" si="1541">plan_id</f>
        <v>805</v>
      </c>
      <c r="F818" s="43">
        <f t="shared" ca="1" si="1375"/>
        <v>2004</v>
      </c>
      <c r="G818" s="43">
        <f t="shared" ref="G818" ca="1" si="1542">VLOOKUP(INDIRECT(CHAR(39)&amp;$A818&amp;CHAR(39)&amp;"!r2c"&amp;$C818,0),variables,2,0)</f>
        <v>10824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3"/>
    </row>
    <row r="819" spans="1:9" x14ac:dyDescent="0.3">
      <c r="A819" s="43" t="s">
        <v>309</v>
      </c>
      <c r="B819" s="43">
        <f t="shared" si="1499"/>
        <v>7</v>
      </c>
      <c r="C819" s="43">
        <f t="shared" si="1518"/>
        <v>90</v>
      </c>
      <c r="D819" s="43"/>
      <c r="E819" s="43">
        <f t="shared" ref="E819" si="1543">plan_id</f>
        <v>805</v>
      </c>
      <c r="F819" s="43">
        <f t="shared" ca="1" si="1375"/>
        <v>2004</v>
      </c>
      <c r="G819" s="43">
        <f t="shared" ref="G819" ca="1" si="1544">VLOOKUP(INDIRECT(CHAR(39)&amp;$A819&amp;CHAR(39)&amp;"!r2c"&amp;$C819,0),variables,2,0)</f>
        <v>10825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3"/>
    </row>
    <row r="820" spans="1:9" x14ac:dyDescent="0.3">
      <c r="A820" s="43" t="s">
        <v>309</v>
      </c>
      <c r="B820" s="43">
        <f t="shared" si="1499"/>
        <v>7</v>
      </c>
      <c r="C820" s="43">
        <f t="shared" si="1518"/>
        <v>91</v>
      </c>
      <c r="D820" s="43"/>
      <c r="E820" s="43">
        <f t="shared" ref="E820" si="1545">plan_id</f>
        <v>805</v>
      </c>
      <c r="F820" s="43">
        <f t="shared" ca="1" si="1375"/>
        <v>2004</v>
      </c>
      <c r="G820" s="43">
        <f t="shared" ref="G820" ca="1" si="1546">VLOOKUP(INDIRECT(CHAR(39)&amp;$A820&amp;CHAR(39)&amp;"!r2c"&amp;$C820,0),variables,2,0)</f>
        <v>10826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3"/>
    </row>
    <row r="821" spans="1:9" x14ac:dyDescent="0.3">
      <c r="A821" s="43" t="s">
        <v>309</v>
      </c>
      <c r="B821" s="43">
        <f t="shared" si="1499"/>
        <v>7</v>
      </c>
      <c r="C821" s="43">
        <f t="shared" si="1518"/>
        <v>92</v>
      </c>
      <c r="D821" s="43"/>
      <c r="E821" s="43">
        <f t="shared" ref="E821" si="1547">plan_id</f>
        <v>805</v>
      </c>
      <c r="F821" s="43">
        <f t="shared" ca="1" si="1375"/>
        <v>2004</v>
      </c>
      <c r="G821" s="43">
        <f t="shared" ref="G821" ca="1" si="1548">VLOOKUP(INDIRECT(CHAR(39)&amp;$A821&amp;CHAR(39)&amp;"!r2c"&amp;$C821,0),variables,2,0)</f>
        <v>10828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3"/>
    </row>
    <row r="822" spans="1:9" x14ac:dyDescent="0.3">
      <c r="A822" s="43" t="s">
        <v>309</v>
      </c>
      <c r="B822" s="43">
        <f t="shared" si="1499"/>
        <v>7</v>
      </c>
      <c r="C822" s="43">
        <f t="shared" si="1518"/>
        <v>93</v>
      </c>
      <c r="D822" s="43"/>
      <c r="E822" s="43">
        <f t="shared" ref="E822" si="1549">plan_id</f>
        <v>805</v>
      </c>
      <c r="F822" s="43">
        <f t="shared" ca="1" si="1375"/>
        <v>2004</v>
      </c>
      <c r="G822" s="43">
        <f t="shared" ref="G822" ca="1" si="1550">VLOOKUP(INDIRECT(CHAR(39)&amp;$A822&amp;CHAR(39)&amp;"!r2c"&amp;$C822,0),variables,2,0)</f>
        <v>10827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3"/>
    </row>
    <row r="823" spans="1:9" x14ac:dyDescent="0.3">
      <c r="A823" s="43" t="s">
        <v>309</v>
      </c>
      <c r="B823" s="43">
        <f t="shared" ref="B823:B886" si="1551">B758+1</f>
        <v>8</v>
      </c>
      <c r="C823" s="43">
        <f t="shared" si="1518"/>
        <v>3</v>
      </c>
      <c r="D823" s="43"/>
      <c r="E823" s="43">
        <f t="shared" ref="E823" si="1552">plan_id</f>
        <v>805</v>
      </c>
      <c r="F823" s="43">
        <f t="shared" ca="1" si="1375"/>
        <v>2005</v>
      </c>
      <c r="G823" s="43">
        <f t="shared" ref="G823" ca="1" si="1553">VLOOKUP(INDIRECT(CHAR(39)&amp;$A823&amp;CHAR(39)&amp;"!r2c"&amp;$C823,0),variables,2,0)</f>
        <v>10703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39629</v>
      </c>
      <c r="I823" s="43"/>
    </row>
    <row r="824" spans="1:9" x14ac:dyDescent="0.3">
      <c r="A824" s="43" t="s">
        <v>309</v>
      </c>
      <c r="B824" s="43">
        <f t="shared" si="1551"/>
        <v>8</v>
      </c>
      <c r="C824" s="43">
        <f t="shared" si="1518"/>
        <v>4</v>
      </c>
      <c r="D824" s="43"/>
      <c r="E824" s="43">
        <f t="shared" ref="E824" si="1554">plan_id</f>
        <v>805</v>
      </c>
      <c r="F824" s="43">
        <f t="shared" ca="1" si="1375"/>
        <v>2005</v>
      </c>
      <c r="G824" s="43">
        <f t="shared" ref="G824" ca="1" si="1555">VLOOKUP(INDIRECT(CHAR(39)&amp;$A824&amp;CHAR(39)&amp;"!r2c"&amp;$C824,0),variables,2,0)</f>
        <v>10845</v>
      </c>
      <c r="H824" s="4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 consulting ,LLC</v>
      </c>
      <c r="I824" s="43"/>
    </row>
    <row r="825" spans="1:9" x14ac:dyDescent="0.3">
      <c r="A825" s="43" t="s">
        <v>309</v>
      </c>
      <c r="B825" s="43">
        <f t="shared" si="1551"/>
        <v>8</v>
      </c>
      <c r="C825" s="43">
        <f t="shared" si="1518"/>
        <v>5</v>
      </c>
      <c r="D825" s="43"/>
      <c r="E825" s="43">
        <f t="shared" ref="E825" si="1556">plan_id</f>
        <v>805</v>
      </c>
      <c r="F825" s="43">
        <f t="shared" ca="1" si="1375"/>
        <v>2005</v>
      </c>
      <c r="G825" s="43">
        <f t="shared" ref="G825" ca="1" si="1557">VLOOKUP(INDIRECT(CHAR(39)&amp;$A825&amp;CHAR(39)&amp;"!r2c"&amp;$C825,0),variables,2,0)</f>
        <v>10924</v>
      </c>
      <c r="H825" s="4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Univ=14.39%; Non-Univ=17.84%</v>
      </c>
      <c r="I825" s="43"/>
    </row>
    <row r="826" spans="1:9" x14ac:dyDescent="0.3">
      <c r="A826" s="43" t="s">
        <v>309</v>
      </c>
      <c r="B826" s="43">
        <f t="shared" si="1551"/>
        <v>8</v>
      </c>
      <c r="C826" s="43">
        <f t="shared" si="1518"/>
        <v>6</v>
      </c>
      <c r="D826" s="43"/>
      <c r="E826" s="43">
        <f t="shared" ref="E826" si="1558">plan_id</f>
        <v>805</v>
      </c>
      <c r="F826" s="43">
        <f t="shared" ca="1" si="1375"/>
        <v>2005</v>
      </c>
      <c r="G826" s="43">
        <f t="shared" ref="G826" ca="1" si="1559">VLOOKUP(INDIRECT(CHAR(39)&amp;$A826&amp;CHAR(39)&amp;"!r2c"&amp;$C826,0),variables,2,0)</f>
        <v>10925</v>
      </c>
      <c r="H826" s="46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Univ=6.765%; Non-Univ=8.735%</v>
      </c>
      <c r="I826" s="43"/>
    </row>
    <row r="827" spans="1:9" x14ac:dyDescent="0.3">
      <c r="A827" s="43" t="s">
        <v>309</v>
      </c>
      <c r="B827" s="43">
        <f t="shared" si="1551"/>
        <v>8</v>
      </c>
      <c r="C827" s="43">
        <f t="shared" si="1518"/>
        <v>7</v>
      </c>
      <c r="D827" s="43"/>
      <c r="E827" s="43">
        <f t="shared" ref="E827" si="1560">plan_id</f>
        <v>805</v>
      </c>
      <c r="F827" s="43">
        <f t="shared" ca="1" si="1375"/>
        <v>2005</v>
      </c>
      <c r="G827" s="43">
        <f t="shared" ref="G827" ca="1" si="1561">VLOOKUP(INDIRECT(CHAR(39)&amp;$A827&amp;CHAR(39)&amp;"!r2c"&amp;$C827,0),variables,2,0)</f>
        <v>10926</v>
      </c>
      <c r="H827" s="46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Univ=7.625%; Non-Univ=9.105%</v>
      </c>
      <c r="I827" s="43"/>
    </row>
    <row r="828" spans="1:9" x14ac:dyDescent="0.3">
      <c r="A828" s="43" t="s">
        <v>309</v>
      </c>
      <c r="B828" s="43">
        <f t="shared" si="1551"/>
        <v>8</v>
      </c>
      <c r="C828" s="43">
        <f t="shared" si="1518"/>
        <v>8</v>
      </c>
      <c r="D828" s="43"/>
      <c r="E828" s="43">
        <f t="shared" ref="E828" si="1562">plan_id</f>
        <v>805</v>
      </c>
      <c r="F828" s="43">
        <f t="shared" ca="1" si="1375"/>
        <v>2005</v>
      </c>
      <c r="G828" s="43">
        <f t="shared" ref="G828" ca="1" si="1563">VLOOKUP(INDIRECT(CHAR(39)&amp;$A828&amp;CHAR(39)&amp;"!r2c"&amp;$C828,0),variables,2,0)</f>
        <v>10704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-153746000</v>
      </c>
      <c r="I828" s="43"/>
    </row>
    <row r="829" spans="1:9" x14ac:dyDescent="0.3">
      <c r="A829" s="43" t="s">
        <v>309</v>
      </c>
      <c r="B829" s="43">
        <f t="shared" si="1551"/>
        <v>8</v>
      </c>
      <c r="C829" s="43">
        <f t="shared" si="1518"/>
        <v>9</v>
      </c>
      <c r="D829" s="43"/>
      <c r="E829" s="43">
        <f t="shared" ref="E829" si="1564">plan_id</f>
        <v>805</v>
      </c>
      <c r="F829" s="43">
        <f t="shared" ca="1" si="1375"/>
        <v>2005</v>
      </c>
      <c r="G829" s="43">
        <f t="shared" ref="G829" ca="1" si="1565">VLOOKUP(INDIRECT(CHAR(39)&amp;$A829&amp;CHAR(39)&amp;"!r2c"&amp;$C829,0),variables,2,0)</f>
        <v>10928</v>
      </c>
      <c r="H829" s="46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Univ=9.43%; Non-Univ=8.94%</v>
      </c>
      <c r="I829" s="43"/>
    </row>
    <row r="830" spans="1:9" x14ac:dyDescent="0.3">
      <c r="A830" s="43" t="s">
        <v>309</v>
      </c>
      <c r="B830" s="43">
        <f t="shared" si="1551"/>
        <v>8</v>
      </c>
      <c r="C830" s="43">
        <f t="shared" si="1518"/>
        <v>10</v>
      </c>
      <c r="D830" s="43"/>
      <c r="E830" s="43">
        <f t="shared" ref="E830" si="1566">plan_id</f>
        <v>805</v>
      </c>
      <c r="F830" s="43">
        <f t="shared" ref="F830:F951" ca="1" si="1567">INDIRECT(CHAR(39)&amp;$A830&amp;CHAR(39)&amp;"!r"&amp;$B830&amp;"c2",0)</f>
        <v>2005</v>
      </c>
      <c r="G830" s="43">
        <f t="shared" ref="G830" ca="1" si="1568">VLOOKUP(INDIRECT(CHAR(39)&amp;$A830&amp;CHAR(39)&amp;"!r2c"&amp;$C830,0),variables,2,0)</f>
        <v>10929</v>
      </c>
      <c r="H830" s="46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Univ=9.43%; Non-Univ=8.94%</v>
      </c>
      <c r="I830" s="43"/>
    </row>
    <row r="831" spans="1:9" x14ac:dyDescent="0.3">
      <c r="A831" s="43" t="s">
        <v>309</v>
      </c>
      <c r="B831" s="43">
        <f t="shared" si="1551"/>
        <v>8</v>
      </c>
      <c r="C831" s="43">
        <f t="shared" si="1518"/>
        <v>11</v>
      </c>
      <c r="D831" s="43"/>
      <c r="E831" s="43">
        <f t="shared" ref="E831" si="1569">plan_id</f>
        <v>805</v>
      </c>
      <c r="F831" s="43">
        <f t="shared" ca="1" si="1567"/>
        <v>2005</v>
      </c>
      <c r="G831" s="43">
        <f t="shared" ref="G831" ca="1" si="1570">VLOOKUP(INDIRECT(CHAR(39)&amp;$A831&amp;CHAR(39)&amp;"!r2c"&amp;$C831,0),variables,2,0)</f>
        <v>10930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3"/>
    </row>
    <row r="832" spans="1:9" x14ac:dyDescent="0.3">
      <c r="A832" s="43" t="s">
        <v>309</v>
      </c>
      <c r="B832" s="43">
        <f t="shared" si="1551"/>
        <v>8</v>
      </c>
      <c r="C832" s="43">
        <f t="shared" si="1518"/>
        <v>12</v>
      </c>
      <c r="D832" s="43"/>
      <c r="E832" s="43">
        <f t="shared" ref="E832" si="1571">plan_id</f>
        <v>805</v>
      </c>
      <c r="F832" s="43">
        <f t="shared" ca="1" si="1567"/>
        <v>2005</v>
      </c>
      <c r="G832" s="43">
        <f t="shared" ref="G832" ca="1" si="1572">VLOOKUP(INDIRECT(CHAR(39)&amp;$A832&amp;CHAR(39)&amp;"!r2c"&amp;$C832,0),variables,2,0)</f>
        <v>10705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247024518</v>
      </c>
      <c r="I832" s="43"/>
    </row>
    <row r="833" spans="1:9" x14ac:dyDescent="0.3">
      <c r="A833" s="43" t="s">
        <v>309</v>
      </c>
      <c r="B833" s="43">
        <f t="shared" si="1551"/>
        <v>8</v>
      </c>
      <c r="C833" s="43">
        <f t="shared" si="1518"/>
        <v>13</v>
      </c>
      <c r="D833" s="43"/>
      <c r="E833" s="43">
        <f t="shared" ref="E833" si="1573">plan_id</f>
        <v>805</v>
      </c>
      <c r="F833" s="43">
        <f t="shared" ca="1" si="1567"/>
        <v>2005</v>
      </c>
      <c r="G833" s="43">
        <f t="shared" ref="G833" ca="1" si="1574">VLOOKUP(INDIRECT(CHAR(39)&amp;$A833&amp;CHAR(39)&amp;"!r2c"&amp;$C833,0),variables,2,0)</f>
        <v>10842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3"/>
    </row>
    <row r="834" spans="1:9" x14ac:dyDescent="0.3">
      <c r="A834" s="43" t="s">
        <v>309</v>
      </c>
      <c r="B834" s="43">
        <f t="shared" si="1551"/>
        <v>8</v>
      </c>
      <c r="C834" s="43">
        <f t="shared" si="1518"/>
        <v>14</v>
      </c>
      <c r="D834" s="43"/>
      <c r="E834" s="43">
        <f t="shared" ref="E834" si="1575">plan_id</f>
        <v>805</v>
      </c>
      <c r="F834" s="43">
        <f t="shared" ca="1" si="1567"/>
        <v>2005</v>
      </c>
      <c r="G834" s="43">
        <f t="shared" ref="G834" ca="1" si="1576">VLOOKUP(INDIRECT(CHAR(39)&amp;$A834&amp;CHAR(39)&amp;"!r2c"&amp;$C834,0),variables,2,0)</f>
        <v>10843</v>
      </c>
      <c r="H834" s="46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Univ=11.625%,Non-Univ=13.105%</v>
      </c>
      <c r="I834" s="43"/>
    </row>
    <row r="835" spans="1:9" x14ac:dyDescent="0.3">
      <c r="A835" s="43" t="s">
        <v>309</v>
      </c>
      <c r="B835" s="43">
        <f t="shared" si="1551"/>
        <v>8</v>
      </c>
      <c r="C835" s="43">
        <f t="shared" si="1518"/>
        <v>15</v>
      </c>
      <c r="D835" s="43"/>
      <c r="E835" s="43">
        <f t="shared" ref="E835" si="1577">plan_id</f>
        <v>805</v>
      </c>
      <c r="F835" s="43">
        <f t="shared" ca="1" si="1567"/>
        <v>2005</v>
      </c>
      <c r="G835" s="43">
        <f t="shared" ref="G835" ca="1" si="1578">VLOOKUP(INDIRECT(CHAR(39)&amp;$A835&amp;CHAR(39)&amp;"!r2c"&amp;$C835,0),variables,2,0)</f>
        <v>10931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7.4999999999999997E-3</v>
      </c>
      <c r="I835" s="43"/>
    </row>
    <row r="836" spans="1:9" x14ac:dyDescent="0.3">
      <c r="A836" s="43" t="s">
        <v>309</v>
      </c>
      <c r="B836" s="43">
        <f t="shared" si="1551"/>
        <v>8</v>
      </c>
      <c r="C836" s="43">
        <f t="shared" si="1518"/>
        <v>16</v>
      </c>
      <c r="D836" s="43"/>
      <c r="E836" s="43">
        <f t="shared" ref="E836" si="1579">plan_id</f>
        <v>805</v>
      </c>
      <c r="F836" s="43">
        <f t="shared" ca="1" si="1567"/>
        <v>2005</v>
      </c>
      <c r="G836" s="43">
        <f t="shared" ref="G836" ca="1" si="1580">VLOOKUP(INDIRECT(CHAR(39)&amp;$A836&amp;CHAR(39)&amp;"!r2c"&amp;$C836,0),variables,2,0)</f>
        <v>10932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7.4999999999999997E-3</v>
      </c>
      <c r="I836" s="43"/>
    </row>
    <row r="837" spans="1:9" x14ac:dyDescent="0.3">
      <c r="A837" s="43" t="s">
        <v>309</v>
      </c>
      <c r="B837" s="43">
        <f t="shared" si="1551"/>
        <v>8</v>
      </c>
      <c r="C837" s="43">
        <f t="shared" si="1518"/>
        <v>17</v>
      </c>
      <c r="D837" s="43"/>
      <c r="E837" s="43">
        <f t="shared" ref="E837" si="1581">plan_id</f>
        <v>805</v>
      </c>
      <c r="F837" s="43">
        <f t="shared" ca="1" si="1567"/>
        <v>2005</v>
      </c>
      <c r="G837" s="43">
        <f t="shared" ref="G837" ca="1" si="1582">VLOOKUP(INDIRECT(CHAR(39)&amp;$A837&amp;CHAR(39)&amp;"!r2c"&amp;$C837,0),variables,2,0)</f>
        <v>10933</v>
      </c>
      <c r="H837" s="46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Univ=16.195%; Non-Univ=17.675%</v>
      </c>
      <c r="I837" s="43"/>
    </row>
    <row r="838" spans="1:9" x14ac:dyDescent="0.3">
      <c r="A838" s="43" t="s">
        <v>309</v>
      </c>
      <c r="B838" s="43">
        <f t="shared" si="1551"/>
        <v>8</v>
      </c>
      <c r="C838" s="43">
        <f t="shared" si="1518"/>
        <v>18</v>
      </c>
      <c r="D838" s="43"/>
      <c r="E838" s="43">
        <f t="shared" ref="E838" si="1583">plan_id</f>
        <v>805</v>
      </c>
      <c r="F838" s="43">
        <f t="shared" ca="1" si="1567"/>
        <v>2005</v>
      </c>
      <c r="G838" s="43">
        <f t="shared" ref="G838" ca="1" si="1584">VLOOKUP(INDIRECT(CHAR(39)&amp;$A838&amp;CHAR(39)&amp;"!r2c"&amp;$C838,0),variables,2,0)</f>
        <v>10934</v>
      </c>
      <c r="H838" s="4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Univ=7.625%; Non-Univ=9.105%</v>
      </c>
      <c r="I838" s="43"/>
    </row>
    <row r="839" spans="1:9" x14ac:dyDescent="0.3">
      <c r="A839" s="43" t="s">
        <v>309</v>
      </c>
      <c r="B839" s="43">
        <f t="shared" si="1551"/>
        <v>8</v>
      </c>
      <c r="C839" s="43">
        <f t="shared" si="1518"/>
        <v>19</v>
      </c>
      <c r="D839" s="43"/>
      <c r="E839" s="43">
        <f t="shared" ref="E839" si="1585">plan_id</f>
        <v>805</v>
      </c>
      <c r="F839" s="43">
        <f t="shared" ca="1" si="1567"/>
        <v>2005</v>
      </c>
      <c r="G839" s="43">
        <f t="shared" ref="G839" ca="1" si="1586">VLOOKUP(INDIRECT(CHAR(39)&amp;$A839&amp;CHAR(39)&amp;"!r2c"&amp;$C839,0),variables,2,0)</f>
        <v>10935</v>
      </c>
      <c r="H839" s="4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43"/>
    </row>
    <row r="840" spans="1:9" x14ac:dyDescent="0.3">
      <c r="A840" s="43" t="s">
        <v>309</v>
      </c>
      <c r="B840" s="43">
        <f t="shared" si="1551"/>
        <v>8</v>
      </c>
      <c r="C840" s="43">
        <f t="shared" si="1518"/>
        <v>20</v>
      </c>
      <c r="D840" s="43"/>
      <c r="E840" s="43">
        <f t="shared" ref="E840" si="1587">plan_id</f>
        <v>805</v>
      </c>
      <c r="F840" s="43">
        <f t="shared" ca="1" si="1567"/>
        <v>2005</v>
      </c>
      <c r="G840" s="43">
        <f t="shared" ref="G840" ca="1" si="1588">VLOOKUP(INDIRECT(CHAR(39)&amp;$A840&amp;CHAR(39)&amp;"!r2c"&amp;$C840,0),variables,2,0)</f>
        <v>10937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3"/>
    </row>
    <row r="841" spans="1:9" x14ac:dyDescent="0.3">
      <c r="A841" s="43" t="s">
        <v>309</v>
      </c>
      <c r="B841" s="43">
        <f t="shared" si="1551"/>
        <v>8</v>
      </c>
      <c r="C841" s="43">
        <f t="shared" si="1518"/>
        <v>21</v>
      </c>
      <c r="D841" s="43"/>
      <c r="E841" s="43">
        <f t="shared" ref="E841" si="1589">plan_id</f>
        <v>805</v>
      </c>
      <c r="F841" s="43">
        <f t="shared" ca="1" si="1567"/>
        <v>2005</v>
      </c>
      <c r="G841" s="43">
        <f t="shared" ref="G841" ca="1" si="1590">VLOOKUP(INDIRECT(CHAR(39)&amp;$A841&amp;CHAR(39)&amp;"!r2c"&amp;$C841,0),variables,2,0)</f>
        <v>10938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3"/>
    </row>
    <row r="842" spans="1:9" x14ac:dyDescent="0.3">
      <c r="A842" s="43" t="s">
        <v>309</v>
      </c>
      <c r="B842" s="43">
        <f t="shared" si="1551"/>
        <v>8</v>
      </c>
      <c r="C842" s="43">
        <f t="shared" si="1518"/>
        <v>22</v>
      </c>
      <c r="D842" s="43"/>
      <c r="E842" s="43">
        <f t="shared" ref="E842" si="1591">plan_id</f>
        <v>805</v>
      </c>
      <c r="F842" s="43">
        <f t="shared" ca="1" si="1567"/>
        <v>2005</v>
      </c>
      <c r="G842" s="43">
        <f t="shared" ref="G842" ca="1" si="1592">VLOOKUP(INDIRECT(CHAR(39)&amp;$A842&amp;CHAR(39)&amp;"!r2c"&amp;$C842,0),variables,2,0)</f>
        <v>11007</v>
      </c>
      <c r="H842" s="4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  <c r="I842" s="43"/>
    </row>
    <row r="843" spans="1:9" x14ac:dyDescent="0.3">
      <c r="A843" s="43" t="s">
        <v>309</v>
      </c>
      <c r="B843" s="43">
        <f t="shared" si="1551"/>
        <v>8</v>
      </c>
      <c r="C843" s="43">
        <f t="shared" si="1518"/>
        <v>23</v>
      </c>
      <c r="D843" s="43"/>
      <c r="E843" s="43">
        <f t="shared" ref="E843" si="1593">plan_id</f>
        <v>805</v>
      </c>
      <c r="F843" s="43">
        <f t="shared" ca="1" si="1567"/>
        <v>2005</v>
      </c>
      <c r="G843" s="43">
        <f t="shared" ref="G843" ca="1" si="1594">VLOOKUP(INDIRECT(CHAR(39)&amp;$A843&amp;CHAR(39)&amp;"!r2c"&amp;$C843,0),variables,2,0)</f>
        <v>10941</v>
      </c>
      <c r="H843" s="4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43"/>
    </row>
    <row r="844" spans="1:9" x14ac:dyDescent="0.3">
      <c r="A844" s="43" t="s">
        <v>309</v>
      </c>
      <c r="B844" s="43">
        <f t="shared" si="1551"/>
        <v>8</v>
      </c>
      <c r="C844" s="43">
        <f t="shared" si="1518"/>
        <v>24</v>
      </c>
      <c r="D844" s="43"/>
      <c r="E844" s="43">
        <f t="shared" ref="E844" si="1595">plan_id</f>
        <v>805</v>
      </c>
      <c r="F844" s="43">
        <f t="shared" ca="1" si="1567"/>
        <v>2005</v>
      </c>
      <c r="G844" s="43">
        <f t="shared" ref="G844" ca="1" si="1596">VLOOKUP(INDIRECT(CHAR(39)&amp;$A844&amp;CHAR(39)&amp;"!r2c"&amp;$C844,0),variables,2,0)</f>
        <v>10942</v>
      </c>
      <c r="H844" s="4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43"/>
    </row>
    <row r="845" spans="1:9" x14ac:dyDescent="0.3">
      <c r="A845" s="43" t="s">
        <v>309</v>
      </c>
      <c r="B845" s="43">
        <f t="shared" si="1551"/>
        <v>8</v>
      </c>
      <c r="C845" s="43">
        <f t="shared" si="1518"/>
        <v>25</v>
      </c>
      <c r="D845" s="43"/>
      <c r="E845" s="43">
        <f t="shared" ref="E845" si="1597">plan_id</f>
        <v>805</v>
      </c>
      <c r="F845" s="43">
        <f t="shared" ca="1" si="1567"/>
        <v>2005</v>
      </c>
      <c r="G845" s="43">
        <f t="shared" ref="G845" ca="1" si="1598">VLOOKUP(INDIRECT(CHAR(39)&amp;$A845&amp;CHAR(39)&amp;"!r2c"&amp;$C845,0),variables,2,0)</f>
        <v>10701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1.4999999999999999E-2</v>
      </c>
      <c r="I845" s="43"/>
    </row>
    <row r="846" spans="1:9" x14ac:dyDescent="0.3">
      <c r="A846" s="43" t="s">
        <v>309</v>
      </c>
      <c r="B846" s="43">
        <f t="shared" si="1551"/>
        <v>8</v>
      </c>
      <c r="C846" s="43">
        <f t="shared" si="1518"/>
        <v>26</v>
      </c>
      <c r="D846" s="43"/>
      <c r="E846" s="43">
        <f t="shared" ref="E846" si="1599">plan_id</f>
        <v>805</v>
      </c>
      <c r="F846" s="43">
        <f t="shared" ca="1" si="1567"/>
        <v>2005</v>
      </c>
      <c r="G846" s="43">
        <f t="shared" ref="G846" ca="1" si="1600">VLOOKUP(INDIRECT(CHAR(39)&amp;$A846&amp;CHAR(39)&amp;"!r2c"&amp;$C846,0),variables,2,0)</f>
        <v>10702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3"/>
    </row>
    <row r="847" spans="1:9" x14ac:dyDescent="0.3">
      <c r="A847" s="43" t="s">
        <v>309</v>
      </c>
      <c r="B847" s="43">
        <f t="shared" si="1551"/>
        <v>8</v>
      </c>
      <c r="C847" s="43">
        <f t="shared" si="1518"/>
        <v>27</v>
      </c>
      <c r="D847" s="43"/>
      <c r="E847" s="43">
        <f t="shared" ref="E847" si="1601">plan_id</f>
        <v>805</v>
      </c>
      <c r="F847" s="43">
        <f t="shared" ca="1" si="1567"/>
        <v>2005</v>
      </c>
      <c r="G847" s="43">
        <f t="shared" ref="G847" ca="1" si="1602">VLOOKUP(INDIRECT(CHAR(39)&amp;$A847&amp;CHAR(39)&amp;"!r2c"&amp;$C847,0),variables,2,0)</f>
        <v>10943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3"/>
    </row>
    <row r="848" spans="1:9" x14ac:dyDescent="0.3">
      <c r="A848" s="43" t="s">
        <v>309</v>
      </c>
      <c r="B848" s="43">
        <f t="shared" si="1551"/>
        <v>8</v>
      </c>
      <c r="C848" s="43">
        <f t="shared" si="1518"/>
        <v>28</v>
      </c>
      <c r="D848" s="43"/>
      <c r="E848" s="43">
        <f t="shared" ref="E848" si="1603">plan_id</f>
        <v>805</v>
      </c>
      <c r="F848" s="43">
        <f t="shared" ca="1" si="1567"/>
        <v>2005</v>
      </c>
      <c r="G848" s="43">
        <f t="shared" ref="G848" ca="1" si="1604">VLOOKUP(INDIRECT(CHAR(39)&amp;$A848&amp;CHAR(39)&amp;"!r2c"&amp;$C848,0),variables,2,0)</f>
        <v>10944</v>
      </c>
      <c r="H848" s="4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43"/>
    </row>
    <row r="849" spans="1:9" x14ac:dyDescent="0.3">
      <c r="A849" s="43" t="s">
        <v>309</v>
      </c>
      <c r="B849" s="43">
        <f t="shared" si="1551"/>
        <v>8</v>
      </c>
      <c r="C849" s="43">
        <f t="shared" si="1518"/>
        <v>29</v>
      </c>
      <c r="D849" s="43"/>
      <c r="E849" s="43">
        <f t="shared" ref="E849" si="1605">plan_id</f>
        <v>805</v>
      </c>
      <c r="F849" s="43">
        <f t="shared" ca="1" si="1567"/>
        <v>2005</v>
      </c>
      <c r="G849" s="43">
        <f t="shared" ref="G849" ca="1" si="1606">VLOOKUP(INDIRECT(CHAR(39)&amp;$A849&amp;CHAR(39)&amp;"!r2c"&amp;$C849,0),variables,2,0)</f>
        <v>10945</v>
      </c>
      <c r="H849" s="4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43"/>
    </row>
    <row r="850" spans="1:9" x14ac:dyDescent="0.3">
      <c r="A850" s="43" t="s">
        <v>309</v>
      </c>
      <c r="B850" s="43">
        <f t="shared" si="1551"/>
        <v>8</v>
      </c>
      <c r="C850" s="43">
        <f t="shared" si="1518"/>
        <v>30</v>
      </c>
      <c r="D850" s="43"/>
      <c r="E850" s="43">
        <f t="shared" ref="E850" si="1607">plan_id</f>
        <v>805</v>
      </c>
      <c r="F850" s="43">
        <f t="shared" ca="1" si="1567"/>
        <v>2005</v>
      </c>
      <c r="G850" s="43">
        <f t="shared" ref="G850" ca="1" si="1608">VLOOKUP(INDIRECT(CHAR(39)&amp;$A850&amp;CHAR(39)&amp;"!r2c"&amp;$C850,0),variables,2,0)</f>
        <v>10947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3"/>
    </row>
    <row r="851" spans="1:9" x14ac:dyDescent="0.3">
      <c r="A851" s="43" t="s">
        <v>309</v>
      </c>
      <c r="B851" s="43">
        <f t="shared" si="1551"/>
        <v>8</v>
      </c>
      <c r="C851" s="43">
        <f t="shared" si="1518"/>
        <v>31</v>
      </c>
      <c r="D851" s="43"/>
      <c r="E851" s="43">
        <f t="shared" ref="E851" si="1609">plan_id</f>
        <v>805</v>
      </c>
      <c r="F851" s="43">
        <f t="shared" ca="1" si="1567"/>
        <v>2005</v>
      </c>
      <c r="G851" s="43">
        <f t="shared" ref="G851" ca="1" si="1610">VLOOKUP(INDIRECT(CHAR(39)&amp;$A851&amp;CHAR(39)&amp;"!r2c"&amp;$C851,0),variables,2,0)</f>
        <v>10948</v>
      </c>
      <c r="H851" s="4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43"/>
    </row>
    <row r="852" spans="1:9" x14ac:dyDescent="0.3">
      <c r="A852" s="43" t="s">
        <v>309</v>
      </c>
      <c r="B852" s="43">
        <f t="shared" si="1551"/>
        <v>8</v>
      </c>
      <c r="C852" s="43">
        <f t="shared" si="1518"/>
        <v>32</v>
      </c>
      <c r="D852" s="43"/>
      <c r="E852" s="43">
        <f t="shared" ref="E852" si="1611">plan_id</f>
        <v>805</v>
      </c>
      <c r="F852" s="43">
        <f t="shared" ca="1" si="1567"/>
        <v>2005</v>
      </c>
      <c r="G852" s="43">
        <f t="shared" ref="G852" ca="1" si="1612">VLOOKUP(INDIRECT(CHAR(39)&amp;$A852&amp;CHAR(39)&amp;"!r2c"&amp;$C852,0),variables,2,0)</f>
        <v>10949</v>
      </c>
      <c r="H852" s="4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43"/>
    </row>
    <row r="853" spans="1:9" x14ac:dyDescent="0.3">
      <c r="A853" s="43" t="s">
        <v>309</v>
      </c>
      <c r="B853" s="43">
        <f t="shared" si="1551"/>
        <v>8</v>
      </c>
      <c r="C853" s="43">
        <f t="shared" si="1518"/>
        <v>33</v>
      </c>
      <c r="D853" s="43"/>
      <c r="E853" s="43">
        <f t="shared" ref="E853" si="1613">plan_id</f>
        <v>805</v>
      </c>
      <c r="F853" s="43">
        <f t="shared" ca="1" si="1567"/>
        <v>2005</v>
      </c>
      <c r="G853" s="43">
        <f t="shared" ref="G853" ca="1" si="1614">VLOOKUP(INDIRECT(CHAR(39)&amp;$A853&amp;CHAR(39)&amp;"!r2c"&amp;$C853,0),variables,2,0)</f>
        <v>10951</v>
      </c>
      <c r="H853" s="4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  <c r="I853" s="43"/>
    </row>
    <row r="854" spans="1:9" x14ac:dyDescent="0.3">
      <c r="A854" s="43" t="s">
        <v>309</v>
      </c>
      <c r="B854" s="43">
        <f t="shared" si="1551"/>
        <v>8</v>
      </c>
      <c r="C854" s="43">
        <f t="shared" si="1518"/>
        <v>34</v>
      </c>
      <c r="D854" s="43"/>
      <c r="E854" s="43">
        <f t="shared" ref="E854" si="1615">plan_id</f>
        <v>805</v>
      </c>
      <c r="F854" s="43">
        <f t="shared" ca="1" si="1567"/>
        <v>2005</v>
      </c>
      <c r="G854" s="43">
        <f t="shared" ref="G854" ca="1" si="1616">VLOOKUP(INDIRECT(CHAR(39)&amp;$A854&amp;CHAR(39)&amp;"!r2c"&amp;$C854,0),variables,2,0)</f>
        <v>10950</v>
      </c>
      <c r="H854" s="4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43"/>
    </row>
    <row r="855" spans="1:9" x14ac:dyDescent="0.3">
      <c r="A855" s="43" t="s">
        <v>309</v>
      </c>
      <c r="B855" s="43">
        <f t="shared" si="1551"/>
        <v>8</v>
      </c>
      <c r="C855" s="43">
        <f t="shared" si="1518"/>
        <v>35</v>
      </c>
      <c r="D855" s="43"/>
      <c r="E855" s="43">
        <f t="shared" ref="E855" si="1617">plan_id</f>
        <v>805</v>
      </c>
      <c r="F855" s="43">
        <f t="shared" ca="1" si="1567"/>
        <v>2005</v>
      </c>
      <c r="G855" s="43">
        <f t="shared" ref="G855" ca="1" si="1618">VLOOKUP(INDIRECT(CHAR(39)&amp;$A855&amp;CHAR(39)&amp;"!r2c"&amp;$C855,0),variables,2,0)</f>
        <v>10954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  <c r="I855" s="43"/>
    </row>
    <row r="856" spans="1:9" x14ac:dyDescent="0.3">
      <c r="A856" s="43" t="s">
        <v>309</v>
      </c>
      <c r="B856" s="43">
        <f t="shared" si="1551"/>
        <v>8</v>
      </c>
      <c r="C856" s="43">
        <f t="shared" si="1518"/>
        <v>36</v>
      </c>
      <c r="D856" s="43"/>
      <c r="E856" s="43">
        <f t="shared" ref="E856" si="1619">plan_id</f>
        <v>805</v>
      </c>
      <c r="F856" s="43">
        <f t="shared" ca="1" si="1567"/>
        <v>2005</v>
      </c>
      <c r="G856" s="43">
        <f t="shared" ref="G856" ca="1" si="1620">VLOOKUP(INDIRECT(CHAR(39)&amp;$A856&amp;CHAR(39)&amp;"!r2c"&amp;$C856,0),variables,2,0)</f>
        <v>10955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43"/>
    </row>
    <row r="857" spans="1:9" x14ac:dyDescent="0.3">
      <c r="A857" s="43" t="s">
        <v>309</v>
      </c>
      <c r="B857" s="43">
        <f t="shared" si="1551"/>
        <v>8</v>
      </c>
      <c r="C857" s="43">
        <f t="shared" si="1518"/>
        <v>37</v>
      </c>
      <c r="D857" s="43"/>
      <c r="E857" s="43">
        <f t="shared" ref="E857" si="1621">plan_id</f>
        <v>805</v>
      </c>
      <c r="F857" s="43">
        <f t="shared" ca="1" si="1567"/>
        <v>2005</v>
      </c>
      <c r="G857" s="43">
        <f t="shared" ref="G857" ca="1" si="1622">VLOOKUP(INDIRECT(CHAR(39)&amp;$A857&amp;CHAR(39)&amp;"!r2c"&amp;$C857,0),variables,2,0)</f>
        <v>10956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3"/>
    </row>
    <row r="858" spans="1:9" x14ac:dyDescent="0.3">
      <c r="A858" s="43" t="s">
        <v>309</v>
      </c>
      <c r="B858" s="43">
        <f t="shared" si="1551"/>
        <v>8</v>
      </c>
      <c r="C858" s="43">
        <f t="shared" si="1518"/>
        <v>38</v>
      </c>
      <c r="D858" s="43"/>
      <c r="E858" s="43">
        <f t="shared" ref="E858" si="1623">plan_id</f>
        <v>805</v>
      </c>
      <c r="F858" s="43">
        <f t="shared" ca="1" si="1567"/>
        <v>2005</v>
      </c>
      <c r="G858" s="43">
        <f t="shared" ref="G858" ca="1" si="1624">VLOOKUP(INDIRECT(CHAR(39)&amp;$A858&amp;CHAR(39)&amp;"!r2c"&amp;$C858,0),variables,2,0)</f>
        <v>10959</v>
      </c>
      <c r="H858" s="4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4.00 - 8.10%</v>
      </c>
      <c r="I858" s="43"/>
    </row>
    <row r="859" spans="1:9" x14ac:dyDescent="0.3">
      <c r="A859" s="43" t="s">
        <v>309</v>
      </c>
      <c r="B859" s="43">
        <f t="shared" si="1551"/>
        <v>8</v>
      </c>
      <c r="C859" s="43">
        <f t="shared" si="1518"/>
        <v>39</v>
      </c>
      <c r="D859" s="43"/>
      <c r="E859" s="43">
        <f t="shared" ref="E859" si="1625">plan_id</f>
        <v>805</v>
      </c>
      <c r="F859" s="43">
        <f t="shared" ca="1" si="1567"/>
        <v>2005</v>
      </c>
      <c r="G859" s="43">
        <f t="shared" ref="G859" ca="1" si="1626">VLOOKUP(INDIRECT(CHAR(39)&amp;$A859&amp;CHAR(39)&amp;"!r2c"&amp;$C859,0),variables,2,0)</f>
        <v>10962</v>
      </c>
      <c r="H859" s="4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Pg.No:22,23</v>
      </c>
      <c r="I859" s="43"/>
    </row>
    <row r="860" spans="1:9" x14ac:dyDescent="0.3">
      <c r="A860" s="43" t="s">
        <v>309</v>
      </c>
      <c r="B860" s="43">
        <f t="shared" si="1551"/>
        <v>8</v>
      </c>
      <c r="C860" s="43">
        <f t="shared" si="1518"/>
        <v>40</v>
      </c>
      <c r="D860" s="43"/>
      <c r="E860" s="43">
        <f t="shared" ref="E860" si="1627">plan_id</f>
        <v>805</v>
      </c>
      <c r="F860" s="43">
        <f t="shared" ca="1" si="1567"/>
        <v>2005</v>
      </c>
      <c r="G860" s="43">
        <f t="shared" ref="G860" ca="1" si="1628">VLOOKUP(INDIRECT(CHAR(39)&amp;$A860&amp;CHAR(39)&amp;"!r2c"&amp;$C860,0),variables,2,0)</f>
        <v>10964</v>
      </c>
      <c r="H860" s="4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Pg.No:22,23</v>
      </c>
      <c r="I860" s="43"/>
    </row>
    <row r="861" spans="1:9" x14ac:dyDescent="0.3">
      <c r="A861" s="43" t="s">
        <v>309</v>
      </c>
      <c r="B861" s="43">
        <f t="shared" si="1551"/>
        <v>8</v>
      </c>
      <c r="C861" s="43">
        <f t="shared" si="1518"/>
        <v>41</v>
      </c>
      <c r="D861" s="43"/>
      <c r="E861" s="43">
        <f t="shared" ref="E861" si="1629">plan_id</f>
        <v>805</v>
      </c>
      <c r="F861" s="43">
        <f t="shared" ca="1" si="1567"/>
        <v>2005</v>
      </c>
      <c r="G861" s="43">
        <f t="shared" ref="G861" ca="1" si="1630">VLOOKUP(INDIRECT(CHAR(39)&amp;$A861&amp;CHAR(39)&amp;"!r2c"&amp;$C861,0),variables,2,0)</f>
        <v>10967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3"/>
    </row>
    <row r="862" spans="1:9" x14ac:dyDescent="0.3">
      <c r="A862" s="43" t="s">
        <v>309</v>
      </c>
      <c r="B862" s="43">
        <f t="shared" si="1551"/>
        <v>8</v>
      </c>
      <c r="C862" s="43">
        <f t="shared" si="1518"/>
        <v>42</v>
      </c>
      <c r="D862" s="43"/>
      <c r="E862" s="43">
        <f t="shared" ref="E862" si="1631">plan_id</f>
        <v>805</v>
      </c>
      <c r="F862" s="43">
        <f t="shared" ca="1" si="1567"/>
        <v>2005</v>
      </c>
      <c r="G862" s="43">
        <f t="shared" ref="G862" ca="1" si="1632">VLOOKUP(INDIRECT(CHAR(39)&amp;$A862&amp;CHAR(39)&amp;"!r2c"&amp;$C862,0),variables,2,0)</f>
        <v>10968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3"/>
    </row>
    <row r="863" spans="1:9" x14ac:dyDescent="0.3">
      <c r="A863" s="43" t="s">
        <v>309</v>
      </c>
      <c r="B863" s="43">
        <f t="shared" si="1551"/>
        <v>8</v>
      </c>
      <c r="C863" s="43">
        <f t="shared" si="1518"/>
        <v>43</v>
      </c>
      <c r="D863" s="43"/>
      <c r="E863" s="43">
        <f t="shared" ref="E863" si="1633">plan_id</f>
        <v>805</v>
      </c>
      <c r="F863" s="43">
        <f t="shared" ca="1" si="1567"/>
        <v>2005</v>
      </c>
      <c r="G863" s="43">
        <f t="shared" ref="G863" ca="1" si="1634">VLOOKUP(INDIRECT(CHAR(39)&amp;$A863&amp;CHAR(39)&amp;"!r2c"&amp;$C863,0),variables,2,0)</f>
        <v>10969</v>
      </c>
      <c r="H863" s="4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3"/>
    </row>
    <row r="864" spans="1:9" x14ac:dyDescent="0.3">
      <c r="A864" s="43" t="s">
        <v>309</v>
      </c>
      <c r="B864" s="43">
        <f t="shared" si="1551"/>
        <v>8</v>
      </c>
      <c r="C864" s="43">
        <f t="shared" si="1518"/>
        <v>44</v>
      </c>
      <c r="D864" s="43"/>
      <c r="E864" s="43">
        <f t="shared" ref="E864" si="1635">plan_id</f>
        <v>805</v>
      </c>
      <c r="F864" s="43">
        <f t="shared" ca="1" si="1567"/>
        <v>2005</v>
      </c>
      <c r="G864" s="43">
        <f t="shared" ref="G864" ca="1" si="1636">VLOOKUP(INDIRECT(CHAR(39)&amp;$A864&amp;CHAR(39)&amp;"!r2c"&amp;$C864,0),variables,2,0)</f>
        <v>10970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3"/>
    </row>
    <row r="865" spans="1:9" x14ac:dyDescent="0.3">
      <c r="A865" s="43" t="s">
        <v>309</v>
      </c>
      <c r="B865" s="43">
        <f t="shared" si="1551"/>
        <v>8</v>
      </c>
      <c r="C865" s="43">
        <f t="shared" si="1518"/>
        <v>45</v>
      </c>
      <c r="D865" s="43"/>
      <c r="E865" s="43">
        <f t="shared" ref="E865" si="1637">plan_id</f>
        <v>805</v>
      </c>
      <c r="F865" s="43">
        <f t="shared" ca="1" si="1567"/>
        <v>2005</v>
      </c>
      <c r="G865" s="43">
        <f t="shared" ref="G865" ca="1" si="1638">VLOOKUP(INDIRECT(CHAR(39)&amp;$A865&amp;CHAR(39)&amp;"!r2c"&amp;$C865,0),variables,2,0)</f>
        <v>10971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3"/>
    </row>
    <row r="866" spans="1:9" x14ac:dyDescent="0.3">
      <c r="A866" s="43" t="s">
        <v>309</v>
      </c>
      <c r="B866" s="43">
        <f t="shared" si="1551"/>
        <v>8</v>
      </c>
      <c r="C866" s="43">
        <f t="shared" si="1518"/>
        <v>46</v>
      </c>
      <c r="D866" s="43"/>
      <c r="E866" s="43">
        <f t="shared" ref="E866" si="1639">plan_id</f>
        <v>805</v>
      </c>
      <c r="F866" s="43">
        <f t="shared" ca="1" si="1567"/>
        <v>2005</v>
      </c>
      <c r="G866" s="43">
        <f t="shared" ref="G866" ca="1" si="1640">VLOOKUP(INDIRECT(CHAR(39)&amp;$A866&amp;CHAR(39)&amp;"!r2c"&amp;$C866,0),variables,2,0)</f>
        <v>10972</v>
      </c>
      <c r="H866" s="4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pay, open</v>
      </c>
      <c r="I866" s="43"/>
    </row>
    <row r="867" spans="1:9" x14ac:dyDescent="0.3">
      <c r="A867" s="43" t="s">
        <v>309</v>
      </c>
      <c r="B867" s="43">
        <f t="shared" si="1551"/>
        <v>8</v>
      </c>
      <c r="C867" s="43">
        <f t="shared" si="1518"/>
        <v>47</v>
      </c>
      <c r="D867" s="43"/>
      <c r="E867" s="43">
        <f t="shared" ref="E867" si="1641">plan_id</f>
        <v>805</v>
      </c>
      <c r="F867" s="43">
        <f t="shared" ca="1" si="1567"/>
        <v>2005</v>
      </c>
      <c r="G867" s="43">
        <f t="shared" ref="G867" ca="1" si="1642">VLOOKUP(INDIRECT(CHAR(39)&amp;$A867&amp;CHAR(39)&amp;"!r2c"&amp;$C867,0),variables,2,0)</f>
        <v>10973</v>
      </c>
      <c r="H867" s="4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43"/>
    </row>
    <row r="868" spans="1:9" x14ac:dyDescent="0.3">
      <c r="A868" s="43" t="s">
        <v>309</v>
      </c>
      <c r="B868" s="43">
        <f t="shared" si="1551"/>
        <v>8</v>
      </c>
      <c r="C868" s="43">
        <f t="shared" si="1518"/>
        <v>48</v>
      </c>
      <c r="D868" s="43"/>
      <c r="E868" s="43">
        <f t="shared" ref="E868" si="1643">plan_id</f>
        <v>805</v>
      </c>
      <c r="F868" s="43">
        <f t="shared" ca="1" si="1567"/>
        <v>2005</v>
      </c>
      <c r="G868" s="43">
        <f t="shared" ref="G868" ca="1" si="1644">VLOOKUP(INDIRECT(CHAR(39)&amp;$A868&amp;CHAR(39)&amp;"!r2c"&amp;$C868,0),variables,2,0)</f>
        <v>10975</v>
      </c>
      <c r="H868" s="4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  <c r="I868" s="43"/>
    </row>
    <row r="869" spans="1:9" x14ac:dyDescent="0.3">
      <c r="A869" s="43" t="s">
        <v>309</v>
      </c>
      <c r="B869" s="43">
        <f t="shared" si="1551"/>
        <v>8</v>
      </c>
      <c r="C869" s="43">
        <f t="shared" si="1518"/>
        <v>49</v>
      </c>
      <c r="D869" s="43"/>
      <c r="E869" s="43">
        <f t="shared" ref="E869" si="1645">plan_id</f>
        <v>805</v>
      </c>
      <c r="F869" s="43">
        <f t="shared" ca="1" si="1567"/>
        <v>2005</v>
      </c>
      <c r="G869" s="43">
        <f t="shared" ref="G869" ca="1" si="1646">VLOOKUP(INDIRECT(CHAR(39)&amp;$A869&amp;CHAR(39)&amp;"!r2c"&amp;$C869,0),variables,2,0)</f>
        <v>10976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43"/>
    </row>
    <row r="870" spans="1:9" x14ac:dyDescent="0.3">
      <c r="A870" s="43" t="s">
        <v>309</v>
      </c>
      <c r="B870" s="43">
        <f t="shared" si="1551"/>
        <v>8</v>
      </c>
      <c r="C870" s="43">
        <f t="shared" si="1518"/>
        <v>50</v>
      </c>
      <c r="D870" s="43"/>
      <c r="E870" s="43">
        <f t="shared" ref="E870" si="1647">plan_id</f>
        <v>805</v>
      </c>
      <c r="F870" s="43">
        <f t="shared" ca="1" si="1567"/>
        <v>2005</v>
      </c>
      <c r="G870" s="43">
        <f t="shared" ref="G870" ca="1" si="1648">VLOOKUP(INDIRECT(CHAR(39)&amp;$A870&amp;CHAR(39)&amp;"!r2c"&amp;$C870,0),variables,2,0)</f>
        <v>10977</v>
      </c>
      <c r="H870" s="4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43"/>
    </row>
    <row r="871" spans="1:9" x14ac:dyDescent="0.3">
      <c r="A871" s="43" t="s">
        <v>309</v>
      </c>
      <c r="B871" s="43">
        <f t="shared" si="1551"/>
        <v>8</v>
      </c>
      <c r="C871" s="43">
        <f t="shared" ref="C871:C934" si="1649">C780</f>
        <v>51</v>
      </c>
      <c r="D871" s="43"/>
      <c r="E871" s="43">
        <f t="shared" ref="E871" si="1650">plan_id</f>
        <v>805</v>
      </c>
      <c r="F871" s="43">
        <f t="shared" ca="1" si="1567"/>
        <v>2005</v>
      </c>
      <c r="G871" s="43">
        <f t="shared" ref="G871" ca="1" si="1651">VLOOKUP(INDIRECT(CHAR(39)&amp;$A871&amp;CHAR(39)&amp;"!r2c"&amp;$C871,0),variables,2,0)</f>
        <v>10978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43"/>
    </row>
    <row r="872" spans="1:9" x14ac:dyDescent="0.3">
      <c r="A872" s="43" t="s">
        <v>309</v>
      </c>
      <c r="B872" s="43">
        <f t="shared" si="1551"/>
        <v>8</v>
      </c>
      <c r="C872" s="43">
        <f t="shared" si="1649"/>
        <v>52</v>
      </c>
      <c r="D872" s="43"/>
      <c r="E872" s="43">
        <f t="shared" ref="E872" si="1652">plan_id</f>
        <v>805</v>
      </c>
      <c r="F872" s="43">
        <f t="shared" ca="1" si="1567"/>
        <v>2005</v>
      </c>
      <c r="G872" s="43">
        <f t="shared" ref="G872" ca="1" si="1653">VLOOKUP(INDIRECT(CHAR(39)&amp;$A872&amp;CHAR(39)&amp;"!r2c"&amp;$C872,0),variables,2,0)</f>
        <v>10979</v>
      </c>
      <c r="H872" s="4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43"/>
    </row>
    <row r="873" spans="1:9" x14ac:dyDescent="0.3">
      <c r="A873" s="43" t="s">
        <v>309</v>
      </c>
      <c r="B873" s="43">
        <f t="shared" si="1551"/>
        <v>8</v>
      </c>
      <c r="C873" s="43">
        <f t="shared" si="1649"/>
        <v>53</v>
      </c>
      <c r="D873" s="43"/>
      <c r="E873" s="43">
        <f t="shared" ref="E873" si="1654">plan_id</f>
        <v>805</v>
      </c>
      <c r="F873" s="43">
        <f t="shared" ca="1" si="1567"/>
        <v>2005</v>
      </c>
      <c r="G873" s="43">
        <f t="shared" ref="G873" ca="1" si="1655">VLOOKUP(INDIRECT(CHAR(39)&amp;$A873&amp;CHAR(39)&amp;"!r2c"&amp;$C873,0),variables,2,0)</f>
        <v>10980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3"/>
    </row>
    <row r="874" spans="1:9" x14ac:dyDescent="0.3">
      <c r="A874" s="43" t="s">
        <v>309</v>
      </c>
      <c r="B874" s="43">
        <f t="shared" si="1551"/>
        <v>8</v>
      </c>
      <c r="C874" s="43">
        <f t="shared" si="1649"/>
        <v>54</v>
      </c>
      <c r="D874" s="43"/>
      <c r="E874" s="43">
        <f t="shared" ref="E874" si="1656">plan_id</f>
        <v>805</v>
      </c>
      <c r="F874" s="43">
        <f t="shared" ca="1" si="1567"/>
        <v>2005</v>
      </c>
      <c r="G874" s="43">
        <f t="shared" ref="G874" ca="1" si="1657">VLOOKUP(INDIRECT(CHAR(39)&amp;$A874&amp;CHAR(39)&amp;"!r2c"&amp;$C874,0),variables,2,0)</f>
        <v>10981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3"/>
    </row>
    <row r="875" spans="1:9" x14ac:dyDescent="0.3">
      <c r="A875" s="43" t="s">
        <v>309</v>
      </c>
      <c r="B875" s="43">
        <f t="shared" si="1551"/>
        <v>8</v>
      </c>
      <c r="C875" s="43">
        <f t="shared" si="1649"/>
        <v>55</v>
      </c>
      <c r="D875" s="43"/>
      <c r="E875" s="43">
        <f t="shared" ref="E875" si="1658">plan_id</f>
        <v>805</v>
      </c>
      <c r="F875" s="43">
        <f t="shared" ca="1" si="1567"/>
        <v>2005</v>
      </c>
      <c r="G875" s="43">
        <f t="shared" ref="G875" ca="1" si="1659">VLOOKUP(INDIRECT(CHAR(39)&amp;$A875&amp;CHAR(39)&amp;"!r2c"&amp;$C875,0),variables,2,0)</f>
        <v>10706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4.9206168718156102E-4</v>
      </c>
      <c r="I875" s="43"/>
    </row>
    <row r="876" spans="1:9" x14ac:dyDescent="0.3">
      <c r="A876" s="43" t="s">
        <v>309</v>
      </c>
      <c r="B876" s="43">
        <f t="shared" si="1551"/>
        <v>8</v>
      </c>
      <c r="C876" s="43">
        <f t="shared" si="1649"/>
        <v>56</v>
      </c>
      <c r="D876" s="43"/>
      <c r="E876" s="43">
        <f t="shared" ref="E876" si="1660">plan_id</f>
        <v>805</v>
      </c>
      <c r="F876" s="43">
        <f t="shared" ca="1" si="1567"/>
        <v>2005</v>
      </c>
      <c r="G876" s="43">
        <f t="shared" ref="G876" ca="1" si="1661">VLOOKUP(INDIRECT(CHAR(39)&amp;$A876&amp;CHAR(39)&amp;"!r2c"&amp;$C876,0),variables,2,0)</f>
        <v>10983</v>
      </c>
      <c r="H876" s="4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 xml:space="preserve">Yes </v>
      </c>
      <c r="I876" s="43"/>
    </row>
    <row r="877" spans="1:9" x14ac:dyDescent="0.3">
      <c r="A877" s="43" t="s">
        <v>309</v>
      </c>
      <c r="B877" s="43">
        <f t="shared" si="1551"/>
        <v>8</v>
      </c>
      <c r="C877" s="43">
        <f t="shared" si="1649"/>
        <v>57</v>
      </c>
      <c r="D877" s="43"/>
      <c r="E877" s="43">
        <f t="shared" ref="E877" si="1662">plan_id</f>
        <v>805</v>
      </c>
      <c r="F877" s="43">
        <f t="shared" ca="1" si="1567"/>
        <v>2005</v>
      </c>
      <c r="G877" s="43">
        <f t="shared" ref="G877" ca="1" si="1663">VLOOKUP(INDIRECT(CHAR(39)&amp;$A877&amp;CHAR(39)&amp;"!r2c"&amp;$C877,0),variables,2,0)</f>
        <v>10989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14598843000</v>
      </c>
      <c r="I877" s="43"/>
    </row>
    <row r="878" spans="1:9" x14ac:dyDescent="0.3">
      <c r="A878" s="43" t="s">
        <v>309</v>
      </c>
      <c r="B878" s="43">
        <f t="shared" si="1551"/>
        <v>8</v>
      </c>
      <c r="C878" s="43">
        <f t="shared" si="1649"/>
        <v>58</v>
      </c>
      <c r="D878" s="43"/>
      <c r="E878" s="43">
        <f t="shared" ref="E878" si="1664">plan_id</f>
        <v>805</v>
      </c>
      <c r="F878" s="43">
        <f t="shared" ca="1" si="1567"/>
        <v>2005</v>
      </c>
      <c r="G878" s="43">
        <f t="shared" ref="G878" ca="1" si="1665">VLOOKUP(INDIRECT(CHAR(39)&amp;$A878&amp;CHAR(39)&amp;"!r2c"&amp;$C878,0),variables,2,0)</f>
        <v>10990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19134870000</v>
      </c>
      <c r="I878" s="43"/>
    </row>
    <row r="879" spans="1:9" x14ac:dyDescent="0.3">
      <c r="A879" s="43" t="s">
        <v>309</v>
      </c>
      <c r="B879" s="43">
        <f t="shared" si="1551"/>
        <v>8</v>
      </c>
      <c r="C879" s="43">
        <f t="shared" si="1649"/>
        <v>59</v>
      </c>
      <c r="D879" s="43"/>
      <c r="E879" s="43">
        <f t="shared" ref="E879" si="1666">plan_id</f>
        <v>805</v>
      </c>
      <c r="F879" s="43">
        <f t="shared" ca="1" si="1567"/>
        <v>2005</v>
      </c>
      <c r="G879" s="43">
        <f t="shared" ref="G879" ca="1" si="1667">VLOOKUP(INDIRECT(CHAR(39)&amp;$A879&amp;CHAR(39)&amp;"!r2c"&amp;$C879,0),variables,2,0)</f>
        <v>10991</v>
      </c>
      <c r="H879" s="4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4536027000</v>
      </c>
      <c r="I879" s="43"/>
    </row>
    <row r="880" spans="1:9" x14ac:dyDescent="0.3">
      <c r="A880" s="43" t="s">
        <v>309</v>
      </c>
      <c r="B880" s="43">
        <f t="shared" si="1551"/>
        <v>8</v>
      </c>
      <c r="C880" s="43">
        <f t="shared" si="1649"/>
        <v>60</v>
      </c>
      <c r="D880" s="43"/>
      <c r="E880" s="43">
        <f t="shared" ref="E880" si="1668">plan_id</f>
        <v>805</v>
      </c>
      <c r="F880" s="43">
        <f t="shared" ca="1" si="1567"/>
        <v>2005</v>
      </c>
      <c r="G880" s="43">
        <f t="shared" ref="G880" ca="1" si="1669">VLOOKUP(INDIRECT(CHAR(39)&amp;$A880&amp;CHAR(39)&amp;"!r2c"&amp;$C880,0),variables,2,0)</f>
        <v>10992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0.76300000000000001</v>
      </c>
      <c r="I880" s="43"/>
    </row>
    <row r="881" spans="1:9" x14ac:dyDescent="0.3">
      <c r="A881" s="43" t="s">
        <v>309</v>
      </c>
      <c r="B881" s="43">
        <f t="shared" si="1551"/>
        <v>8</v>
      </c>
      <c r="C881" s="43">
        <f t="shared" si="1649"/>
        <v>61</v>
      </c>
      <c r="D881" s="43"/>
      <c r="E881" s="43">
        <f t="shared" ref="E881" si="1670">plan_id</f>
        <v>805</v>
      </c>
      <c r="F881" s="43">
        <f t="shared" ca="1" si="1567"/>
        <v>2005</v>
      </c>
      <c r="G881" s="43">
        <f t="shared" ref="G881" ca="1" si="1671">VLOOKUP(INDIRECT(CHAR(39)&amp;$A881&amp;CHAR(39)&amp;"!r2c"&amp;$C881,0),variables,2,0)</f>
        <v>10993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2703430000</v>
      </c>
      <c r="I881" s="43"/>
    </row>
    <row r="882" spans="1:9" x14ac:dyDescent="0.3">
      <c r="A882" s="43" t="s">
        <v>309</v>
      </c>
      <c r="B882" s="43">
        <f t="shared" si="1551"/>
        <v>8</v>
      </c>
      <c r="C882" s="43">
        <f t="shared" si="1649"/>
        <v>62</v>
      </c>
      <c r="D882" s="43"/>
      <c r="E882" s="43">
        <f t="shared" ref="E882" si="1672">plan_id</f>
        <v>805</v>
      </c>
      <c r="F882" s="43">
        <f t="shared" ca="1" si="1567"/>
        <v>2005</v>
      </c>
      <c r="G882" s="43">
        <f t="shared" ref="G882" ca="1" si="1673">VLOOKUP(INDIRECT(CHAR(39)&amp;$A882&amp;CHAR(39)&amp;"!r2c"&amp;$C882,0),variables,2,0)</f>
        <v>10801</v>
      </c>
      <c r="H882" s="4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372991000</v>
      </c>
      <c r="I882" s="43"/>
    </row>
    <row r="883" spans="1:9" x14ac:dyDescent="0.3">
      <c r="A883" s="43" t="s">
        <v>309</v>
      </c>
      <c r="B883" s="43">
        <f t="shared" si="1551"/>
        <v>8</v>
      </c>
      <c r="C883" s="43">
        <f t="shared" si="1649"/>
        <v>63</v>
      </c>
      <c r="D883" s="43"/>
      <c r="E883" s="43">
        <f t="shared" ref="E883" si="1674">plan_id</f>
        <v>805</v>
      </c>
      <c r="F883" s="43">
        <f t="shared" ca="1" si="1567"/>
        <v>2005</v>
      </c>
      <c r="G883" s="43">
        <f t="shared" ref="G883" ca="1" si="1675">VLOOKUP(INDIRECT(CHAR(39)&amp;$A883&amp;CHAR(39)&amp;"!r2c"&amp;$C883,0),variables,2,0)</f>
        <v>10802</v>
      </c>
      <c r="H883" s="4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40017000</v>
      </c>
      <c r="I883" s="43"/>
    </row>
    <row r="884" spans="1:9" x14ac:dyDescent="0.3">
      <c r="A884" s="43" t="s">
        <v>309</v>
      </c>
      <c r="B884" s="43">
        <f t="shared" si="1551"/>
        <v>8</v>
      </c>
      <c r="C884" s="43">
        <f t="shared" si="1649"/>
        <v>64</v>
      </c>
      <c r="D884" s="43"/>
      <c r="E884" s="43">
        <f t="shared" ref="E884" si="1676">plan_id</f>
        <v>805</v>
      </c>
      <c r="F884" s="43">
        <f t="shared" ca="1" si="1567"/>
        <v>2005</v>
      </c>
      <c r="G884" s="43">
        <f t="shared" ref="G884" ca="1" si="1677">VLOOKUP(INDIRECT(CHAR(39)&amp;$A884&amp;CHAR(39)&amp;"!r2c"&amp;$C884,0),variables,2,0)</f>
        <v>10803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3"/>
    </row>
    <row r="885" spans="1:9" x14ac:dyDescent="0.3">
      <c r="A885" s="43" t="s">
        <v>309</v>
      </c>
      <c r="B885" s="43">
        <f t="shared" si="1551"/>
        <v>8</v>
      </c>
      <c r="C885" s="43">
        <f t="shared" si="1649"/>
        <v>65</v>
      </c>
      <c r="D885" s="43"/>
      <c r="E885" s="43">
        <f t="shared" ref="E885" si="1678">plan_id</f>
        <v>805</v>
      </c>
      <c r="F885" s="43">
        <f t="shared" ca="1" si="1567"/>
        <v>2005</v>
      </c>
      <c r="G885" s="43">
        <f t="shared" ref="G885" ca="1" si="1679">VLOOKUP(INDIRECT(CHAR(39)&amp;$A885&amp;CHAR(39)&amp;"!r2c"&amp;$C885,0),variables,2,0)</f>
        <v>10804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3"/>
    </row>
    <row r="886" spans="1:9" x14ac:dyDescent="0.3">
      <c r="A886" s="43" t="s">
        <v>309</v>
      </c>
      <c r="B886" s="43">
        <f t="shared" si="1551"/>
        <v>8</v>
      </c>
      <c r="C886" s="43">
        <f t="shared" si="1649"/>
        <v>66</v>
      </c>
      <c r="D886" s="43"/>
      <c r="E886" s="43">
        <f t="shared" ref="E886" si="1680">plan_id</f>
        <v>805</v>
      </c>
      <c r="F886" s="43">
        <f t="shared" ca="1" si="1567"/>
        <v>2005</v>
      </c>
      <c r="G886" s="43">
        <f t="shared" ref="G886" ca="1" si="1681">VLOOKUP(INDIRECT(CHAR(39)&amp;$A886&amp;CHAR(39)&amp;"!r2c"&amp;$C886,0),variables,2,0)</f>
        <v>10805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3"/>
    </row>
    <row r="887" spans="1:9" x14ac:dyDescent="0.3">
      <c r="A887" s="43" t="s">
        <v>309</v>
      </c>
      <c r="B887" s="43">
        <f t="shared" ref="B887" si="1682">B822+1</f>
        <v>8</v>
      </c>
      <c r="C887" s="43">
        <f t="shared" si="1649"/>
        <v>67</v>
      </c>
      <c r="D887" s="43"/>
      <c r="E887" s="43">
        <f t="shared" ref="E887" si="1683">plan_id</f>
        <v>805</v>
      </c>
      <c r="F887" s="43">
        <f t="shared" ca="1" si="1567"/>
        <v>2005</v>
      </c>
      <c r="G887" s="43">
        <f t="shared" ref="G887" ca="1" si="1684">VLOOKUP(INDIRECT(CHAR(39)&amp;$A887&amp;CHAR(39)&amp;"!r2c"&amp;$C887,0),variables,2,0)</f>
        <v>10806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3"/>
    </row>
    <row r="888" spans="1:9" x14ac:dyDescent="0.3">
      <c r="A888" s="43" t="s">
        <v>309</v>
      </c>
      <c r="B888" s="43">
        <f>B887</f>
        <v>8</v>
      </c>
      <c r="C888" s="43">
        <f t="shared" si="1649"/>
        <v>68</v>
      </c>
      <c r="D888" s="43"/>
      <c r="E888" s="43">
        <f t="shared" ref="E888" si="1685">plan_id</f>
        <v>805</v>
      </c>
      <c r="F888" s="43">
        <f t="shared" ca="1" si="1567"/>
        <v>2005</v>
      </c>
      <c r="G888" s="43">
        <f t="shared" ref="G888" ca="1" si="1686">VLOOKUP(INDIRECT(CHAR(39)&amp;$A888&amp;CHAR(39)&amp;"!r2c"&amp;$C888,0),variables,2,0)</f>
        <v>10807</v>
      </c>
      <c r="H888" s="4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3"/>
    </row>
    <row r="889" spans="1:9" x14ac:dyDescent="0.3">
      <c r="A889" s="43" t="s">
        <v>309</v>
      </c>
      <c r="B889" s="43">
        <f t="shared" ref="B889:B913" si="1687">B888</f>
        <v>8</v>
      </c>
      <c r="C889" s="43">
        <f t="shared" si="1649"/>
        <v>69</v>
      </c>
      <c r="D889" s="43"/>
      <c r="E889" s="43">
        <f t="shared" ref="E889" si="1688">plan_id</f>
        <v>805</v>
      </c>
      <c r="F889" s="43">
        <f t="shared" ca="1" si="1567"/>
        <v>2005</v>
      </c>
      <c r="G889" s="43">
        <f t="shared" ref="G889" ca="1" si="1689">VLOOKUP(INDIRECT(CHAR(39)&amp;$A889&amp;CHAR(39)&amp;"!r2c"&amp;$C889,0),variables,2,0)</f>
        <v>10808</v>
      </c>
      <c r="H889" s="4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3"/>
    </row>
    <row r="890" spans="1:9" x14ac:dyDescent="0.3">
      <c r="A890" s="43" t="s">
        <v>309</v>
      </c>
      <c r="B890" s="43">
        <f t="shared" si="1687"/>
        <v>8</v>
      </c>
      <c r="C890" s="43">
        <f t="shared" si="1649"/>
        <v>70</v>
      </c>
      <c r="D890" s="43"/>
      <c r="E890" s="43">
        <f t="shared" ref="E890" si="1690">plan_id</f>
        <v>805</v>
      </c>
      <c r="F890" s="43">
        <f t="shared" ca="1" si="1567"/>
        <v>2005</v>
      </c>
      <c r="G890" s="43">
        <f t="shared" ref="G890" ca="1" si="1691">VLOOKUP(INDIRECT(CHAR(39)&amp;$A890&amp;CHAR(39)&amp;"!r2c"&amp;$C890,0),variables,2,0)</f>
        <v>10809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3"/>
    </row>
    <row r="891" spans="1:9" x14ac:dyDescent="0.3">
      <c r="A891" s="43" t="s">
        <v>309</v>
      </c>
      <c r="B891" s="43">
        <f t="shared" si="1687"/>
        <v>8</v>
      </c>
      <c r="C891" s="43">
        <f t="shared" si="1649"/>
        <v>71</v>
      </c>
      <c r="D891" s="43"/>
      <c r="E891" s="43">
        <f t="shared" ref="E891" si="1692">plan_id</f>
        <v>805</v>
      </c>
      <c r="F891" s="43">
        <f t="shared" ca="1" si="1567"/>
        <v>2005</v>
      </c>
      <c r="G891" s="43">
        <f t="shared" ref="G891" ca="1" si="1693">VLOOKUP(INDIRECT(CHAR(39)&amp;$A891&amp;CHAR(39)&amp;"!r2c"&amp;$C891,0),variables,2,0)</f>
        <v>10810</v>
      </c>
      <c r="H891" s="4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47482000</v>
      </c>
      <c r="I891" s="43"/>
    </row>
    <row r="892" spans="1:9" x14ac:dyDescent="0.3">
      <c r="A892" s="43" t="s">
        <v>309</v>
      </c>
      <c r="B892" s="43">
        <f t="shared" si="1687"/>
        <v>8</v>
      </c>
      <c r="C892" s="43">
        <f t="shared" si="1649"/>
        <v>72</v>
      </c>
      <c r="D892" s="43"/>
      <c r="E892" s="43">
        <f t="shared" ref="E892" si="1694">plan_id</f>
        <v>805</v>
      </c>
      <c r="F892" s="43">
        <f t="shared" ca="1" si="1567"/>
        <v>2005</v>
      </c>
      <c r="G892" s="43">
        <f t="shared" ref="G892" ca="1" si="1695">VLOOKUP(INDIRECT(CHAR(39)&amp;$A892&amp;CHAR(39)&amp;"!r2c"&amp;$C892,0),variables,2,0)</f>
        <v>10811</v>
      </c>
      <c r="H892" s="4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3"/>
    </row>
    <row r="893" spans="1:9" x14ac:dyDescent="0.3">
      <c r="A893" s="43" t="s">
        <v>309</v>
      </c>
      <c r="B893" s="43">
        <f t="shared" si="1687"/>
        <v>8</v>
      </c>
      <c r="C893" s="43">
        <f t="shared" si="1649"/>
        <v>73</v>
      </c>
      <c r="D893" s="43"/>
      <c r="E893" s="43">
        <f t="shared" ref="E893" si="1696">plan_id</f>
        <v>805</v>
      </c>
      <c r="F893" s="43">
        <f t="shared" ca="1" si="1567"/>
        <v>2005</v>
      </c>
      <c r="G893" s="43">
        <f t="shared" ref="G893" ca="1" si="1697">VLOOKUP(INDIRECT(CHAR(39)&amp;$A893&amp;CHAR(39)&amp;"!r2c"&amp;$C893,0),variables,2,0)</f>
        <v>10812</v>
      </c>
      <c r="H893" s="4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3"/>
    </row>
    <row r="894" spans="1:9" x14ac:dyDescent="0.3">
      <c r="A894" s="43" t="s">
        <v>309</v>
      </c>
      <c r="B894" s="43">
        <f t="shared" si="1687"/>
        <v>8</v>
      </c>
      <c r="C894" s="43">
        <f t="shared" si="1649"/>
        <v>74</v>
      </c>
      <c r="D894" s="43"/>
      <c r="E894" s="43">
        <f t="shared" ref="E894" si="1698">plan_id</f>
        <v>805</v>
      </c>
      <c r="F894" s="43">
        <f t="shared" ca="1" si="1567"/>
        <v>2005</v>
      </c>
      <c r="G894" s="43">
        <f t="shared" ref="G894" ca="1" si="1699">VLOOKUP(INDIRECT(CHAR(39)&amp;$A894&amp;CHAR(39)&amp;"!r2c"&amp;$C894,0),variables,2,0)</f>
        <v>10813</v>
      </c>
      <c r="H894" s="4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3"/>
    </row>
    <row r="895" spans="1:9" x14ac:dyDescent="0.3">
      <c r="A895" s="43" t="s">
        <v>309</v>
      </c>
      <c r="B895" s="43">
        <f t="shared" si="1687"/>
        <v>8</v>
      </c>
      <c r="C895" s="43">
        <f t="shared" si="1649"/>
        <v>75</v>
      </c>
      <c r="D895" s="43"/>
      <c r="E895" s="43">
        <f t="shared" ref="E895" si="1700">plan_id</f>
        <v>805</v>
      </c>
      <c r="F895" s="43">
        <f t="shared" ca="1" si="1567"/>
        <v>2005</v>
      </c>
      <c r="G895" s="43">
        <f t="shared" ref="G895" ca="1" si="1701">VLOOKUP(INDIRECT(CHAR(39)&amp;$A895&amp;CHAR(39)&amp;"!r2c"&amp;$C895,0),variables,2,0)</f>
        <v>10814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3"/>
    </row>
    <row r="896" spans="1:9" x14ac:dyDescent="0.3">
      <c r="A896" s="43" t="s">
        <v>309</v>
      </c>
      <c r="B896" s="43">
        <f t="shared" si="1687"/>
        <v>8</v>
      </c>
      <c r="C896" s="43">
        <f t="shared" si="1649"/>
        <v>76</v>
      </c>
      <c r="D896" s="43"/>
      <c r="E896" s="43">
        <f t="shared" ref="E896" si="1702">plan_id</f>
        <v>805</v>
      </c>
      <c r="F896" s="43">
        <f t="shared" ca="1" si="1567"/>
        <v>2005</v>
      </c>
      <c r="G896" s="43">
        <f t="shared" ref="G896" ca="1" si="1703">VLOOKUP(INDIRECT(CHAR(39)&amp;$A896&amp;CHAR(39)&amp;"!r2c"&amp;$C896,0),variables,2,0)</f>
        <v>10815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3"/>
    </row>
    <row r="897" spans="1:9" x14ac:dyDescent="0.3">
      <c r="A897" s="43" t="s">
        <v>309</v>
      </c>
      <c r="B897" s="43">
        <f t="shared" si="1687"/>
        <v>8</v>
      </c>
      <c r="C897" s="43">
        <f t="shared" si="1649"/>
        <v>77</v>
      </c>
      <c r="D897" s="43"/>
      <c r="E897" s="43">
        <f t="shared" ref="E897" si="1704">plan_id</f>
        <v>805</v>
      </c>
      <c r="F897" s="43">
        <f t="shared" ca="1" si="1567"/>
        <v>2005</v>
      </c>
      <c r="G897" s="43">
        <f t="shared" ref="G897" ca="1" si="1705">VLOOKUP(INDIRECT(CHAR(39)&amp;$A897&amp;CHAR(39)&amp;"!r2c"&amp;$C897,0),variables,2,0)</f>
        <v>10816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32385000</v>
      </c>
      <c r="I897" s="43"/>
    </row>
    <row r="898" spans="1:9" x14ac:dyDescent="0.3">
      <c r="A898" s="43" t="s">
        <v>309</v>
      </c>
      <c r="B898" s="43">
        <f t="shared" si="1687"/>
        <v>8</v>
      </c>
      <c r="C898" s="43">
        <f t="shared" si="1649"/>
        <v>78</v>
      </c>
      <c r="D898" s="43"/>
      <c r="E898" s="43">
        <f t="shared" ref="E898" si="1706">plan_id</f>
        <v>805</v>
      </c>
      <c r="F898" s="43">
        <f t="shared" ca="1" si="1567"/>
        <v>2005</v>
      </c>
      <c r="G898" s="43">
        <f t="shared" ref="G898" ca="1" si="1707">VLOOKUP(INDIRECT(CHAR(39)&amp;$A898&amp;CHAR(39)&amp;"!r2c"&amp;$C898,0),variables,2,0)</f>
        <v>10817</v>
      </c>
      <c r="H898" s="4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3"/>
    </row>
    <row r="899" spans="1:9" x14ac:dyDescent="0.3">
      <c r="A899" s="43" t="s">
        <v>309</v>
      </c>
      <c r="B899" s="43">
        <f t="shared" si="1687"/>
        <v>8</v>
      </c>
      <c r="C899" s="43">
        <f t="shared" si="1649"/>
        <v>79</v>
      </c>
      <c r="D899" s="43"/>
      <c r="E899" s="43">
        <f t="shared" ref="E899" si="1708">plan_id</f>
        <v>805</v>
      </c>
      <c r="F899" s="43">
        <f t="shared" ca="1" si="1567"/>
        <v>2005</v>
      </c>
      <c r="G899" s="43">
        <f t="shared" ref="G899" ca="1" si="1709">VLOOKUP(INDIRECT(CHAR(39)&amp;$A899&amp;CHAR(39)&amp;"!r2c"&amp;$C899,0),variables,2,0)</f>
        <v>10818</v>
      </c>
      <c r="H899" s="4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48552000</v>
      </c>
      <c r="I899" s="43"/>
    </row>
    <row r="900" spans="1:9" x14ac:dyDescent="0.3">
      <c r="A900" s="43" t="s">
        <v>309</v>
      </c>
      <c r="B900" s="43">
        <f t="shared" si="1687"/>
        <v>8</v>
      </c>
      <c r="C900" s="43">
        <f t="shared" si="1649"/>
        <v>80</v>
      </c>
      <c r="D900" s="43"/>
      <c r="E900" s="43">
        <f t="shared" ref="E900" si="1710">plan_id</f>
        <v>805</v>
      </c>
      <c r="F900" s="43">
        <f t="shared" ca="1" si="1567"/>
        <v>2005</v>
      </c>
      <c r="G900" s="43">
        <f t="shared" ref="G900" ca="1" si="1711">VLOOKUP(INDIRECT(CHAR(39)&amp;$A900&amp;CHAR(39)&amp;"!r2c"&amp;$C900,0),variables,2,0)</f>
        <v>10819</v>
      </c>
      <c r="H900" s="4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3"/>
    </row>
    <row r="901" spans="1:9" x14ac:dyDescent="0.3">
      <c r="A901" s="43" t="s">
        <v>309</v>
      </c>
      <c r="B901" s="43">
        <f t="shared" si="1687"/>
        <v>8</v>
      </c>
      <c r="C901" s="43">
        <f t="shared" si="1649"/>
        <v>81</v>
      </c>
      <c r="D901" s="43"/>
      <c r="E901" s="43">
        <f t="shared" ref="E901" si="1712">plan_id</f>
        <v>805</v>
      </c>
      <c r="F901" s="43">
        <f t="shared" ca="1" si="1567"/>
        <v>2005</v>
      </c>
      <c r="G901" s="43">
        <f t="shared" ref="G901" ca="1" si="1713">VLOOKUP(INDIRECT(CHAR(39)&amp;$A901&amp;CHAR(39)&amp;"!r2c"&amp;$C901,0),variables,2,0)</f>
        <v>10820</v>
      </c>
      <c r="H901" s="4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3"/>
    </row>
    <row r="902" spans="1:9" x14ac:dyDescent="0.3">
      <c r="A902" s="43" t="s">
        <v>309</v>
      </c>
      <c r="B902" s="43">
        <f t="shared" si="1687"/>
        <v>8</v>
      </c>
      <c r="C902" s="43">
        <f t="shared" si="1649"/>
        <v>82</v>
      </c>
      <c r="D902" s="43"/>
      <c r="E902" s="43">
        <f t="shared" ref="E902" si="1714">plan_id</f>
        <v>805</v>
      </c>
      <c r="F902" s="43">
        <f t="shared" ca="1" si="1567"/>
        <v>2005</v>
      </c>
      <c r="G902" s="43">
        <f t="shared" ref="G902" ca="1" si="1715">VLOOKUP(INDIRECT(CHAR(39)&amp;$A902&amp;CHAR(39)&amp;"!r2c"&amp;$C902,0),variables,2,0)</f>
        <v>10821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3"/>
    </row>
    <row r="903" spans="1:9" x14ac:dyDescent="0.3">
      <c r="A903" s="43" t="s">
        <v>309</v>
      </c>
      <c r="B903" s="43">
        <f t="shared" si="1687"/>
        <v>8</v>
      </c>
      <c r="C903" s="43">
        <f t="shared" si="1649"/>
        <v>83</v>
      </c>
      <c r="D903" s="43"/>
      <c r="E903" s="43">
        <f t="shared" ref="E903" si="1716">plan_id</f>
        <v>805</v>
      </c>
      <c r="F903" s="43">
        <f t="shared" ca="1" si="1567"/>
        <v>2005</v>
      </c>
      <c r="G903" s="43">
        <f t="shared" ref="G903" ca="1" si="1717">VLOOKUP(INDIRECT(CHAR(39)&amp;$A903&amp;CHAR(39)&amp;"!r2c"&amp;$C903,0),variables,2,0)</f>
        <v>10822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3"/>
    </row>
    <row r="904" spans="1:9" x14ac:dyDescent="0.3">
      <c r="A904" s="43" t="s">
        <v>309</v>
      </c>
      <c r="B904" s="43">
        <f t="shared" si="1687"/>
        <v>8</v>
      </c>
      <c r="C904" s="43">
        <f t="shared" si="1649"/>
        <v>84</v>
      </c>
      <c r="D904" s="43"/>
      <c r="E904" s="43">
        <f t="shared" ref="E904" si="1718">plan_id</f>
        <v>805</v>
      </c>
      <c r="F904" s="43">
        <f t="shared" ca="1" si="1567"/>
        <v>2005</v>
      </c>
      <c r="G904" s="43">
        <f t="shared" ref="G904" ca="1" si="1719">VLOOKUP(INDIRECT(CHAR(39)&amp;$A904&amp;CHAR(39)&amp;"!r2c"&amp;$C904,0),variables,2,0)</f>
        <v>10829</v>
      </c>
      <c r="H904" s="4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3"/>
    </row>
    <row r="905" spans="1:9" x14ac:dyDescent="0.3">
      <c r="A905" s="43" t="s">
        <v>309</v>
      </c>
      <c r="B905" s="43">
        <f t="shared" si="1687"/>
        <v>8</v>
      </c>
      <c r="C905" s="43">
        <f t="shared" si="1649"/>
        <v>85</v>
      </c>
      <c r="D905" s="43"/>
      <c r="E905" s="43">
        <f t="shared" ref="E905" si="1720">plan_id</f>
        <v>805</v>
      </c>
      <c r="F905" s="43">
        <f t="shared" ca="1" si="1567"/>
        <v>2005</v>
      </c>
      <c r="G905" s="43">
        <f t="shared" ref="G905" ca="1" si="1721">VLOOKUP(INDIRECT(CHAR(39)&amp;$A905&amp;CHAR(39)&amp;"!r2c"&amp;$C905,0),variables,2,0)</f>
        <v>10823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1173532000</v>
      </c>
      <c r="I905" s="43"/>
    </row>
    <row r="906" spans="1:9" x14ac:dyDescent="0.3">
      <c r="A906" s="43" t="s">
        <v>309</v>
      </c>
      <c r="B906" s="43">
        <f t="shared" si="1687"/>
        <v>8</v>
      </c>
      <c r="C906" s="43">
        <f t="shared" si="1649"/>
        <v>86</v>
      </c>
      <c r="D906" s="43"/>
      <c r="E906" s="43">
        <f t="shared" ref="E906" si="1722">plan_id</f>
        <v>805</v>
      </c>
      <c r="F906" s="43">
        <f t="shared" ca="1" si="1567"/>
        <v>2005</v>
      </c>
      <c r="G906" s="43">
        <f t="shared" ref="G906" ca="1" si="1723">VLOOKUP(INDIRECT(CHAR(39)&amp;$A906&amp;CHAR(39)&amp;"!r2c"&amp;$C906,0),variables,2,0)</f>
        <v>10798</v>
      </c>
      <c r="H906" s="4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3"/>
    </row>
    <row r="907" spans="1:9" x14ac:dyDescent="0.3">
      <c r="A907" s="43" t="s">
        <v>309</v>
      </c>
      <c r="B907" s="43">
        <f t="shared" si="1687"/>
        <v>8</v>
      </c>
      <c r="C907" s="43">
        <f t="shared" si="1649"/>
        <v>87</v>
      </c>
      <c r="D907" s="43"/>
      <c r="E907" s="43">
        <f t="shared" ref="E907" si="1724">plan_id</f>
        <v>805</v>
      </c>
      <c r="F907" s="43">
        <f t="shared" ca="1" si="1567"/>
        <v>2005</v>
      </c>
      <c r="G907" s="43">
        <f t="shared" ref="G907" ca="1" si="1725">VLOOKUP(INDIRECT(CHAR(39)&amp;$A907&amp;CHAR(39)&amp;"!r2c"&amp;$C907,0),variables,2,0)</f>
        <v>10799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3"/>
    </row>
    <row r="908" spans="1:9" x14ac:dyDescent="0.3">
      <c r="A908" s="43" t="s">
        <v>309</v>
      </c>
      <c r="B908" s="43">
        <f t="shared" si="1687"/>
        <v>8</v>
      </c>
      <c r="C908" s="43">
        <f t="shared" si="1649"/>
        <v>88</v>
      </c>
      <c r="D908" s="43"/>
      <c r="E908" s="43">
        <f t="shared" ref="E908" si="1726">plan_id</f>
        <v>805</v>
      </c>
      <c r="F908" s="43">
        <f t="shared" ca="1" si="1567"/>
        <v>2005</v>
      </c>
      <c r="G908" s="43">
        <f t="shared" ref="G908" ca="1" si="1727">VLOOKUP(INDIRECT(CHAR(39)&amp;$A908&amp;CHAR(39)&amp;"!r2c"&amp;$C908,0),variables,2,0)</f>
        <v>10800</v>
      </c>
      <c r="H908" s="4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3"/>
    </row>
    <row r="909" spans="1:9" x14ac:dyDescent="0.3">
      <c r="A909" s="43" t="s">
        <v>309</v>
      </c>
      <c r="B909" s="43">
        <f t="shared" si="1687"/>
        <v>8</v>
      </c>
      <c r="C909" s="43">
        <f t="shared" si="1649"/>
        <v>89</v>
      </c>
      <c r="D909" s="43"/>
      <c r="E909" s="43">
        <f t="shared" ref="E909" si="1728">plan_id</f>
        <v>805</v>
      </c>
      <c r="F909" s="43">
        <f t="shared" ca="1" si="1567"/>
        <v>2005</v>
      </c>
      <c r="G909" s="43">
        <f t="shared" ref="G909" ca="1" si="1729">VLOOKUP(INDIRECT(CHAR(39)&amp;$A909&amp;CHAR(39)&amp;"!r2c"&amp;$C909,0),variables,2,0)</f>
        <v>10824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3"/>
    </row>
    <row r="910" spans="1:9" x14ac:dyDescent="0.3">
      <c r="A910" s="43" t="s">
        <v>309</v>
      </c>
      <c r="B910" s="43">
        <f t="shared" si="1687"/>
        <v>8</v>
      </c>
      <c r="C910" s="43">
        <f t="shared" si="1649"/>
        <v>90</v>
      </c>
      <c r="D910" s="43"/>
      <c r="E910" s="43">
        <f t="shared" ref="E910" si="1730">plan_id</f>
        <v>805</v>
      </c>
      <c r="F910" s="43">
        <f t="shared" ca="1" si="1567"/>
        <v>2005</v>
      </c>
      <c r="G910" s="43">
        <f t="shared" ref="G910" ca="1" si="1731">VLOOKUP(INDIRECT(CHAR(39)&amp;$A910&amp;CHAR(39)&amp;"!r2c"&amp;$C910,0),variables,2,0)</f>
        <v>10825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533664000</v>
      </c>
      <c r="I910" s="43"/>
    </row>
    <row r="911" spans="1:9" x14ac:dyDescent="0.3">
      <c r="A911" s="43" t="s">
        <v>309</v>
      </c>
      <c r="B911" s="43">
        <f t="shared" si="1687"/>
        <v>8</v>
      </c>
      <c r="C911" s="43">
        <f t="shared" si="1649"/>
        <v>91</v>
      </c>
      <c r="D911" s="43"/>
      <c r="E911" s="43">
        <f t="shared" ref="E911" si="1732">plan_id</f>
        <v>805</v>
      </c>
      <c r="F911" s="43">
        <f t="shared" ca="1" si="1567"/>
        <v>2005</v>
      </c>
      <c r="G911" s="43">
        <f t="shared" ref="G911" ca="1" si="1733">VLOOKUP(INDIRECT(CHAR(39)&amp;$A911&amp;CHAR(39)&amp;"!r2c"&amp;$C911,0),variables,2,0)</f>
        <v>10826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252187000</v>
      </c>
      <c r="I911" s="43"/>
    </row>
    <row r="912" spans="1:9" x14ac:dyDescent="0.3">
      <c r="A912" s="43" t="s">
        <v>309</v>
      </c>
      <c r="B912" s="43">
        <f t="shared" si="1687"/>
        <v>8</v>
      </c>
      <c r="C912" s="43">
        <f t="shared" si="1649"/>
        <v>92</v>
      </c>
      <c r="D912" s="43"/>
      <c r="E912" s="43">
        <f t="shared" ref="E912" si="1734">plan_id</f>
        <v>805</v>
      </c>
      <c r="F912" s="43">
        <f t="shared" ca="1" si="1567"/>
        <v>2005</v>
      </c>
      <c r="G912" s="43">
        <f t="shared" ref="G912" ca="1" si="1735">VLOOKUP(INDIRECT(CHAR(39)&amp;$A912&amp;CHAR(39)&amp;"!r2c"&amp;$C912,0),variables,2,0)</f>
        <v>10828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3"/>
    </row>
    <row r="913" spans="1:9" x14ac:dyDescent="0.3">
      <c r="A913" s="43" t="s">
        <v>309</v>
      </c>
      <c r="B913" s="43">
        <f t="shared" si="1687"/>
        <v>8</v>
      </c>
      <c r="C913" s="43">
        <f t="shared" si="1649"/>
        <v>93</v>
      </c>
      <c r="D913" s="43"/>
      <c r="E913" s="43">
        <f t="shared" ref="E913" si="1736">plan_id</f>
        <v>805</v>
      </c>
      <c r="F913" s="43">
        <f t="shared" ca="1" si="1567"/>
        <v>2005</v>
      </c>
      <c r="G913" s="43">
        <f t="shared" ref="G913" ca="1" si="1737">VLOOKUP(INDIRECT(CHAR(39)&amp;$A913&amp;CHAR(39)&amp;"!r2c"&amp;$C913,0),variables,2,0)</f>
        <v>10827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3"/>
    </row>
    <row r="914" spans="1:9" x14ac:dyDescent="0.3">
      <c r="A914" s="43" t="s">
        <v>309</v>
      </c>
      <c r="B914" s="43">
        <f t="shared" ref="B914:B977" si="1738">B849+1</f>
        <v>9</v>
      </c>
      <c r="C914" s="43">
        <f t="shared" si="1649"/>
        <v>3</v>
      </c>
      <c r="D914" s="43"/>
      <c r="E914" s="43">
        <f t="shared" ref="E914" si="1739">plan_id</f>
        <v>805</v>
      </c>
      <c r="F914" s="43">
        <f t="shared" ca="1" si="1567"/>
        <v>2006</v>
      </c>
      <c r="G914" s="43">
        <f t="shared" ref="G914" ca="1" si="1740">VLOOKUP(INDIRECT(CHAR(39)&amp;$A914&amp;CHAR(39)&amp;"!r2c"&amp;$C914,0),variables,2,0)</f>
        <v>10703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39994</v>
      </c>
      <c r="I914" s="43"/>
    </row>
    <row r="915" spans="1:9" x14ac:dyDescent="0.3">
      <c r="A915" s="43" t="s">
        <v>309</v>
      </c>
      <c r="B915" s="43">
        <f t="shared" si="1738"/>
        <v>9</v>
      </c>
      <c r="C915" s="43">
        <f t="shared" si="1649"/>
        <v>4</v>
      </c>
      <c r="D915" s="43"/>
      <c r="E915" s="43">
        <f t="shared" ref="E915" si="1741">plan_id</f>
        <v>805</v>
      </c>
      <c r="F915" s="43">
        <f t="shared" ca="1" si="1567"/>
        <v>2006</v>
      </c>
      <c r="G915" s="43">
        <f t="shared" ref="G915" ca="1" si="1742">VLOOKUP(INDIRECT(CHAR(39)&amp;$A915&amp;CHAR(39)&amp;"!r2c"&amp;$C915,0),variables,2,0)</f>
        <v>10845</v>
      </c>
      <c r="H915" s="4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Edward A. Macdonald &amp; Edward J. Koebel</v>
      </c>
      <c r="I915" s="43"/>
    </row>
    <row r="916" spans="1:9" x14ac:dyDescent="0.3">
      <c r="A916" s="43" t="s">
        <v>309</v>
      </c>
      <c r="B916" s="43">
        <f t="shared" si="1738"/>
        <v>9</v>
      </c>
      <c r="C916" s="43">
        <f t="shared" si="1649"/>
        <v>5</v>
      </c>
      <c r="D916" s="43"/>
      <c r="E916" s="43">
        <f t="shared" ref="E916" si="1743">plan_id</f>
        <v>805</v>
      </c>
      <c r="F916" s="43">
        <f t="shared" ca="1" si="1567"/>
        <v>2006</v>
      </c>
      <c r="G916" s="43">
        <f t="shared" ref="G916" ca="1" si="1744">VLOOKUP(INDIRECT(CHAR(39)&amp;$A916&amp;CHAR(39)&amp;"!r2c"&amp;$C916,0),variables,2,0)</f>
        <v>10924</v>
      </c>
      <c r="H916" s="4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Univ=13.91%; Non-Univ=17.22%</v>
      </c>
      <c r="I916" s="43"/>
    </row>
    <row r="917" spans="1:9" x14ac:dyDescent="0.3">
      <c r="A917" s="43" t="s">
        <v>309</v>
      </c>
      <c r="B917" s="43">
        <f t="shared" si="1738"/>
        <v>9</v>
      </c>
      <c r="C917" s="43">
        <f t="shared" si="1649"/>
        <v>6</v>
      </c>
      <c r="D917" s="43"/>
      <c r="E917" s="43">
        <f t="shared" ref="E917" si="1745">plan_id</f>
        <v>805</v>
      </c>
      <c r="F917" s="43">
        <f t="shared" ca="1" si="1567"/>
        <v>2006</v>
      </c>
      <c r="G917" s="43">
        <f t="shared" ref="G917" ca="1" si="1746">VLOOKUP(INDIRECT(CHAR(39)&amp;$A917&amp;CHAR(39)&amp;"!r2c"&amp;$C917,0),variables,2,0)</f>
        <v>10925</v>
      </c>
      <c r="H917" s="46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Univ=6.285%; Non-Univ=8.115%</v>
      </c>
      <c r="I917" s="43"/>
    </row>
    <row r="918" spans="1:9" x14ac:dyDescent="0.3">
      <c r="A918" s="43" t="s">
        <v>309</v>
      </c>
      <c r="B918" s="43">
        <f t="shared" si="1738"/>
        <v>9</v>
      </c>
      <c r="C918" s="43">
        <f t="shared" si="1649"/>
        <v>7</v>
      </c>
      <c r="D918" s="43"/>
      <c r="E918" s="43">
        <f t="shared" ref="E918" si="1747">plan_id</f>
        <v>805</v>
      </c>
      <c r="F918" s="43">
        <f t="shared" ca="1" si="1567"/>
        <v>2006</v>
      </c>
      <c r="G918" s="43">
        <f t="shared" ref="G918" ca="1" si="1748">VLOOKUP(INDIRECT(CHAR(39)&amp;$A918&amp;CHAR(39)&amp;"!r2c"&amp;$C918,0),variables,2,0)</f>
        <v>10926</v>
      </c>
      <c r="H918" s="46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Univ=7.625%; Non-Univ=9.105%</v>
      </c>
      <c r="I918" s="43"/>
    </row>
    <row r="919" spans="1:9" x14ac:dyDescent="0.3">
      <c r="A919" s="43" t="s">
        <v>309</v>
      </c>
      <c r="B919" s="43">
        <f t="shared" si="1738"/>
        <v>9</v>
      </c>
      <c r="C919" s="43">
        <f t="shared" si="1649"/>
        <v>8</v>
      </c>
      <c r="D919" s="43"/>
      <c r="E919" s="43">
        <f t="shared" ref="E919" si="1749">plan_id</f>
        <v>805</v>
      </c>
      <c r="F919" s="43">
        <f t="shared" ca="1" si="1567"/>
        <v>2006</v>
      </c>
      <c r="G919" s="43">
        <f t="shared" ref="G919" ca="1" si="1750">VLOOKUP(INDIRECT(CHAR(39)&amp;$A919&amp;CHAR(39)&amp;"!r2c"&amp;$C919,0),variables,2,0)</f>
        <v>10704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-168343000</v>
      </c>
      <c r="I919" s="43"/>
    </row>
    <row r="920" spans="1:9" x14ac:dyDescent="0.3">
      <c r="A920" s="43" t="s">
        <v>309</v>
      </c>
      <c r="B920" s="43">
        <f t="shared" si="1738"/>
        <v>9</v>
      </c>
      <c r="C920" s="43">
        <f t="shared" si="1649"/>
        <v>9</v>
      </c>
      <c r="D920" s="43"/>
      <c r="E920" s="43">
        <f t="shared" ref="E920" si="1751">plan_id</f>
        <v>805</v>
      </c>
      <c r="F920" s="43">
        <f t="shared" ca="1" si="1567"/>
        <v>2006</v>
      </c>
      <c r="G920" s="43">
        <f t="shared" ref="G920" ca="1" si="1752">VLOOKUP(INDIRECT(CHAR(39)&amp;$A920&amp;CHAR(39)&amp;"!r2c"&amp;$C920,0),variables,2,0)</f>
        <v>10928</v>
      </c>
      <c r="H920" s="46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Univ=10.55%; Non-Univ=10.20%</v>
      </c>
      <c r="I920" s="43"/>
    </row>
    <row r="921" spans="1:9" x14ac:dyDescent="0.3">
      <c r="A921" s="43" t="s">
        <v>309</v>
      </c>
      <c r="B921" s="43">
        <f t="shared" si="1738"/>
        <v>9</v>
      </c>
      <c r="C921" s="43">
        <f t="shared" si="1649"/>
        <v>10</v>
      </c>
      <c r="D921" s="43"/>
      <c r="E921" s="43">
        <f t="shared" ref="E921" si="1753">plan_id</f>
        <v>805</v>
      </c>
      <c r="F921" s="43">
        <f t="shared" ca="1" si="1567"/>
        <v>2006</v>
      </c>
      <c r="G921" s="43">
        <f t="shared" ref="G921" ca="1" si="1754">VLOOKUP(INDIRECT(CHAR(39)&amp;$A921&amp;CHAR(39)&amp;"!r2c"&amp;$C921,0),variables,2,0)</f>
        <v>10929</v>
      </c>
      <c r="H921" s="46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Univ=10.55%; Non-Univ=10.20%</v>
      </c>
      <c r="I921" s="43"/>
    </row>
    <row r="922" spans="1:9" x14ac:dyDescent="0.3">
      <c r="A922" s="43" t="s">
        <v>309</v>
      </c>
      <c r="B922" s="43">
        <f t="shared" si="1738"/>
        <v>9</v>
      </c>
      <c r="C922" s="43">
        <f t="shared" si="1649"/>
        <v>11</v>
      </c>
      <c r="D922" s="43"/>
      <c r="E922" s="43">
        <f t="shared" ref="E922" si="1755">plan_id</f>
        <v>805</v>
      </c>
      <c r="F922" s="43">
        <f t="shared" ca="1" si="1567"/>
        <v>2006</v>
      </c>
      <c r="G922" s="43">
        <f t="shared" ref="G922" ca="1" si="1756">VLOOKUP(INDIRECT(CHAR(39)&amp;$A922&amp;CHAR(39)&amp;"!r2c"&amp;$C922,0),variables,2,0)</f>
        <v>10930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3"/>
    </row>
    <row r="923" spans="1:9" x14ac:dyDescent="0.3">
      <c r="A923" s="43" t="s">
        <v>309</v>
      </c>
      <c r="B923" s="43">
        <f t="shared" si="1738"/>
        <v>9</v>
      </c>
      <c r="C923" s="43">
        <f t="shared" si="1649"/>
        <v>12</v>
      </c>
      <c r="D923" s="43"/>
      <c r="E923" s="43">
        <f t="shared" ref="E923" si="1757">plan_id</f>
        <v>805</v>
      </c>
      <c r="F923" s="43">
        <f t="shared" ca="1" si="1567"/>
        <v>2006</v>
      </c>
      <c r="G923" s="43">
        <f t="shared" ref="G923" ca="1" si="1758">VLOOKUP(INDIRECT(CHAR(39)&amp;$A923&amp;CHAR(39)&amp;"!r2c"&amp;$C923,0),variables,2,0)</f>
        <v>10705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258464856</v>
      </c>
      <c r="I923" s="43"/>
    </row>
    <row r="924" spans="1:9" x14ac:dyDescent="0.3">
      <c r="A924" s="43" t="s">
        <v>309</v>
      </c>
      <c r="B924" s="43">
        <f t="shared" si="1738"/>
        <v>9</v>
      </c>
      <c r="C924" s="43">
        <f t="shared" si="1649"/>
        <v>13</v>
      </c>
      <c r="D924" s="43"/>
      <c r="E924" s="43">
        <f t="shared" ref="E924" si="1759">plan_id</f>
        <v>805</v>
      </c>
      <c r="F924" s="43">
        <f t="shared" ca="1" si="1567"/>
        <v>2006</v>
      </c>
      <c r="G924" s="43">
        <f t="shared" ref="G924" ca="1" si="1760">VLOOKUP(INDIRECT(CHAR(39)&amp;$A924&amp;CHAR(39)&amp;"!r2c"&amp;$C924,0),variables,2,0)</f>
        <v>10842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3"/>
    </row>
    <row r="925" spans="1:9" x14ac:dyDescent="0.3">
      <c r="A925" s="43" t="s">
        <v>309</v>
      </c>
      <c r="B925" s="43">
        <f t="shared" si="1738"/>
        <v>9</v>
      </c>
      <c r="C925" s="43">
        <f t="shared" si="1649"/>
        <v>14</v>
      </c>
      <c r="D925" s="43"/>
      <c r="E925" s="43">
        <f t="shared" ref="E925" si="1761">plan_id</f>
        <v>805</v>
      </c>
      <c r="F925" s="43">
        <f t="shared" ca="1" si="1567"/>
        <v>2006</v>
      </c>
      <c r="G925" s="43">
        <f t="shared" ref="G925" ca="1" si="1762">VLOOKUP(INDIRECT(CHAR(39)&amp;$A925&amp;CHAR(39)&amp;"!r2c"&amp;$C925,0),variables,2,0)</f>
        <v>10843</v>
      </c>
      <c r="H925" s="46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Univ=11.625%,Non-Univ=13.105%</v>
      </c>
      <c r="I925" s="43"/>
    </row>
    <row r="926" spans="1:9" x14ac:dyDescent="0.3">
      <c r="A926" s="43" t="s">
        <v>309</v>
      </c>
      <c r="B926" s="43">
        <f t="shared" si="1738"/>
        <v>9</v>
      </c>
      <c r="C926" s="43">
        <f t="shared" si="1649"/>
        <v>15</v>
      </c>
      <c r="D926" s="43"/>
      <c r="E926" s="43">
        <f t="shared" ref="E926" si="1763">plan_id</f>
        <v>805</v>
      </c>
      <c r="F926" s="43">
        <f t="shared" ca="1" si="1567"/>
        <v>2006</v>
      </c>
      <c r="G926" s="43">
        <f t="shared" ref="G926" ca="1" si="1764">VLOOKUP(INDIRECT(CHAR(39)&amp;$A926&amp;CHAR(39)&amp;"!r2c"&amp;$C926,0),variables,2,0)</f>
        <v>10931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7.4999999999999997E-3</v>
      </c>
      <c r="I926" s="43"/>
    </row>
    <row r="927" spans="1:9" x14ac:dyDescent="0.3">
      <c r="A927" s="43" t="s">
        <v>309</v>
      </c>
      <c r="B927" s="43">
        <f t="shared" si="1738"/>
        <v>9</v>
      </c>
      <c r="C927" s="43">
        <f t="shared" si="1649"/>
        <v>16</v>
      </c>
      <c r="D927" s="43"/>
      <c r="E927" s="43">
        <f t="shared" ref="E927" si="1765">plan_id</f>
        <v>805</v>
      </c>
      <c r="F927" s="43">
        <f t="shared" ca="1" si="1567"/>
        <v>2006</v>
      </c>
      <c r="G927" s="43">
        <f t="shared" ref="G927" ca="1" si="1766">VLOOKUP(INDIRECT(CHAR(39)&amp;$A927&amp;CHAR(39)&amp;"!r2c"&amp;$C927,0),variables,2,0)</f>
        <v>10932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7.4999999999999997E-3</v>
      </c>
      <c r="I927" s="43"/>
    </row>
    <row r="928" spans="1:9" x14ac:dyDescent="0.3">
      <c r="A928" s="43" t="s">
        <v>309</v>
      </c>
      <c r="B928" s="43">
        <f t="shared" si="1738"/>
        <v>9</v>
      </c>
      <c r="C928" s="43">
        <f t="shared" si="1649"/>
        <v>17</v>
      </c>
      <c r="D928" s="43"/>
      <c r="E928" s="43">
        <f t="shared" ref="E928" si="1767">plan_id</f>
        <v>805</v>
      </c>
      <c r="F928" s="43">
        <f t="shared" ca="1" si="1567"/>
        <v>2006</v>
      </c>
      <c r="G928" s="43">
        <f t="shared" ref="G928" ca="1" si="1768">VLOOKUP(INDIRECT(CHAR(39)&amp;$A928&amp;CHAR(39)&amp;"!r2c"&amp;$C928,0),variables,2,0)</f>
        <v>10933</v>
      </c>
      <c r="H928" s="46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Univ=16.835%; Non-Univ=18.315%</v>
      </c>
      <c r="I928" s="43"/>
    </row>
    <row r="929" spans="1:9" x14ac:dyDescent="0.3">
      <c r="A929" s="43" t="s">
        <v>309</v>
      </c>
      <c r="B929" s="43">
        <f t="shared" si="1738"/>
        <v>9</v>
      </c>
      <c r="C929" s="43">
        <f t="shared" si="1649"/>
        <v>18</v>
      </c>
      <c r="D929" s="43"/>
      <c r="E929" s="43">
        <f t="shared" ref="E929" si="1769">plan_id</f>
        <v>805</v>
      </c>
      <c r="F929" s="43">
        <f t="shared" ca="1" si="1567"/>
        <v>2006</v>
      </c>
      <c r="G929" s="43">
        <f t="shared" ref="G929" ca="1" si="1770">VLOOKUP(INDIRECT(CHAR(39)&amp;$A929&amp;CHAR(39)&amp;"!r2c"&amp;$C929,0),variables,2,0)</f>
        <v>10934</v>
      </c>
      <c r="H929" s="4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Univ=7.625%; Non-Univ=9.105%</v>
      </c>
      <c r="I929" s="43"/>
    </row>
    <row r="930" spans="1:9" x14ac:dyDescent="0.3">
      <c r="A930" s="43" t="s">
        <v>309</v>
      </c>
      <c r="B930" s="43">
        <f t="shared" si="1738"/>
        <v>9</v>
      </c>
      <c r="C930" s="43">
        <f t="shared" si="1649"/>
        <v>19</v>
      </c>
      <c r="D930" s="43"/>
      <c r="E930" s="43">
        <f t="shared" ref="E930" si="1771">plan_id</f>
        <v>805</v>
      </c>
      <c r="F930" s="43">
        <f t="shared" ca="1" si="1567"/>
        <v>2006</v>
      </c>
      <c r="G930" s="43">
        <f t="shared" ref="G930" ca="1" si="1772">VLOOKUP(INDIRECT(CHAR(39)&amp;$A930&amp;CHAR(39)&amp;"!r2c"&amp;$C930,0),variables,2,0)</f>
        <v>10935</v>
      </c>
      <c r="H930" s="4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3"/>
    </row>
    <row r="931" spans="1:9" x14ac:dyDescent="0.3">
      <c r="A931" s="43" t="s">
        <v>309</v>
      </c>
      <c r="B931" s="43">
        <f t="shared" si="1738"/>
        <v>9</v>
      </c>
      <c r="C931" s="43">
        <f t="shared" si="1649"/>
        <v>20</v>
      </c>
      <c r="D931" s="43"/>
      <c r="E931" s="43">
        <f t="shared" ref="E931" si="1773">plan_id</f>
        <v>805</v>
      </c>
      <c r="F931" s="43">
        <f t="shared" ca="1" si="1567"/>
        <v>2006</v>
      </c>
      <c r="G931" s="43">
        <f t="shared" ref="G931" ca="1" si="1774">VLOOKUP(INDIRECT(CHAR(39)&amp;$A931&amp;CHAR(39)&amp;"!r2c"&amp;$C931,0),variables,2,0)</f>
        <v>10937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3"/>
    </row>
    <row r="932" spans="1:9" x14ac:dyDescent="0.3">
      <c r="A932" s="43" t="s">
        <v>309</v>
      </c>
      <c r="B932" s="43">
        <f t="shared" si="1738"/>
        <v>9</v>
      </c>
      <c r="C932" s="43">
        <f t="shared" si="1649"/>
        <v>21</v>
      </c>
      <c r="D932" s="43"/>
      <c r="E932" s="43">
        <f t="shared" ref="E932" si="1775">plan_id</f>
        <v>805</v>
      </c>
      <c r="F932" s="43">
        <f t="shared" ca="1" si="1567"/>
        <v>2006</v>
      </c>
      <c r="G932" s="43">
        <f t="shared" ref="G932" ca="1" si="1776">VLOOKUP(INDIRECT(CHAR(39)&amp;$A932&amp;CHAR(39)&amp;"!r2c"&amp;$C932,0),variables,2,0)</f>
        <v>10938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3"/>
    </row>
    <row r="933" spans="1:9" x14ac:dyDescent="0.3">
      <c r="A933" s="43" t="s">
        <v>309</v>
      </c>
      <c r="B933" s="43">
        <f t="shared" si="1738"/>
        <v>9</v>
      </c>
      <c r="C933" s="43">
        <f t="shared" si="1649"/>
        <v>22</v>
      </c>
      <c r="D933" s="43"/>
      <c r="E933" s="43">
        <f t="shared" ref="E933" si="1777">plan_id</f>
        <v>805</v>
      </c>
      <c r="F933" s="43">
        <f t="shared" ca="1" si="1567"/>
        <v>2006</v>
      </c>
      <c r="G933" s="43">
        <f t="shared" ref="G933" ca="1" si="1778">VLOOKUP(INDIRECT(CHAR(39)&amp;$A933&amp;CHAR(39)&amp;"!r2c"&amp;$C933,0),variables,2,0)</f>
        <v>11007</v>
      </c>
      <c r="H933" s="4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  <c r="I933" s="43"/>
    </row>
    <row r="934" spans="1:9" x14ac:dyDescent="0.3">
      <c r="A934" s="43" t="s">
        <v>309</v>
      </c>
      <c r="B934" s="43">
        <f t="shared" si="1738"/>
        <v>9</v>
      </c>
      <c r="C934" s="43">
        <f t="shared" si="1649"/>
        <v>23</v>
      </c>
      <c r="D934" s="43"/>
      <c r="E934" s="43">
        <f t="shared" ref="E934" si="1779">plan_id</f>
        <v>805</v>
      </c>
      <c r="F934" s="43">
        <f t="shared" ca="1" si="1567"/>
        <v>2006</v>
      </c>
      <c r="G934" s="43">
        <f t="shared" ref="G934" ca="1" si="1780">VLOOKUP(INDIRECT(CHAR(39)&amp;$A934&amp;CHAR(39)&amp;"!r2c"&amp;$C934,0),variables,2,0)</f>
        <v>10941</v>
      </c>
      <c r="H934" s="4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3"/>
    </row>
    <row r="935" spans="1:9" x14ac:dyDescent="0.3">
      <c r="A935" s="43" t="s">
        <v>309</v>
      </c>
      <c r="B935" s="43">
        <f t="shared" si="1738"/>
        <v>9</v>
      </c>
      <c r="C935" s="43">
        <f t="shared" ref="C935:C998" si="1781">C844</f>
        <v>24</v>
      </c>
      <c r="D935" s="43"/>
      <c r="E935" s="43">
        <f t="shared" ref="E935" si="1782">plan_id</f>
        <v>805</v>
      </c>
      <c r="F935" s="43">
        <f t="shared" ca="1" si="1567"/>
        <v>2006</v>
      </c>
      <c r="G935" s="43">
        <f t="shared" ref="G935" ca="1" si="1783">VLOOKUP(INDIRECT(CHAR(39)&amp;$A935&amp;CHAR(39)&amp;"!r2c"&amp;$C935,0),variables,2,0)</f>
        <v>10942</v>
      </c>
      <c r="H935" s="4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43"/>
    </row>
    <row r="936" spans="1:9" x14ac:dyDescent="0.3">
      <c r="A936" s="43" t="s">
        <v>309</v>
      </c>
      <c r="B936" s="43">
        <f t="shared" si="1738"/>
        <v>9</v>
      </c>
      <c r="C936" s="43">
        <f t="shared" si="1781"/>
        <v>25</v>
      </c>
      <c r="D936" s="43"/>
      <c r="E936" s="43">
        <f t="shared" ref="E936" si="1784">plan_id</f>
        <v>805</v>
      </c>
      <c r="F936" s="43">
        <f t="shared" ca="1" si="1567"/>
        <v>2006</v>
      </c>
      <c r="G936" s="43">
        <f t="shared" ref="G936" ca="1" si="1785">VLOOKUP(INDIRECT(CHAR(39)&amp;$A936&amp;CHAR(39)&amp;"!r2c"&amp;$C936,0),variables,2,0)</f>
        <v>10701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1.4999999999999999E-2</v>
      </c>
      <c r="I936" s="43"/>
    </row>
    <row r="937" spans="1:9" x14ac:dyDescent="0.3">
      <c r="A937" s="43" t="s">
        <v>309</v>
      </c>
      <c r="B937" s="43">
        <f t="shared" si="1738"/>
        <v>9</v>
      </c>
      <c r="C937" s="43">
        <f t="shared" si="1781"/>
        <v>26</v>
      </c>
      <c r="D937" s="43"/>
      <c r="E937" s="43">
        <f t="shared" ref="E937" si="1786">plan_id</f>
        <v>805</v>
      </c>
      <c r="F937" s="43">
        <f t="shared" ca="1" si="1567"/>
        <v>2006</v>
      </c>
      <c r="G937" s="43">
        <f t="shared" ref="G937" ca="1" si="1787">VLOOKUP(INDIRECT(CHAR(39)&amp;$A937&amp;CHAR(39)&amp;"!r2c"&amp;$C937,0),variables,2,0)</f>
        <v>10702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3"/>
    </row>
    <row r="938" spans="1:9" x14ac:dyDescent="0.3">
      <c r="A938" s="43" t="s">
        <v>309</v>
      </c>
      <c r="B938" s="43">
        <f t="shared" si="1738"/>
        <v>9</v>
      </c>
      <c r="C938" s="43">
        <f t="shared" si="1781"/>
        <v>27</v>
      </c>
      <c r="D938" s="43"/>
      <c r="E938" s="43">
        <f t="shared" ref="E938" si="1788">plan_id</f>
        <v>805</v>
      </c>
      <c r="F938" s="43">
        <f t="shared" ca="1" si="1567"/>
        <v>2006</v>
      </c>
      <c r="G938" s="43">
        <f t="shared" ref="G938" ca="1" si="1789">VLOOKUP(INDIRECT(CHAR(39)&amp;$A938&amp;CHAR(39)&amp;"!r2c"&amp;$C938,0),variables,2,0)</f>
        <v>10943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3"/>
    </row>
    <row r="939" spans="1:9" x14ac:dyDescent="0.3">
      <c r="A939" s="43" t="s">
        <v>309</v>
      </c>
      <c r="B939" s="43">
        <f t="shared" si="1738"/>
        <v>9</v>
      </c>
      <c r="C939" s="43">
        <f t="shared" si="1781"/>
        <v>28</v>
      </c>
      <c r="D939" s="43"/>
      <c r="E939" s="43">
        <f t="shared" ref="E939" si="1790">plan_id</f>
        <v>805</v>
      </c>
      <c r="F939" s="43">
        <f t="shared" ca="1" si="1567"/>
        <v>2006</v>
      </c>
      <c r="G939" s="43">
        <f t="shared" ref="G939" ca="1" si="1791">VLOOKUP(INDIRECT(CHAR(39)&amp;$A939&amp;CHAR(39)&amp;"!r2c"&amp;$C939,0),variables,2,0)</f>
        <v>10944</v>
      </c>
      <c r="H939" s="4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3"/>
    </row>
    <row r="940" spans="1:9" x14ac:dyDescent="0.3">
      <c r="A940" s="43" t="s">
        <v>309</v>
      </c>
      <c r="B940" s="43">
        <f t="shared" si="1738"/>
        <v>9</v>
      </c>
      <c r="C940" s="43">
        <f t="shared" si="1781"/>
        <v>29</v>
      </c>
      <c r="D940" s="43"/>
      <c r="E940" s="43">
        <f t="shared" ref="E940" si="1792">plan_id</f>
        <v>805</v>
      </c>
      <c r="F940" s="43">
        <f t="shared" ca="1" si="1567"/>
        <v>2006</v>
      </c>
      <c r="G940" s="43">
        <f t="shared" ref="G940" ca="1" si="1793">VLOOKUP(INDIRECT(CHAR(39)&amp;$A940&amp;CHAR(39)&amp;"!r2c"&amp;$C940,0),variables,2,0)</f>
        <v>10945</v>
      </c>
      <c r="H940" s="4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3"/>
    </row>
    <row r="941" spans="1:9" x14ac:dyDescent="0.3">
      <c r="A941" s="43" t="s">
        <v>309</v>
      </c>
      <c r="B941" s="43">
        <f t="shared" si="1738"/>
        <v>9</v>
      </c>
      <c r="C941" s="43">
        <f t="shared" si="1781"/>
        <v>30</v>
      </c>
      <c r="D941" s="43"/>
      <c r="E941" s="43">
        <f t="shared" ref="E941" si="1794">plan_id</f>
        <v>805</v>
      </c>
      <c r="F941" s="43">
        <f t="shared" ca="1" si="1567"/>
        <v>2006</v>
      </c>
      <c r="G941" s="43">
        <f t="shared" ref="G941" ca="1" si="1795">VLOOKUP(INDIRECT(CHAR(39)&amp;$A941&amp;CHAR(39)&amp;"!r2c"&amp;$C941,0),variables,2,0)</f>
        <v>10947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3"/>
    </row>
    <row r="942" spans="1:9" x14ac:dyDescent="0.3">
      <c r="A942" s="43" t="s">
        <v>309</v>
      </c>
      <c r="B942" s="43">
        <f t="shared" si="1738"/>
        <v>9</v>
      </c>
      <c r="C942" s="43">
        <f t="shared" si="1781"/>
        <v>31</v>
      </c>
      <c r="D942" s="43"/>
      <c r="E942" s="43">
        <f t="shared" ref="E942" si="1796">plan_id</f>
        <v>805</v>
      </c>
      <c r="F942" s="43">
        <f t="shared" ca="1" si="1567"/>
        <v>2006</v>
      </c>
      <c r="G942" s="43">
        <f t="shared" ref="G942" ca="1" si="1797">VLOOKUP(INDIRECT(CHAR(39)&amp;$A942&amp;CHAR(39)&amp;"!r2c"&amp;$C942,0),variables,2,0)</f>
        <v>10948</v>
      </c>
      <c r="H942" s="4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43"/>
    </row>
    <row r="943" spans="1:9" x14ac:dyDescent="0.3">
      <c r="A943" s="43" t="s">
        <v>309</v>
      </c>
      <c r="B943" s="43">
        <f t="shared" si="1738"/>
        <v>9</v>
      </c>
      <c r="C943" s="43">
        <f t="shared" si="1781"/>
        <v>32</v>
      </c>
      <c r="D943" s="43"/>
      <c r="E943" s="43">
        <f t="shared" ref="E943" si="1798">plan_id</f>
        <v>805</v>
      </c>
      <c r="F943" s="43">
        <f t="shared" ca="1" si="1567"/>
        <v>2006</v>
      </c>
      <c r="G943" s="43">
        <f t="shared" ref="G943" ca="1" si="1799">VLOOKUP(INDIRECT(CHAR(39)&amp;$A943&amp;CHAR(39)&amp;"!r2c"&amp;$C943,0),variables,2,0)</f>
        <v>10949</v>
      </c>
      <c r="H943" s="4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3"/>
    </row>
    <row r="944" spans="1:9" x14ac:dyDescent="0.3">
      <c r="A944" s="43" t="s">
        <v>309</v>
      </c>
      <c r="B944" s="43">
        <f t="shared" si="1738"/>
        <v>9</v>
      </c>
      <c r="C944" s="43">
        <f t="shared" si="1781"/>
        <v>33</v>
      </c>
      <c r="D944" s="43"/>
      <c r="E944" s="43">
        <f t="shared" ref="E944" si="1800">plan_id</f>
        <v>805</v>
      </c>
      <c r="F944" s="43">
        <f t="shared" ca="1" si="1567"/>
        <v>2006</v>
      </c>
      <c r="G944" s="43">
        <f t="shared" ref="G944" ca="1" si="1801">VLOOKUP(INDIRECT(CHAR(39)&amp;$A944&amp;CHAR(39)&amp;"!r2c"&amp;$C944,0),variables,2,0)</f>
        <v>10951</v>
      </c>
      <c r="H944" s="4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  <c r="I944" s="43"/>
    </row>
    <row r="945" spans="1:9" x14ac:dyDescent="0.3">
      <c r="A945" s="43" t="s">
        <v>309</v>
      </c>
      <c r="B945" s="43">
        <f t="shared" si="1738"/>
        <v>9</v>
      </c>
      <c r="C945" s="43">
        <f t="shared" si="1781"/>
        <v>34</v>
      </c>
      <c r="D945" s="43"/>
      <c r="E945" s="43">
        <f t="shared" ref="E945" si="1802">plan_id</f>
        <v>805</v>
      </c>
      <c r="F945" s="43">
        <f t="shared" ca="1" si="1567"/>
        <v>2006</v>
      </c>
      <c r="G945" s="43">
        <f t="shared" ref="G945" ca="1" si="1803">VLOOKUP(INDIRECT(CHAR(39)&amp;$A945&amp;CHAR(39)&amp;"!r2c"&amp;$C945,0),variables,2,0)</f>
        <v>10950</v>
      </c>
      <c r="H945" s="4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3"/>
    </row>
    <row r="946" spans="1:9" x14ac:dyDescent="0.3">
      <c r="A946" s="43" t="s">
        <v>309</v>
      </c>
      <c r="B946" s="43">
        <f t="shared" si="1738"/>
        <v>9</v>
      </c>
      <c r="C946" s="43">
        <f t="shared" si="1781"/>
        <v>35</v>
      </c>
      <c r="D946" s="43"/>
      <c r="E946" s="43">
        <f t="shared" ref="E946" si="1804">plan_id</f>
        <v>805</v>
      </c>
      <c r="F946" s="43">
        <f t="shared" ca="1" si="1567"/>
        <v>2006</v>
      </c>
      <c r="G946" s="43">
        <f t="shared" ref="G946" ca="1" si="1805">VLOOKUP(INDIRECT(CHAR(39)&amp;$A946&amp;CHAR(39)&amp;"!r2c"&amp;$C946,0),variables,2,0)</f>
        <v>10954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  <c r="I946" s="43"/>
    </row>
    <row r="947" spans="1:9" x14ac:dyDescent="0.3">
      <c r="A947" s="43" t="s">
        <v>309</v>
      </c>
      <c r="B947" s="43">
        <f t="shared" si="1738"/>
        <v>9</v>
      </c>
      <c r="C947" s="43">
        <f t="shared" si="1781"/>
        <v>36</v>
      </c>
      <c r="D947" s="43"/>
      <c r="E947" s="43">
        <f t="shared" ref="E947" si="1806">plan_id</f>
        <v>805</v>
      </c>
      <c r="F947" s="43">
        <f t="shared" ca="1" si="1567"/>
        <v>2006</v>
      </c>
      <c r="G947" s="43">
        <f t="shared" ref="G947" ca="1" si="1807">VLOOKUP(INDIRECT(CHAR(39)&amp;$A947&amp;CHAR(39)&amp;"!r2c"&amp;$C947,0),variables,2,0)</f>
        <v>10955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43"/>
    </row>
    <row r="948" spans="1:9" x14ac:dyDescent="0.3">
      <c r="A948" s="43" t="s">
        <v>309</v>
      </c>
      <c r="B948" s="43">
        <f t="shared" si="1738"/>
        <v>9</v>
      </c>
      <c r="C948" s="43">
        <f t="shared" si="1781"/>
        <v>37</v>
      </c>
      <c r="D948" s="43"/>
      <c r="E948" s="43">
        <f t="shared" ref="E948" si="1808">plan_id</f>
        <v>805</v>
      </c>
      <c r="F948" s="43">
        <f t="shared" ca="1" si="1567"/>
        <v>2006</v>
      </c>
      <c r="G948" s="43">
        <f t="shared" ref="G948" ca="1" si="1809">VLOOKUP(INDIRECT(CHAR(39)&amp;$A948&amp;CHAR(39)&amp;"!r2c"&amp;$C948,0),variables,2,0)</f>
        <v>10956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3"/>
    </row>
    <row r="949" spans="1:9" x14ac:dyDescent="0.3">
      <c r="A949" s="43" t="s">
        <v>309</v>
      </c>
      <c r="B949" s="43">
        <f t="shared" si="1738"/>
        <v>9</v>
      </c>
      <c r="C949" s="43">
        <f t="shared" si="1781"/>
        <v>38</v>
      </c>
      <c r="D949" s="43"/>
      <c r="E949" s="43">
        <f t="shared" ref="E949" si="1810">plan_id</f>
        <v>805</v>
      </c>
      <c r="F949" s="43">
        <f t="shared" ca="1" si="1567"/>
        <v>2006</v>
      </c>
      <c r="G949" s="43">
        <f t="shared" ref="G949" ca="1" si="1811">VLOOKUP(INDIRECT(CHAR(39)&amp;$A949&amp;CHAR(39)&amp;"!r2c"&amp;$C949,0),variables,2,0)</f>
        <v>10959</v>
      </c>
      <c r="H949" s="4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4.00 - 8.20%</v>
      </c>
      <c r="I949" s="43"/>
    </row>
    <row r="950" spans="1:9" x14ac:dyDescent="0.3">
      <c r="A950" s="43" t="s">
        <v>309</v>
      </c>
      <c r="B950" s="43">
        <f t="shared" si="1738"/>
        <v>9</v>
      </c>
      <c r="C950" s="43">
        <f t="shared" si="1781"/>
        <v>39</v>
      </c>
      <c r="D950" s="43"/>
      <c r="E950" s="43">
        <f t="shared" ref="E950" si="1812">plan_id</f>
        <v>805</v>
      </c>
      <c r="F950" s="43">
        <f t="shared" ca="1" si="1567"/>
        <v>2006</v>
      </c>
      <c r="G950" s="43">
        <f t="shared" ref="G950" ca="1" si="1813">VLOOKUP(INDIRECT(CHAR(39)&amp;$A950&amp;CHAR(39)&amp;"!r2c"&amp;$C950,0),variables,2,0)</f>
        <v>10962</v>
      </c>
      <c r="H950" s="4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Pg.No:22,23</v>
      </c>
      <c r="I950" s="43"/>
    </row>
    <row r="951" spans="1:9" x14ac:dyDescent="0.3">
      <c r="A951" s="43" t="s">
        <v>309</v>
      </c>
      <c r="B951" s="43">
        <f t="shared" si="1738"/>
        <v>9</v>
      </c>
      <c r="C951" s="43">
        <f t="shared" si="1781"/>
        <v>40</v>
      </c>
      <c r="D951" s="43"/>
      <c r="E951" s="43">
        <f t="shared" ref="E951" si="1814">plan_id</f>
        <v>805</v>
      </c>
      <c r="F951" s="43">
        <f t="shared" ca="1" si="1567"/>
        <v>2006</v>
      </c>
      <c r="G951" s="43">
        <f t="shared" ref="G951" ca="1" si="1815">VLOOKUP(INDIRECT(CHAR(39)&amp;$A951&amp;CHAR(39)&amp;"!r2c"&amp;$C951,0),variables,2,0)</f>
        <v>10964</v>
      </c>
      <c r="H951" s="4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Pg.No:22,23</v>
      </c>
      <c r="I951" s="43"/>
    </row>
    <row r="952" spans="1:9" x14ac:dyDescent="0.3">
      <c r="A952" s="43" t="s">
        <v>309</v>
      </c>
      <c r="B952" s="43">
        <f t="shared" si="1738"/>
        <v>9</v>
      </c>
      <c r="C952" s="43">
        <f t="shared" si="1781"/>
        <v>41</v>
      </c>
      <c r="D952" s="43"/>
      <c r="E952" s="43">
        <f t="shared" ref="E952" si="1816">plan_id</f>
        <v>805</v>
      </c>
      <c r="F952" s="43">
        <f t="shared" ref="F952:F1044" ca="1" si="1817">INDIRECT(CHAR(39)&amp;$A952&amp;CHAR(39)&amp;"!r"&amp;$B952&amp;"c2",0)</f>
        <v>2006</v>
      </c>
      <c r="G952" s="43">
        <f t="shared" ref="G952" ca="1" si="1818">VLOOKUP(INDIRECT(CHAR(39)&amp;$A952&amp;CHAR(39)&amp;"!r2c"&amp;$C952,0),variables,2,0)</f>
        <v>10967</v>
      </c>
      <c r="H952" s="4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Mortality Table</v>
      </c>
      <c r="I952" s="43"/>
    </row>
    <row r="953" spans="1:9" x14ac:dyDescent="0.3">
      <c r="A953" s="43" t="s">
        <v>309</v>
      </c>
      <c r="B953" s="43">
        <f t="shared" si="1738"/>
        <v>9</v>
      </c>
      <c r="C953" s="43">
        <f t="shared" si="1781"/>
        <v>42</v>
      </c>
      <c r="D953" s="43"/>
      <c r="E953" s="43">
        <f t="shared" ref="E953" si="1819">plan_id</f>
        <v>805</v>
      </c>
      <c r="F953" s="43">
        <f t="shared" ca="1" si="1817"/>
        <v>2006</v>
      </c>
      <c r="G953" s="43">
        <f t="shared" ref="G953" ca="1" si="1820">VLOOKUP(INDIRECT(CHAR(39)&amp;$A953&amp;CHAR(39)&amp;"!r2c"&amp;$C953,0),variables,2,0)</f>
        <v>10968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43"/>
    </row>
    <row r="954" spans="1:9" x14ac:dyDescent="0.3">
      <c r="A954" s="43" t="s">
        <v>309</v>
      </c>
      <c r="B954" s="43">
        <f t="shared" si="1738"/>
        <v>9</v>
      </c>
      <c r="C954" s="43">
        <f t="shared" si="1781"/>
        <v>43</v>
      </c>
      <c r="D954" s="43"/>
      <c r="E954" s="43">
        <f t="shared" ref="E954" si="1821">plan_id</f>
        <v>805</v>
      </c>
      <c r="F954" s="43">
        <f t="shared" ca="1" si="1817"/>
        <v>2006</v>
      </c>
      <c r="G954" s="43">
        <f t="shared" ref="G954" ca="1" si="1822">VLOOKUP(INDIRECT(CHAR(39)&amp;$A954&amp;CHAR(39)&amp;"!r2c"&amp;$C954,0),variables,2,0)</f>
        <v>10969</v>
      </c>
      <c r="H954" s="4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3"/>
    </row>
    <row r="955" spans="1:9" x14ac:dyDescent="0.3">
      <c r="A955" s="43" t="s">
        <v>309</v>
      </c>
      <c r="B955" s="43">
        <f t="shared" si="1738"/>
        <v>9</v>
      </c>
      <c r="C955" s="43">
        <f t="shared" si="1781"/>
        <v>44</v>
      </c>
      <c r="D955" s="43"/>
      <c r="E955" s="43">
        <f t="shared" ref="E955" si="1823">plan_id</f>
        <v>805</v>
      </c>
      <c r="F955" s="43">
        <f t="shared" ca="1" si="1817"/>
        <v>2006</v>
      </c>
      <c r="G955" s="43">
        <f t="shared" ref="G955" ca="1" si="1824">VLOOKUP(INDIRECT(CHAR(39)&amp;$A955&amp;CHAR(39)&amp;"!r2c"&amp;$C955,0),variables,2,0)</f>
        <v>10970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3"/>
    </row>
    <row r="956" spans="1:9" x14ac:dyDescent="0.3">
      <c r="A956" s="43" t="s">
        <v>309</v>
      </c>
      <c r="B956" s="43">
        <f t="shared" si="1738"/>
        <v>9</v>
      </c>
      <c r="C956" s="43">
        <f t="shared" si="1781"/>
        <v>45</v>
      </c>
      <c r="D956" s="43"/>
      <c r="E956" s="43">
        <f t="shared" ref="E956" si="1825">plan_id</f>
        <v>805</v>
      </c>
      <c r="F956" s="43">
        <f t="shared" ca="1" si="1817"/>
        <v>2006</v>
      </c>
      <c r="G956" s="43">
        <f t="shared" ref="G956" ca="1" si="1826">VLOOKUP(INDIRECT(CHAR(39)&amp;$A956&amp;CHAR(39)&amp;"!r2c"&amp;$C956,0),variables,2,0)</f>
        <v>10971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3"/>
    </row>
    <row r="957" spans="1:9" x14ac:dyDescent="0.3">
      <c r="A957" s="43" t="s">
        <v>309</v>
      </c>
      <c r="B957" s="43">
        <f t="shared" si="1738"/>
        <v>9</v>
      </c>
      <c r="C957" s="43">
        <f t="shared" si="1781"/>
        <v>46</v>
      </c>
      <c r="D957" s="43"/>
      <c r="E957" s="43">
        <f t="shared" ref="E957" si="1827">plan_id</f>
        <v>805</v>
      </c>
      <c r="F957" s="43">
        <f t="shared" ca="1" si="1817"/>
        <v>2006</v>
      </c>
      <c r="G957" s="43">
        <f t="shared" ref="G957" ca="1" si="1828">VLOOKUP(INDIRECT(CHAR(39)&amp;$A957&amp;CHAR(39)&amp;"!r2c"&amp;$C957,0),variables,2,0)</f>
        <v>10972</v>
      </c>
      <c r="H957" s="4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pay, open</v>
      </c>
      <c r="I957" s="43"/>
    </row>
    <row r="958" spans="1:9" x14ac:dyDescent="0.3">
      <c r="A958" s="43" t="s">
        <v>309</v>
      </c>
      <c r="B958" s="43">
        <f t="shared" si="1738"/>
        <v>9</v>
      </c>
      <c r="C958" s="43">
        <f t="shared" si="1781"/>
        <v>47</v>
      </c>
      <c r="D958" s="43"/>
      <c r="E958" s="43">
        <f t="shared" ref="E958" si="1829">plan_id</f>
        <v>805</v>
      </c>
      <c r="F958" s="43">
        <f t="shared" ca="1" si="1817"/>
        <v>2006</v>
      </c>
      <c r="G958" s="43">
        <f t="shared" ref="G958" ca="1" si="1830">VLOOKUP(INDIRECT(CHAR(39)&amp;$A958&amp;CHAR(39)&amp;"!r2c"&amp;$C958,0),variables,2,0)</f>
        <v>10973</v>
      </c>
      <c r="H958" s="4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43"/>
    </row>
    <row r="959" spans="1:9" x14ac:dyDescent="0.3">
      <c r="A959" s="43" t="s">
        <v>309</v>
      </c>
      <c r="B959" s="43">
        <f t="shared" si="1738"/>
        <v>9</v>
      </c>
      <c r="C959" s="43">
        <f t="shared" si="1781"/>
        <v>48</v>
      </c>
      <c r="D959" s="43"/>
      <c r="E959" s="43">
        <f t="shared" ref="E959" si="1831">plan_id</f>
        <v>805</v>
      </c>
      <c r="F959" s="43">
        <f t="shared" ca="1" si="1817"/>
        <v>2006</v>
      </c>
      <c r="G959" s="43">
        <f t="shared" ref="G959" ca="1" si="1832">VLOOKUP(INDIRECT(CHAR(39)&amp;$A959&amp;CHAR(39)&amp;"!r2c"&amp;$C959,0),variables,2,0)</f>
        <v>10975</v>
      </c>
      <c r="H959" s="4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  <c r="I959" s="43"/>
    </row>
    <row r="960" spans="1:9" x14ac:dyDescent="0.3">
      <c r="A960" s="43" t="s">
        <v>309</v>
      </c>
      <c r="B960" s="43">
        <f t="shared" si="1738"/>
        <v>9</v>
      </c>
      <c r="C960" s="43">
        <f t="shared" si="1781"/>
        <v>49</v>
      </c>
      <c r="D960" s="43"/>
      <c r="E960" s="43">
        <f t="shared" ref="E960" si="1833">plan_id</f>
        <v>805</v>
      </c>
      <c r="F960" s="43">
        <f t="shared" ca="1" si="1817"/>
        <v>2006</v>
      </c>
      <c r="G960" s="43">
        <f t="shared" ref="G960" ca="1" si="1834">VLOOKUP(INDIRECT(CHAR(39)&amp;$A960&amp;CHAR(39)&amp;"!r2c"&amp;$C960,0),variables,2,0)</f>
        <v>10976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43"/>
    </row>
    <row r="961" spans="1:9" x14ac:dyDescent="0.3">
      <c r="A961" s="43" t="s">
        <v>309</v>
      </c>
      <c r="B961" s="43">
        <f t="shared" si="1738"/>
        <v>9</v>
      </c>
      <c r="C961" s="43">
        <f t="shared" si="1781"/>
        <v>50</v>
      </c>
      <c r="D961" s="43"/>
      <c r="E961" s="43">
        <f t="shared" ref="E961" si="1835">plan_id</f>
        <v>805</v>
      </c>
      <c r="F961" s="43">
        <f t="shared" ca="1" si="1817"/>
        <v>2006</v>
      </c>
      <c r="G961" s="43">
        <f t="shared" ref="G961" ca="1" si="1836">VLOOKUP(INDIRECT(CHAR(39)&amp;$A961&amp;CHAR(39)&amp;"!r2c"&amp;$C961,0),variables,2,0)</f>
        <v>10977</v>
      </c>
      <c r="H961" s="4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3"/>
    </row>
    <row r="962" spans="1:9" x14ac:dyDescent="0.3">
      <c r="A962" s="43" t="s">
        <v>309</v>
      </c>
      <c r="B962" s="43">
        <f t="shared" si="1738"/>
        <v>9</v>
      </c>
      <c r="C962" s="43">
        <f t="shared" si="1781"/>
        <v>51</v>
      </c>
      <c r="D962" s="43"/>
      <c r="E962" s="43">
        <f t="shared" ref="E962" si="1837">plan_id</f>
        <v>805</v>
      </c>
      <c r="F962" s="43">
        <f t="shared" ca="1" si="1817"/>
        <v>2006</v>
      </c>
      <c r="G962" s="43">
        <f t="shared" ref="G962" ca="1" si="1838">VLOOKUP(INDIRECT(CHAR(39)&amp;$A962&amp;CHAR(39)&amp;"!r2c"&amp;$C962,0),variables,2,0)</f>
        <v>10978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43"/>
    </row>
    <row r="963" spans="1:9" x14ac:dyDescent="0.3">
      <c r="A963" s="43" t="s">
        <v>309</v>
      </c>
      <c r="B963" s="43">
        <f t="shared" si="1738"/>
        <v>9</v>
      </c>
      <c r="C963" s="43">
        <f t="shared" si="1781"/>
        <v>52</v>
      </c>
      <c r="D963" s="43"/>
      <c r="E963" s="43">
        <f t="shared" ref="E963" si="1839">plan_id</f>
        <v>805</v>
      </c>
      <c r="F963" s="43">
        <f t="shared" ca="1" si="1817"/>
        <v>2006</v>
      </c>
      <c r="G963" s="43">
        <f t="shared" ref="G963" ca="1" si="1840">VLOOKUP(INDIRECT(CHAR(39)&amp;$A963&amp;CHAR(39)&amp;"!r2c"&amp;$C963,0),variables,2,0)</f>
        <v>10979</v>
      </c>
      <c r="H963" s="4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43"/>
    </row>
    <row r="964" spans="1:9" x14ac:dyDescent="0.3">
      <c r="A964" s="43" t="s">
        <v>309</v>
      </c>
      <c r="B964" s="43">
        <f t="shared" si="1738"/>
        <v>9</v>
      </c>
      <c r="C964" s="43">
        <f t="shared" si="1781"/>
        <v>53</v>
      </c>
      <c r="D964" s="43"/>
      <c r="E964" s="43">
        <f t="shared" ref="E964" si="1841">plan_id</f>
        <v>805</v>
      </c>
      <c r="F964" s="43">
        <f t="shared" ca="1" si="1817"/>
        <v>2006</v>
      </c>
      <c r="G964" s="43">
        <f t="shared" ref="G964" ca="1" si="1842">VLOOKUP(INDIRECT(CHAR(39)&amp;$A964&amp;CHAR(39)&amp;"!r2c"&amp;$C964,0),variables,2,0)</f>
        <v>10980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3"/>
    </row>
    <row r="965" spans="1:9" x14ac:dyDescent="0.3">
      <c r="A965" s="43" t="s">
        <v>309</v>
      </c>
      <c r="B965" s="43">
        <f t="shared" si="1738"/>
        <v>9</v>
      </c>
      <c r="C965" s="43">
        <f t="shared" si="1781"/>
        <v>54</v>
      </c>
      <c r="D965" s="43"/>
      <c r="E965" s="43">
        <f t="shared" ref="E965" si="1843">plan_id</f>
        <v>805</v>
      </c>
      <c r="F965" s="43">
        <f t="shared" ca="1" si="1817"/>
        <v>2006</v>
      </c>
      <c r="G965" s="43">
        <f t="shared" ref="G965" ca="1" si="1844">VLOOKUP(INDIRECT(CHAR(39)&amp;$A965&amp;CHAR(39)&amp;"!r2c"&amp;$C965,0),variables,2,0)</f>
        <v>10981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3"/>
    </row>
    <row r="966" spans="1:9" x14ac:dyDescent="0.3">
      <c r="A966" s="43" t="s">
        <v>309</v>
      </c>
      <c r="B966" s="43">
        <f t="shared" si="1738"/>
        <v>9</v>
      </c>
      <c r="C966" s="43">
        <f t="shared" si="1781"/>
        <v>55</v>
      </c>
      <c r="D966" s="43"/>
      <c r="E966" s="43">
        <f t="shared" ref="E966" si="1845">plan_id</f>
        <v>805</v>
      </c>
      <c r="F966" s="43">
        <f t="shared" ca="1" si="1817"/>
        <v>2006</v>
      </c>
      <c r="G966" s="43">
        <f t="shared" ref="G966" ca="1" si="1846">VLOOKUP(INDIRECT(CHAR(39)&amp;$A966&amp;CHAR(39)&amp;"!r2c"&amp;$C966,0),variables,2,0)</f>
        <v>10706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4.9380231350057034E-4</v>
      </c>
      <c r="I966" s="43"/>
    </row>
    <row r="967" spans="1:9" x14ac:dyDescent="0.3">
      <c r="A967" s="43" t="s">
        <v>309</v>
      </c>
      <c r="B967" s="43">
        <f t="shared" si="1738"/>
        <v>9</v>
      </c>
      <c r="C967" s="43">
        <f t="shared" si="1781"/>
        <v>56</v>
      </c>
      <c r="D967" s="43"/>
      <c r="E967" s="43">
        <f t="shared" ref="E967" si="1847">plan_id</f>
        <v>805</v>
      </c>
      <c r="F967" s="43">
        <f t="shared" ca="1" si="1817"/>
        <v>2006</v>
      </c>
      <c r="G967" s="43">
        <f t="shared" ref="G967" ca="1" si="1848">VLOOKUP(INDIRECT(CHAR(39)&amp;$A967&amp;CHAR(39)&amp;"!r2c"&amp;$C967,0),variables,2,0)</f>
        <v>10983</v>
      </c>
      <c r="H967" s="4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 xml:space="preserve">Yes </v>
      </c>
      <c r="I967" s="43"/>
    </row>
    <row r="968" spans="1:9" x14ac:dyDescent="0.3">
      <c r="A968" s="43" t="s">
        <v>309</v>
      </c>
      <c r="B968" s="43">
        <f t="shared" si="1738"/>
        <v>9</v>
      </c>
      <c r="C968" s="43">
        <f t="shared" si="1781"/>
        <v>57</v>
      </c>
      <c r="D968" s="43"/>
      <c r="E968" s="43">
        <f t="shared" ref="E968" si="1849">plan_id</f>
        <v>805</v>
      </c>
      <c r="F968" s="43">
        <f t="shared" ca="1" si="1817"/>
        <v>2006</v>
      </c>
      <c r="G968" s="43">
        <f t="shared" ref="G968" ca="1" si="1850">VLOOKUP(INDIRECT(CHAR(39)&amp;$A968&amp;CHAR(39)&amp;"!r2c"&amp;$C968,0),variables,2,0)</f>
        <v>10989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14857641000</v>
      </c>
      <c r="I968" s="43"/>
    </row>
    <row r="969" spans="1:9" x14ac:dyDescent="0.3">
      <c r="A969" s="43" t="s">
        <v>309</v>
      </c>
      <c r="B969" s="43">
        <f t="shared" si="1738"/>
        <v>9</v>
      </c>
      <c r="C969" s="43">
        <f t="shared" si="1781"/>
        <v>58</v>
      </c>
      <c r="D969" s="43"/>
      <c r="E969" s="43">
        <f t="shared" ref="E969" si="1851">plan_id</f>
        <v>805</v>
      </c>
      <c r="F969" s="43">
        <f t="shared" ca="1" si="1817"/>
        <v>2006</v>
      </c>
      <c r="G969" s="43">
        <f t="shared" ref="G969" ca="1" si="1852">VLOOKUP(INDIRECT(CHAR(39)&amp;$A969&amp;CHAR(39)&amp;"!r2c"&amp;$C969,0),variables,2,0)</f>
        <v>10990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20324781000</v>
      </c>
      <c r="I969" s="43"/>
    </row>
    <row r="970" spans="1:9" x14ac:dyDescent="0.3">
      <c r="A970" s="43" t="s">
        <v>309</v>
      </c>
      <c r="B970" s="43">
        <f t="shared" si="1738"/>
        <v>9</v>
      </c>
      <c r="C970" s="43">
        <f t="shared" si="1781"/>
        <v>59</v>
      </c>
      <c r="D970" s="43"/>
      <c r="E970" s="43">
        <f t="shared" ref="E970" si="1853">plan_id</f>
        <v>805</v>
      </c>
      <c r="F970" s="43">
        <f t="shared" ca="1" si="1817"/>
        <v>2006</v>
      </c>
      <c r="G970" s="43">
        <f t="shared" ref="G970" ca="1" si="1854">VLOOKUP(INDIRECT(CHAR(39)&amp;$A970&amp;CHAR(39)&amp;"!r2c"&amp;$C970,0),variables,2,0)</f>
        <v>10991</v>
      </c>
      <c r="H970" s="4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5467140000</v>
      </c>
      <c r="I970" s="43"/>
    </row>
    <row r="971" spans="1:9" x14ac:dyDescent="0.3">
      <c r="A971" s="43" t="s">
        <v>309</v>
      </c>
      <c r="B971" s="43">
        <f t="shared" si="1738"/>
        <v>9</v>
      </c>
      <c r="C971" s="43">
        <f t="shared" si="1781"/>
        <v>60</v>
      </c>
      <c r="D971" s="43"/>
      <c r="E971" s="43">
        <f t="shared" ref="E971" si="1855">plan_id</f>
        <v>805</v>
      </c>
      <c r="F971" s="43">
        <f t="shared" ca="1" si="1817"/>
        <v>2006</v>
      </c>
      <c r="G971" s="43">
        <f t="shared" ref="G971" ca="1" si="1856">VLOOKUP(INDIRECT(CHAR(39)&amp;$A971&amp;CHAR(39)&amp;"!r2c"&amp;$C971,0),variables,2,0)</f>
        <v>10992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0.73099999999999998</v>
      </c>
      <c r="I971" s="43"/>
    </row>
    <row r="972" spans="1:9" x14ac:dyDescent="0.3">
      <c r="A972" s="43" t="s">
        <v>309</v>
      </c>
      <c r="B972" s="43">
        <f t="shared" si="1738"/>
        <v>9</v>
      </c>
      <c r="C972" s="43">
        <f t="shared" si="1781"/>
        <v>61</v>
      </c>
      <c r="D972" s="43"/>
      <c r="E972" s="43">
        <f t="shared" ref="E972" si="1857">plan_id</f>
        <v>805</v>
      </c>
      <c r="F972" s="43">
        <f t="shared" ca="1" si="1817"/>
        <v>2006</v>
      </c>
      <c r="G972" s="43">
        <f t="shared" ref="G972" ca="1" si="1858">VLOOKUP(INDIRECT(CHAR(39)&amp;$A972&amp;CHAR(39)&amp;"!r2c"&amp;$C972,0),variables,2,0)</f>
        <v>10993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2859477000</v>
      </c>
      <c r="I972" s="43"/>
    </row>
    <row r="973" spans="1:9" x14ac:dyDescent="0.3">
      <c r="A973" s="43" t="s">
        <v>309</v>
      </c>
      <c r="B973" s="43">
        <f t="shared" si="1738"/>
        <v>9</v>
      </c>
      <c r="C973" s="43">
        <f t="shared" si="1781"/>
        <v>62</v>
      </c>
      <c r="D973" s="43"/>
      <c r="E973" s="43">
        <f t="shared" ref="E973" si="1859">plan_id</f>
        <v>805</v>
      </c>
      <c r="F973" s="43">
        <f t="shared" ca="1" si="1817"/>
        <v>2006</v>
      </c>
      <c r="G973" s="43">
        <f t="shared" ref="G973" ca="1" si="1860">VLOOKUP(INDIRECT(CHAR(39)&amp;$A973&amp;CHAR(39)&amp;"!r2c"&amp;$C973,0),variables,2,0)</f>
        <v>10801</v>
      </c>
      <c r="H973" s="4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448987000</v>
      </c>
      <c r="I973" s="43"/>
    </row>
    <row r="974" spans="1:9" x14ac:dyDescent="0.3">
      <c r="A974" s="43" t="s">
        <v>309</v>
      </c>
      <c r="B974" s="43">
        <f t="shared" si="1738"/>
        <v>9</v>
      </c>
      <c r="C974" s="43">
        <f t="shared" si="1781"/>
        <v>63</v>
      </c>
      <c r="D974" s="43"/>
      <c r="E974" s="43">
        <f t="shared" ref="E974" si="1861">plan_id</f>
        <v>805</v>
      </c>
      <c r="F974" s="43">
        <f t="shared" ca="1" si="1817"/>
        <v>2006</v>
      </c>
      <c r="G974" s="43">
        <f t="shared" ref="G974" ca="1" si="1862">VLOOKUP(INDIRECT(CHAR(39)&amp;$A974&amp;CHAR(39)&amp;"!r2c"&amp;$C974,0),variables,2,0)</f>
        <v>10802</v>
      </c>
      <c r="H974" s="4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-17637000</v>
      </c>
      <c r="I974" s="43"/>
    </row>
    <row r="975" spans="1:9" x14ac:dyDescent="0.3">
      <c r="A975" s="43" t="s">
        <v>309</v>
      </c>
      <c r="B975" s="43">
        <f t="shared" si="1738"/>
        <v>9</v>
      </c>
      <c r="C975" s="43">
        <f t="shared" si="1781"/>
        <v>64</v>
      </c>
      <c r="D975" s="43"/>
      <c r="E975" s="43">
        <f t="shared" ref="E975" si="1863">plan_id</f>
        <v>805</v>
      </c>
      <c r="F975" s="43">
        <f t="shared" ca="1" si="1817"/>
        <v>2006</v>
      </c>
      <c r="G975" s="43">
        <f t="shared" ref="G975" ca="1" si="1864">VLOOKUP(INDIRECT(CHAR(39)&amp;$A975&amp;CHAR(39)&amp;"!r2c"&amp;$C975,0),variables,2,0)</f>
        <v>10803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3"/>
    </row>
    <row r="976" spans="1:9" x14ac:dyDescent="0.3">
      <c r="A976" s="43" t="s">
        <v>309</v>
      </c>
      <c r="B976" s="43">
        <f t="shared" si="1738"/>
        <v>9</v>
      </c>
      <c r="C976" s="43">
        <f t="shared" si="1781"/>
        <v>65</v>
      </c>
      <c r="D976" s="43"/>
      <c r="E976" s="43">
        <f t="shared" ref="E976" si="1865">plan_id</f>
        <v>805</v>
      </c>
      <c r="F976" s="43">
        <f t="shared" ca="1" si="1817"/>
        <v>2006</v>
      </c>
      <c r="G976" s="43">
        <f t="shared" ref="G976" ca="1" si="1866">VLOOKUP(INDIRECT(CHAR(39)&amp;$A976&amp;CHAR(39)&amp;"!r2c"&amp;$C976,0),variables,2,0)</f>
        <v>10804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3"/>
    </row>
    <row r="977" spans="1:9" x14ac:dyDescent="0.3">
      <c r="A977" s="43" t="s">
        <v>309</v>
      </c>
      <c r="B977" s="43">
        <f t="shared" si="1738"/>
        <v>9</v>
      </c>
      <c r="C977" s="43">
        <f t="shared" si="1781"/>
        <v>66</v>
      </c>
      <c r="D977" s="43"/>
      <c r="E977" s="43">
        <f t="shared" ref="E977" si="1867">plan_id</f>
        <v>805</v>
      </c>
      <c r="F977" s="43">
        <f t="shared" ca="1" si="1817"/>
        <v>2006</v>
      </c>
      <c r="G977" s="43">
        <f t="shared" ref="G977" ca="1" si="1868">VLOOKUP(INDIRECT(CHAR(39)&amp;$A977&amp;CHAR(39)&amp;"!r2c"&amp;$C977,0),variables,2,0)</f>
        <v>10805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3"/>
    </row>
    <row r="978" spans="1:9" x14ac:dyDescent="0.3">
      <c r="A978" s="43" t="s">
        <v>309</v>
      </c>
      <c r="B978" s="43">
        <f t="shared" ref="B978" si="1869">B913+1</f>
        <v>9</v>
      </c>
      <c r="C978" s="43">
        <f t="shared" si="1781"/>
        <v>67</v>
      </c>
      <c r="D978" s="43"/>
      <c r="E978" s="43">
        <f t="shared" ref="E978" si="1870">plan_id</f>
        <v>805</v>
      </c>
      <c r="F978" s="43">
        <f t="shared" ca="1" si="1817"/>
        <v>2006</v>
      </c>
      <c r="G978" s="43">
        <f t="shared" ref="G978" ca="1" si="1871">VLOOKUP(INDIRECT(CHAR(39)&amp;$A978&amp;CHAR(39)&amp;"!r2c"&amp;$C978,0),variables,2,0)</f>
        <v>10806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3"/>
    </row>
    <row r="979" spans="1:9" x14ac:dyDescent="0.3">
      <c r="A979" s="43" t="s">
        <v>309</v>
      </c>
      <c r="B979" s="43">
        <f>B978</f>
        <v>9</v>
      </c>
      <c r="C979" s="43">
        <f t="shared" si="1781"/>
        <v>68</v>
      </c>
      <c r="D979" s="43"/>
      <c r="E979" s="43">
        <f t="shared" ref="E979" si="1872">plan_id</f>
        <v>805</v>
      </c>
      <c r="F979" s="43">
        <f t="shared" ca="1" si="1817"/>
        <v>2006</v>
      </c>
      <c r="G979" s="43">
        <f t="shared" ref="G979" ca="1" si="1873">VLOOKUP(INDIRECT(CHAR(39)&amp;$A979&amp;CHAR(39)&amp;"!r2c"&amp;$C979,0),variables,2,0)</f>
        <v>10807</v>
      </c>
      <c r="H979" s="4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3"/>
    </row>
    <row r="980" spans="1:9" x14ac:dyDescent="0.3">
      <c r="A980" s="43" t="s">
        <v>309</v>
      </c>
      <c r="B980" s="43">
        <f t="shared" ref="B980:B1004" si="1874">B979</f>
        <v>9</v>
      </c>
      <c r="C980" s="43">
        <f t="shared" si="1781"/>
        <v>69</v>
      </c>
      <c r="D980" s="43"/>
      <c r="E980" s="43">
        <f t="shared" ref="E980" si="1875">plan_id</f>
        <v>805</v>
      </c>
      <c r="F980" s="43">
        <f t="shared" ca="1" si="1817"/>
        <v>2006</v>
      </c>
      <c r="G980" s="43">
        <f t="shared" ref="G980" ca="1" si="1876">VLOOKUP(INDIRECT(CHAR(39)&amp;$A980&amp;CHAR(39)&amp;"!r2c"&amp;$C980,0),variables,2,0)</f>
        <v>10808</v>
      </c>
      <c r="H980" s="4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3"/>
    </row>
    <row r="981" spans="1:9" x14ac:dyDescent="0.3">
      <c r="A981" s="43" t="s">
        <v>309</v>
      </c>
      <c r="B981" s="43">
        <f t="shared" si="1874"/>
        <v>9</v>
      </c>
      <c r="C981" s="43">
        <f t="shared" si="1781"/>
        <v>70</v>
      </c>
      <c r="D981" s="43"/>
      <c r="E981" s="43">
        <f t="shared" ref="E981" si="1877">plan_id</f>
        <v>805</v>
      </c>
      <c r="F981" s="43">
        <f t="shared" ca="1" si="1817"/>
        <v>2006</v>
      </c>
      <c r="G981" s="43">
        <f t="shared" ref="G981" ca="1" si="1878">VLOOKUP(INDIRECT(CHAR(39)&amp;$A981&amp;CHAR(39)&amp;"!r2c"&amp;$C981,0),variables,2,0)</f>
        <v>10809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3"/>
    </row>
    <row r="982" spans="1:9" x14ac:dyDescent="0.3">
      <c r="A982" s="43" t="s">
        <v>309</v>
      </c>
      <c r="B982" s="43">
        <f t="shared" si="1874"/>
        <v>9</v>
      </c>
      <c r="C982" s="43">
        <f t="shared" si="1781"/>
        <v>71</v>
      </c>
      <c r="D982" s="43"/>
      <c r="E982" s="43">
        <f t="shared" ref="E982" si="1879">plan_id</f>
        <v>805</v>
      </c>
      <c r="F982" s="43">
        <f t="shared" ca="1" si="1817"/>
        <v>2006</v>
      </c>
      <c r="G982" s="43">
        <f t="shared" ref="G982" ca="1" si="1880">VLOOKUP(INDIRECT(CHAR(39)&amp;$A982&amp;CHAR(39)&amp;"!r2c"&amp;$C982,0),variables,2,0)</f>
        <v>10810</v>
      </c>
      <c r="H982" s="4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-5966000</v>
      </c>
      <c r="I982" s="43"/>
    </row>
    <row r="983" spans="1:9" x14ac:dyDescent="0.3">
      <c r="A983" s="43" t="s">
        <v>309</v>
      </c>
      <c r="B983" s="43">
        <f t="shared" si="1874"/>
        <v>9</v>
      </c>
      <c r="C983" s="43">
        <f t="shared" si="1781"/>
        <v>72</v>
      </c>
      <c r="D983" s="43"/>
      <c r="E983" s="43">
        <f t="shared" ref="E983" si="1881">plan_id</f>
        <v>805</v>
      </c>
      <c r="F983" s="43">
        <f t="shared" ca="1" si="1817"/>
        <v>2006</v>
      </c>
      <c r="G983" s="43">
        <f t="shared" ref="G983" ca="1" si="1882">VLOOKUP(INDIRECT(CHAR(39)&amp;$A983&amp;CHAR(39)&amp;"!r2c"&amp;$C983,0),variables,2,0)</f>
        <v>10811</v>
      </c>
      <c r="H983" s="4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3"/>
    </row>
    <row r="984" spans="1:9" x14ac:dyDescent="0.3">
      <c r="A984" s="43" t="s">
        <v>309</v>
      </c>
      <c r="B984" s="43">
        <f t="shared" si="1874"/>
        <v>9</v>
      </c>
      <c r="C984" s="43">
        <f t="shared" si="1781"/>
        <v>73</v>
      </c>
      <c r="D984" s="43"/>
      <c r="E984" s="43">
        <f t="shared" ref="E984" si="1883">plan_id</f>
        <v>805</v>
      </c>
      <c r="F984" s="43">
        <f t="shared" ca="1" si="1817"/>
        <v>2006</v>
      </c>
      <c r="G984" s="43">
        <f t="shared" ref="G984" ca="1" si="1884">VLOOKUP(INDIRECT(CHAR(39)&amp;$A984&amp;CHAR(39)&amp;"!r2c"&amp;$C984,0),variables,2,0)</f>
        <v>10812</v>
      </c>
      <c r="H984" s="4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3"/>
    </row>
    <row r="985" spans="1:9" x14ac:dyDescent="0.3">
      <c r="A985" s="43" t="s">
        <v>309</v>
      </c>
      <c r="B985" s="43">
        <f t="shared" si="1874"/>
        <v>9</v>
      </c>
      <c r="C985" s="43">
        <f t="shared" si="1781"/>
        <v>74</v>
      </c>
      <c r="D985" s="43"/>
      <c r="E985" s="43">
        <f t="shared" ref="E985" si="1885">plan_id</f>
        <v>805</v>
      </c>
      <c r="F985" s="43">
        <f t="shared" ca="1" si="1817"/>
        <v>2006</v>
      </c>
      <c r="G985" s="43">
        <f t="shared" ref="G985" ca="1" si="1886">VLOOKUP(INDIRECT(CHAR(39)&amp;$A985&amp;CHAR(39)&amp;"!r2c"&amp;$C985,0),variables,2,0)</f>
        <v>10813</v>
      </c>
      <c r="H985" s="4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3"/>
    </row>
    <row r="986" spans="1:9" x14ac:dyDescent="0.3">
      <c r="A986" s="43" t="s">
        <v>309</v>
      </c>
      <c r="B986" s="43">
        <f t="shared" si="1874"/>
        <v>9</v>
      </c>
      <c r="C986" s="43">
        <f t="shared" si="1781"/>
        <v>75</v>
      </c>
      <c r="D986" s="43"/>
      <c r="E986" s="43">
        <f t="shared" ref="E986" si="1887">plan_id</f>
        <v>805</v>
      </c>
      <c r="F986" s="43">
        <f t="shared" ca="1" si="1817"/>
        <v>2006</v>
      </c>
      <c r="G986" s="43">
        <f t="shared" ref="G986" ca="1" si="1888">VLOOKUP(INDIRECT(CHAR(39)&amp;$A986&amp;CHAR(39)&amp;"!r2c"&amp;$C986,0),variables,2,0)</f>
        <v>10814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3"/>
    </row>
    <row r="987" spans="1:9" x14ac:dyDescent="0.3">
      <c r="A987" s="43" t="s">
        <v>309</v>
      </c>
      <c r="B987" s="43">
        <f t="shared" si="1874"/>
        <v>9</v>
      </c>
      <c r="C987" s="43">
        <f t="shared" si="1781"/>
        <v>76</v>
      </c>
      <c r="D987" s="43"/>
      <c r="E987" s="43">
        <f t="shared" ref="E987" si="1889">plan_id</f>
        <v>805</v>
      </c>
      <c r="F987" s="43">
        <f t="shared" ca="1" si="1817"/>
        <v>2006</v>
      </c>
      <c r="G987" s="43">
        <f t="shared" ref="G987" ca="1" si="1890">VLOOKUP(INDIRECT(CHAR(39)&amp;$A987&amp;CHAR(39)&amp;"!r2c"&amp;$C987,0),variables,2,0)</f>
        <v>10815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3"/>
    </row>
    <row r="988" spans="1:9" x14ac:dyDescent="0.3">
      <c r="A988" s="43" t="s">
        <v>309</v>
      </c>
      <c r="B988" s="43">
        <f t="shared" si="1874"/>
        <v>9</v>
      </c>
      <c r="C988" s="43">
        <f t="shared" si="1781"/>
        <v>77</v>
      </c>
      <c r="D988" s="43"/>
      <c r="E988" s="43">
        <f t="shared" ref="E988" si="1891">plan_id</f>
        <v>805</v>
      </c>
      <c r="F988" s="43">
        <f t="shared" ca="1" si="1817"/>
        <v>2006</v>
      </c>
      <c r="G988" s="43">
        <f t="shared" ref="G988" ca="1" si="1892">VLOOKUP(INDIRECT(CHAR(39)&amp;$A988&amp;CHAR(39)&amp;"!r2c"&amp;$C988,0),variables,2,0)</f>
        <v>10816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104671000</v>
      </c>
      <c r="I988" s="43"/>
    </row>
    <row r="989" spans="1:9" x14ac:dyDescent="0.3">
      <c r="A989" s="43" t="s">
        <v>309</v>
      </c>
      <c r="B989" s="43">
        <f t="shared" si="1874"/>
        <v>9</v>
      </c>
      <c r="C989" s="43">
        <f t="shared" si="1781"/>
        <v>78</v>
      </c>
      <c r="D989" s="43"/>
      <c r="E989" s="43">
        <f t="shared" ref="E989" si="1893">plan_id</f>
        <v>805</v>
      </c>
      <c r="F989" s="43">
        <f t="shared" ca="1" si="1817"/>
        <v>2006</v>
      </c>
      <c r="G989" s="43">
        <f t="shared" ref="G989" ca="1" si="1894">VLOOKUP(INDIRECT(CHAR(39)&amp;$A989&amp;CHAR(39)&amp;"!r2c"&amp;$C989,0),variables,2,0)</f>
        <v>10817</v>
      </c>
      <c r="H989" s="4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3"/>
    </row>
    <row r="990" spans="1:9" x14ac:dyDescent="0.3">
      <c r="A990" s="43" t="s">
        <v>309</v>
      </c>
      <c r="B990" s="43">
        <f t="shared" si="1874"/>
        <v>9</v>
      </c>
      <c r="C990" s="43">
        <f t="shared" si="1781"/>
        <v>79</v>
      </c>
      <c r="D990" s="43"/>
      <c r="E990" s="43">
        <f t="shared" ref="E990" si="1895">plan_id</f>
        <v>805</v>
      </c>
      <c r="F990" s="43">
        <f t="shared" ca="1" si="1817"/>
        <v>2006</v>
      </c>
      <c r="G990" s="43">
        <f t="shared" ref="G990" ca="1" si="1896">VLOOKUP(INDIRECT(CHAR(39)&amp;$A990&amp;CHAR(39)&amp;"!r2c"&amp;$C990,0),variables,2,0)</f>
        <v>10818</v>
      </c>
      <c r="H990" s="4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66856000</v>
      </c>
      <c r="I990" s="43"/>
    </row>
    <row r="991" spans="1:9" x14ac:dyDescent="0.3">
      <c r="A991" s="43" t="s">
        <v>309</v>
      </c>
      <c r="B991" s="43">
        <f t="shared" si="1874"/>
        <v>9</v>
      </c>
      <c r="C991" s="43">
        <f t="shared" si="1781"/>
        <v>80</v>
      </c>
      <c r="D991" s="43"/>
      <c r="E991" s="43">
        <f t="shared" ref="E991" si="1897">plan_id</f>
        <v>805</v>
      </c>
      <c r="F991" s="43">
        <f t="shared" ca="1" si="1817"/>
        <v>2006</v>
      </c>
      <c r="G991" s="43">
        <f t="shared" ref="G991" ca="1" si="1898">VLOOKUP(INDIRECT(CHAR(39)&amp;$A991&amp;CHAR(39)&amp;"!r2c"&amp;$C991,0),variables,2,0)</f>
        <v>10819</v>
      </c>
      <c r="H991" s="4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3"/>
    </row>
    <row r="992" spans="1:9" x14ac:dyDescent="0.3">
      <c r="A992" s="43" t="s">
        <v>309</v>
      </c>
      <c r="B992" s="43">
        <f t="shared" si="1874"/>
        <v>9</v>
      </c>
      <c r="C992" s="43">
        <f t="shared" si="1781"/>
        <v>81</v>
      </c>
      <c r="D992" s="43"/>
      <c r="E992" s="43">
        <f t="shared" ref="E992" si="1899">plan_id</f>
        <v>805</v>
      </c>
      <c r="F992" s="43">
        <f t="shared" ca="1" si="1817"/>
        <v>2006</v>
      </c>
      <c r="G992" s="43">
        <f t="shared" ref="G992" ca="1" si="1900">VLOOKUP(INDIRECT(CHAR(39)&amp;$A992&amp;CHAR(39)&amp;"!r2c"&amp;$C992,0),variables,2,0)</f>
        <v>10820</v>
      </c>
      <c r="H992" s="4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3"/>
    </row>
    <row r="993" spans="1:9" x14ac:dyDescent="0.3">
      <c r="A993" s="43" t="s">
        <v>309</v>
      </c>
      <c r="B993" s="43">
        <f t="shared" si="1874"/>
        <v>9</v>
      </c>
      <c r="C993" s="43">
        <f t="shared" si="1781"/>
        <v>82</v>
      </c>
      <c r="D993" s="43"/>
      <c r="E993" s="43">
        <f t="shared" ref="E993" si="1901">plan_id</f>
        <v>805</v>
      </c>
      <c r="F993" s="43">
        <f t="shared" ca="1" si="1817"/>
        <v>2006</v>
      </c>
      <c r="G993" s="43">
        <f t="shared" ref="G993" ca="1" si="1902">VLOOKUP(INDIRECT(CHAR(39)&amp;$A993&amp;CHAR(39)&amp;"!r2c"&amp;$C993,0),variables,2,0)</f>
        <v>10821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3"/>
    </row>
    <row r="994" spans="1:9" x14ac:dyDescent="0.3">
      <c r="A994" s="43" t="s">
        <v>309</v>
      </c>
      <c r="B994" s="43">
        <f t="shared" si="1874"/>
        <v>9</v>
      </c>
      <c r="C994" s="43">
        <f t="shared" si="1781"/>
        <v>83</v>
      </c>
      <c r="D994" s="43"/>
      <c r="E994" s="43">
        <f t="shared" ref="E994" si="1903">plan_id</f>
        <v>805</v>
      </c>
      <c r="F994" s="43">
        <f t="shared" ca="1" si="1817"/>
        <v>2006</v>
      </c>
      <c r="G994" s="43">
        <f t="shared" ref="G994" ca="1" si="1904">VLOOKUP(INDIRECT(CHAR(39)&amp;$A994&amp;CHAR(39)&amp;"!r2c"&amp;$C994,0),variables,2,0)</f>
        <v>10822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3"/>
    </row>
    <row r="995" spans="1:9" x14ac:dyDescent="0.3">
      <c r="A995" s="43" t="s">
        <v>309</v>
      </c>
      <c r="B995" s="43">
        <f t="shared" si="1874"/>
        <v>9</v>
      </c>
      <c r="C995" s="43">
        <f t="shared" si="1781"/>
        <v>84</v>
      </c>
      <c r="D995" s="43"/>
      <c r="E995" s="43">
        <f t="shared" ref="E995" si="1905">plan_id</f>
        <v>805</v>
      </c>
      <c r="F995" s="43">
        <f t="shared" ca="1" si="1817"/>
        <v>2006</v>
      </c>
      <c r="G995" s="43">
        <f t="shared" ref="G995" ca="1" si="1906">VLOOKUP(INDIRECT(CHAR(39)&amp;$A995&amp;CHAR(39)&amp;"!r2c"&amp;$C995,0),variables,2,0)</f>
        <v>10829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3"/>
    </row>
    <row r="996" spans="1:9" x14ac:dyDescent="0.3">
      <c r="A996" s="43" t="s">
        <v>309</v>
      </c>
      <c r="B996" s="43">
        <f t="shared" si="1874"/>
        <v>9</v>
      </c>
      <c r="C996" s="43">
        <f t="shared" si="1781"/>
        <v>85</v>
      </c>
      <c r="D996" s="43"/>
      <c r="E996" s="43">
        <f t="shared" ref="E996" si="1907">plan_id</f>
        <v>805</v>
      </c>
      <c r="F996" s="43">
        <f t="shared" ca="1" si="1817"/>
        <v>2006</v>
      </c>
      <c r="G996" s="43">
        <f t="shared" ref="G996" ca="1" si="1908">VLOOKUP(INDIRECT(CHAR(39)&amp;$A996&amp;CHAR(39)&amp;"!r2c"&amp;$C996,0),variables,2,0)</f>
        <v>10823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931113000</v>
      </c>
      <c r="I996" s="43"/>
    </row>
    <row r="997" spans="1:9" x14ac:dyDescent="0.3">
      <c r="A997" s="43" t="s">
        <v>309</v>
      </c>
      <c r="B997" s="43">
        <f t="shared" si="1874"/>
        <v>9</v>
      </c>
      <c r="C997" s="43">
        <f t="shared" si="1781"/>
        <v>86</v>
      </c>
      <c r="D997" s="43"/>
      <c r="E997" s="43">
        <f t="shared" ref="E997" si="1909">plan_id</f>
        <v>805</v>
      </c>
      <c r="F997" s="43">
        <f t="shared" ca="1" si="1817"/>
        <v>2006</v>
      </c>
      <c r="G997" s="43">
        <f t="shared" ref="G997" ca="1" si="1910">VLOOKUP(INDIRECT(CHAR(39)&amp;$A997&amp;CHAR(39)&amp;"!r2c"&amp;$C997,0),variables,2,0)</f>
        <v>10798</v>
      </c>
      <c r="H997" s="4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3"/>
    </row>
    <row r="998" spans="1:9" x14ac:dyDescent="0.3">
      <c r="A998" s="43" t="s">
        <v>309</v>
      </c>
      <c r="B998" s="43">
        <f t="shared" si="1874"/>
        <v>9</v>
      </c>
      <c r="C998" s="43">
        <f t="shared" si="1781"/>
        <v>87</v>
      </c>
      <c r="D998" s="43"/>
      <c r="E998" s="43">
        <f t="shared" ref="E998" si="1911">plan_id</f>
        <v>805</v>
      </c>
      <c r="F998" s="43">
        <f t="shared" ca="1" si="1817"/>
        <v>2006</v>
      </c>
      <c r="G998" s="43">
        <f t="shared" ref="G998" ca="1" si="1912">VLOOKUP(INDIRECT(CHAR(39)&amp;$A998&amp;CHAR(39)&amp;"!r2c"&amp;$C998,0),variables,2,0)</f>
        <v>10799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3"/>
    </row>
    <row r="999" spans="1:9" x14ac:dyDescent="0.3">
      <c r="A999" s="43" t="s">
        <v>309</v>
      </c>
      <c r="B999" s="43">
        <f t="shared" si="1874"/>
        <v>9</v>
      </c>
      <c r="C999" s="43">
        <f t="shared" ref="C999:C1062" si="1913">C908</f>
        <v>88</v>
      </c>
      <c r="D999" s="43"/>
      <c r="E999" s="43">
        <f t="shared" ref="E999" si="1914">plan_id</f>
        <v>805</v>
      </c>
      <c r="F999" s="43">
        <f t="shared" ca="1" si="1817"/>
        <v>2006</v>
      </c>
      <c r="G999" s="43">
        <f t="shared" ref="G999" ca="1" si="1915">VLOOKUP(INDIRECT(CHAR(39)&amp;$A999&amp;CHAR(39)&amp;"!r2c"&amp;$C999,0),variables,2,0)</f>
        <v>10800</v>
      </c>
      <c r="H999" s="4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3"/>
    </row>
    <row r="1000" spans="1:9" x14ac:dyDescent="0.3">
      <c r="A1000" s="43" t="s">
        <v>309</v>
      </c>
      <c r="B1000" s="43">
        <f t="shared" si="1874"/>
        <v>9</v>
      </c>
      <c r="C1000" s="43">
        <f t="shared" si="1913"/>
        <v>89</v>
      </c>
      <c r="D1000" s="43"/>
      <c r="E1000" s="43">
        <f t="shared" ref="E1000" si="1916">plan_id</f>
        <v>805</v>
      </c>
      <c r="F1000" s="43">
        <f t="shared" ca="1" si="1817"/>
        <v>2006</v>
      </c>
      <c r="G1000" s="43">
        <f t="shared" ref="G1000" ca="1" si="1917">VLOOKUP(INDIRECT(CHAR(39)&amp;$A1000&amp;CHAR(39)&amp;"!r2c"&amp;$C1000,0),variables,2,0)</f>
        <v>10824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161952000</v>
      </c>
      <c r="I1000" s="43"/>
    </row>
    <row r="1001" spans="1:9" x14ac:dyDescent="0.3">
      <c r="A1001" s="43" t="s">
        <v>309</v>
      </c>
      <c r="B1001" s="43">
        <f t="shared" si="1874"/>
        <v>9</v>
      </c>
      <c r="C1001" s="43">
        <f t="shared" si="1913"/>
        <v>90</v>
      </c>
      <c r="D1001" s="43"/>
      <c r="E1001" s="43">
        <f t="shared" ref="E1001" si="1918">plan_id</f>
        <v>805</v>
      </c>
      <c r="F1001" s="43">
        <f t="shared" ca="1" si="1817"/>
        <v>2006</v>
      </c>
      <c r="G1001" s="43">
        <f t="shared" ref="G1001" ca="1" si="1919">VLOOKUP(INDIRECT(CHAR(39)&amp;$A1001&amp;CHAR(39)&amp;"!r2c"&amp;$C1001,0),variables,2,0)</f>
        <v>10825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391000</v>
      </c>
      <c r="I1001" s="43"/>
    </row>
    <row r="1002" spans="1:9" x14ac:dyDescent="0.3">
      <c r="A1002" s="43" t="s">
        <v>309</v>
      </c>
      <c r="B1002" s="43">
        <f t="shared" si="1874"/>
        <v>9</v>
      </c>
      <c r="C1002" s="43">
        <f t="shared" si="1913"/>
        <v>91</v>
      </c>
      <c r="D1002" s="43"/>
      <c r="E1002" s="43">
        <f t="shared" ref="E1002" si="1920">plan_id</f>
        <v>805</v>
      </c>
      <c r="F1002" s="43">
        <f t="shared" ca="1" si="1817"/>
        <v>2006</v>
      </c>
      <c r="G1002" s="43">
        <f t="shared" ref="G1002" ca="1" si="1921">VLOOKUP(INDIRECT(CHAR(39)&amp;$A1002&amp;CHAR(39)&amp;"!r2c"&amp;$C1002,0),variables,2,0)</f>
        <v>10826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340202000</v>
      </c>
      <c r="I1002" s="43"/>
    </row>
    <row r="1003" spans="1:9" x14ac:dyDescent="0.3">
      <c r="A1003" s="43" t="s">
        <v>309</v>
      </c>
      <c r="B1003" s="43">
        <f t="shared" si="1874"/>
        <v>9</v>
      </c>
      <c r="C1003" s="43">
        <f t="shared" si="1913"/>
        <v>92</v>
      </c>
      <c r="D1003" s="43"/>
      <c r="E1003" s="43">
        <f t="shared" ref="E1003" si="1922">plan_id</f>
        <v>805</v>
      </c>
      <c r="F1003" s="43">
        <f t="shared" ca="1" si="1817"/>
        <v>2006</v>
      </c>
      <c r="G1003" s="43">
        <f t="shared" ref="G1003" ca="1" si="1923">VLOOKUP(INDIRECT(CHAR(39)&amp;$A1003&amp;CHAR(39)&amp;"!r2c"&amp;$C1003,0),variables,2,0)</f>
        <v>10828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3"/>
    </row>
    <row r="1004" spans="1:9" x14ac:dyDescent="0.3">
      <c r="A1004" s="43" t="s">
        <v>309</v>
      </c>
      <c r="B1004" s="43">
        <f t="shared" si="1874"/>
        <v>9</v>
      </c>
      <c r="C1004" s="43">
        <f t="shared" si="1913"/>
        <v>93</v>
      </c>
      <c r="D1004" s="43"/>
      <c r="E1004" s="43">
        <f t="shared" ref="E1004" si="1924">plan_id</f>
        <v>805</v>
      </c>
      <c r="F1004" s="43">
        <f t="shared" ca="1" si="1817"/>
        <v>2006</v>
      </c>
      <c r="G1004" s="43">
        <f t="shared" ref="G1004" ca="1" si="1925">VLOOKUP(INDIRECT(CHAR(39)&amp;$A1004&amp;CHAR(39)&amp;"!r2c"&amp;$C1004,0),variables,2,0)</f>
        <v>10827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3"/>
    </row>
    <row r="1005" spans="1:9" x14ac:dyDescent="0.3">
      <c r="A1005" s="43" t="s">
        <v>309</v>
      </c>
      <c r="B1005" s="43">
        <f t="shared" ref="B1005:B1068" si="1926">B940+1</f>
        <v>10</v>
      </c>
      <c r="C1005" s="43">
        <f t="shared" si="1913"/>
        <v>3</v>
      </c>
      <c r="D1005" s="43"/>
      <c r="E1005" s="43">
        <f t="shared" ref="E1005" si="1927">plan_id</f>
        <v>805</v>
      </c>
      <c r="F1005" s="43">
        <f t="shared" ca="1" si="1817"/>
        <v>2007</v>
      </c>
      <c r="G1005" s="43">
        <f t="shared" ref="G1005" ca="1" si="1928">VLOOKUP(INDIRECT(CHAR(39)&amp;$A1005&amp;CHAR(39)&amp;"!r2c"&amp;$C1005,0),variables,2,0)</f>
        <v>10703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40359</v>
      </c>
      <c r="I1005" s="43"/>
    </row>
    <row r="1006" spans="1:9" x14ac:dyDescent="0.3">
      <c r="A1006" s="43" t="s">
        <v>309</v>
      </c>
      <c r="B1006" s="43">
        <f t="shared" si="1926"/>
        <v>10</v>
      </c>
      <c r="C1006" s="43">
        <f t="shared" si="1913"/>
        <v>4</v>
      </c>
      <c r="D1006" s="43"/>
      <c r="E1006" s="43">
        <f t="shared" ref="E1006" si="1929">plan_id</f>
        <v>805</v>
      </c>
      <c r="F1006" s="43">
        <f t="shared" ca="1" si="1817"/>
        <v>2007</v>
      </c>
      <c r="G1006" s="43">
        <f t="shared" ref="G1006" ca="1" si="1930">VLOOKUP(INDIRECT(CHAR(39)&amp;$A1006&amp;CHAR(39)&amp;"!r2c"&amp;$C1006,0),variables,2,0)</f>
        <v>10845</v>
      </c>
      <c r="H1006" s="4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,LLC</v>
      </c>
      <c r="I1006" s="43"/>
    </row>
    <row r="1007" spans="1:9" x14ac:dyDescent="0.3">
      <c r="A1007" s="43" t="s">
        <v>309</v>
      </c>
      <c r="B1007" s="43">
        <f t="shared" si="1926"/>
        <v>10</v>
      </c>
      <c r="C1007" s="43">
        <f t="shared" si="1913"/>
        <v>5</v>
      </c>
      <c r="D1007" s="43"/>
      <c r="E1007" s="43">
        <f t="shared" ref="E1007" si="1931">plan_id</f>
        <v>805</v>
      </c>
      <c r="F1007" s="43">
        <f t="shared" ca="1" si="1817"/>
        <v>2007</v>
      </c>
      <c r="G1007" s="43">
        <f t="shared" ref="G1007" ca="1" si="1932">VLOOKUP(INDIRECT(CHAR(39)&amp;$A1007&amp;CHAR(39)&amp;"!r2c"&amp;$C1007,0),variables,2,0)</f>
        <v>10924</v>
      </c>
      <c r="H1007" s="4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Univ=13.82%; Non-Univ=17.34%</v>
      </c>
      <c r="I1007" s="43"/>
    </row>
    <row r="1008" spans="1:9" x14ac:dyDescent="0.3">
      <c r="A1008" s="43" t="s">
        <v>309</v>
      </c>
      <c r="B1008" s="43">
        <f t="shared" si="1926"/>
        <v>10</v>
      </c>
      <c r="C1008" s="43">
        <f t="shared" si="1913"/>
        <v>6</v>
      </c>
      <c r="D1008" s="43"/>
      <c r="E1008" s="43">
        <f t="shared" ref="E1008" si="1933">plan_id</f>
        <v>805</v>
      </c>
      <c r="F1008" s="43">
        <f t="shared" ca="1" si="1817"/>
        <v>2007</v>
      </c>
      <c r="G1008" s="43">
        <f t="shared" ref="G1008" ca="1" si="1934">VLOOKUP(INDIRECT(CHAR(39)&amp;$A1008&amp;CHAR(39)&amp;"!r2c"&amp;$C1008,0),variables,2,0)</f>
        <v>10925</v>
      </c>
      <c r="H1008" s="46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Univ=6.195%; Non-Univ=8.235%</v>
      </c>
      <c r="I1008" s="43"/>
    </row>
    <row r="1009" spans="1:9" x14ac:dyDescent="0.3">
      <c r="A1009" s="43" t="s">
        <v>309</v>
      </c>
      <c r="B1009" s="43">
        <f t="shared" si="1926"/>
        <v>10</v>
      </c>
      <c r="C1009" s="43">
        <f t="shared" si="1913"/>
        <v>7</v>
      </c>
      <c r="D1009" s="43"/>
      <c r="E1009" s="43">
        <f t="shared" ref="E1009" si="1935">plan_id</f>
        <v>805</v>
      </c>
      <c r="F1009" s="43">
        <f t="shared" ca="1" si="1817"/>
        <v>2007</v>
      </c>
      <c r="G1009" s="43">
        <f t="shared" ref="G1009" ca="1" si="1936">VLOOKUP(INDIRECT(CHAR(39)&amp;$A1009&amp;CHAR(39)&amp;"!r2c"&amp;$C1009,0),variables,2,0)</f>
        <v>10926</v>
      </c>
      <c r="H1009" s="46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Univ=7.625%; Non-Univ=9.105%</v>
      </c>
      <c r="I1009" s="43"/>
    </row>
    <row r="1010" spans="1:9" x14ac:dyDescent="0.3">
      <c r="A1010" s="43" t="s">
        <v>309</v>
      </c>
      <c r="B1010" s="43">
        <f t="shared" si="1926"/>
        <v>10</v>
      </c>
      <c r="C1010" s="43">
        <f t="shared" si="1913"/>
        <v>8</v>
      </c>
      <c r="D1010" s="43"/>
      <c r="E1010" s="43">
        <f t="shared" ref="E1010" si="1937">plan_id</f>
        <v>805</v>
      </c>
      <c r="F1010" s="43">
        <f t="shared" ca="1" si="1817"/>
        <v>2007</v>
      </c>
      <c r="G1010" s="43">
        <f t="shared" ref="G1010" ca="1" si="1938">VLOOKUP(INDIRECT(CHAR(39)&amp;$A1010&amp;CHAR(39)&amp;"!r2c"&amp;$C1010,0),variables,2,0)</f>
        <v>10704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-242414000</v>
      </c>
      <c r="I1010" s="43"/>
    </row>
    <row r="1011" spans="1:9" x14ac:dyDescent="0.3">
      <c r="A1011" s="43" t="s">
        <v>309</v>
      </c>
      <c r="B1011" s="43">
        <f t="shared" si="1926"/>
        <v>10</v>
      </c>
      <c r="C1011" s="43">
        <f t="shared" si="1913"/>
        <v>9</v>
      </c>
      <c r="D1011" s="43"/>
      <c r="E1011" s="43">
        <f t="shared" ref="E1011" si="1939">plan_id</f>
        <v>805</v>
      </c>
      <c r="F1011" s="43">
        <f t="shared" ca="1" si="1817"/>
        <v>2007</v>
      </c>
      <c r="G1011" s="43">
        <f t="shared" ref="G1011" ca="1" si="1940">VLOOKUP(INDIRECT(CHAR(39)&amp;$A1011&amp;CHAR(39)&amp;"!r2c"&amp;$C1011,0),variables,2,0)</f>
        <v>10928</v>
      </c>
      <c r="H1011" s="46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Univ=11.25%; Non-Univ=10.69%</v>
      </c>
      <c r="I1011" s="43"/>
    </row>
    <row r="1012" spans="1:9" x14ac:dyDescent="0.3">
      <c r="A1012" s="43" t="s">
        <v>309</v>
      </c>
      <c r="B1012" s="43">
        <f t="shared" si="1926"/>
        <v>10</v>
      </c>
      <c r="C1012" s="43">
        <f t="shared" si="1913"/>
        <v>10</v>
      </c>
      <c r="D1012" s="43"/>
      <c r="E1012" s="43">
        <f t="shared" ref="E1012" si="1941">plan_id</f>
        <v>805</v>
      </c>
      <c r="F1012" s="43">
        <f t="shared" ca="1" si="1817"/>
        <v>2007</v>
      </c>
      <c r="G1012" s="43">
        <f t="shared" ref="G1012" ca="1" si="1942">VLOOKUP(INDIRECT(CHAR(39)&amp;$A1012&amp;CHAR(39)&amp;"!r2c"&amp;$C1012,0),variables,2,0)</f>
        <v>10929</v>
      </c>
      <c r="H1012" s="46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Univ=11.25%; Non-Univ=10.69%</v>
      </c>
      <c r="I1012" s="43"/>
    </row>
    <row r="1013" spans="1:9" x14ac:dyDescent="0.3">
      <c r="A1013" s="43" t="s">
        <v>309</v>
      </c>
      <c r="B1013" s="43">
        <f t="shared" si="1926"/>
        <v>10</v>
      </c>
      <c r="C1013" s="43">
        <f t="shared" si="1913"/>
        <v>11</v>
      </c>
      <c r="D1013" s="43"/>
      <c r="E1013" s="43">
        <f t="shared" ref="E1013" si="1943">plan_id</f>
        <v>805</v>
      </c>
      <c r="F1013" s="43">
        <f t="shared" ca="1" si="1817"/>
        <v>2007</v>
      </c>
      <c r="G1013" s="43">
        <f t="shared" ref="G1013" ca="1" si="1944">VLOOKUP(INDIRECT(CHAR(39)&amp;$A1013&amp;CHAR(39)&amp;"!r2c"&amp;$C1013,0),variables,2,0)</f>
        <v>10930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3"/>
    </row>
    <row r="1014" spans="1:9" x14ac:dyDescent="0.3">
      <c r="A1014" s="43" t="s">
        <v>309</v>
      </c>
      <c r="B1014" s="43">
        <f t="shared" si="1926"/>
        <v>10</v>
      </c>
      <c r="C1014" s="43">
        <f t="shared" si="1913"/>
        <v>12</v>
      </c>
      <c r="D1014" s="43"/>
      <c r="E1014" s="43">
        <f t="shared" ref="E1014" si="1945">plan_id</f>
        <v>805</v>
      </c>
      <c r="F1014" s="43">
        <f t="shared" ca="1" si="1817"/>
        <v>2007</v>
      </c>
      <c r="G1014" s="43">
        <f t="shared" ref="G1014" ca="1" si="1946">VLOOKUP(INDIRECT(CHAR(39)&amp;$A1014&amp;CHAR(39)&amp;"!r2c"&amp;$C1014,0),variables,2,0)</f>
        <v>10705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269687864</v>
      </c>
      <c r="I1014" s="43"/>
    </row>
    <row r="1015" spans="1:9" x14ac:dyDescent="0.3">
      <c r="A1015" s="43" t="s">
        <v>309</v>
      </c>
      <c r="B1015" s="43">
        <f t="shared" si="1926"/>
        <v>10</v>
      </c>
      <c r="C1015" s="43">
        <f t="shared" si="1913"/>
        <v>13</v>
      </c>
      <c r="D1015" s="43"/>
      <c r="E1015" s="43">
        <f t="shared" ref="E1015" si="1947">plan_id</f>
        <v>805</v>
      </c>
      <c r="F1015" s="43">
        <f t="shared" ca="1" si="1817"/>
        <v>2007</v>
      </c>
      <c r="G1015" s="43">
        <f t="shared" ref="G1015" ca="1" si="1948">VLOOKUP(INDIRECT(CHAR(39)&amp;$A1015&amp;CHAR(39)&amp;"!r2c"&amp;$C1015,0),variables,2,0)</f>
        <v>10842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3"/>
    </row>
    <row r="1016" spans="1:9" x14ac:dyDescent="0.3">
      <c r="A1016" s="43" t="s">
        <v>309</v>
      </c>
      <c r="B1016" s="43">
        <f t="shared" si="1926"/>
        <v>10</v>
      </c>
      <c r="C1016" s="43">
        <f t="shared" si="1913"/>
        <v>14</v>
      </c>
      <c r="D1016" s="43"/>
      <c r="E1016" s="43">
        <f t="shared" ref="E1016" si="1949">plan_id</f>
        <v>805</v>
      </c>
      <c r="F1016" s="43">
        <f t="shared" ca="1" si="1817"/>
        <v>2007</v>
      </c>
      <c r="G1016" s="43">
        <f t="shared" ref="G1016" ca="1" si="1950">VLOOKUP(INDIRECT(CHAR(39)&amp;$A1016&amp;CHAR(39)&amp;"!r2c"&amp;$C1016,0),variables,2,0)</f>
        <v>10843</v>
      </c>
      <c r="H1016" s="46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Univ=11.625%,Non-Univ=13.105%</v>
      </c>
      <c r="I1016" s="43"/>
    </row>
    <row r="1017" spans="1:9" x14ac:dyDescent="0.3">
      <c r="A1017" s="43" t="s">
        <v>309</v>
      </c>
      <c r="B1017" s="43">
        <f t="shared" si="1926"/>
        <v>10</v>
      </c>
      <c r="C1017" s="43">
        <f t="shared" si="1913"/>
        <v>15</v>
      </c>
      <c r="D1017" s="43"/>
      <c r="E1017" s="43">
        <f t="shared" ref="E1017" si="1951">plan_id</f>
        <v>805</v>
      </c>
      <c r="F1017" s="43">
        <f t="shared" ca="1" si="1817"/>
        <v>2007</v>
      </c>
      <c r="G1017" s="43">
        <f t="shared" ref="G1017" ca="1" si="1952">VLOOKUP(INDIRECT(CHAR(39)&amp;$A1017&amp;CHAR(39)&amp;"!r2c"&amp;$C1017,0),variables,2,0)</f>
        <v>10931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7.4999999999999997E-3</v>
      </c>
      <c r="I1017" s="43"/>
    </row>
    <row r="1018" spans="1:9" x14ac:dyDescent="0.3">
      <c r="A1018" s="43" t="s">
        <v>309</v>
      </c>
      <c r="B1018" s="43">
        <f t="shared" si="1926"/>
        <v>10</v>
      </c>
      <c r="C1018" s="43">
        <f t="shared" si="1913"/>
        <v>16</v>
      </c>
      <c r="D1018" s="43"/>
      <c r="E1018" s="43">
        <f t="shared" ref="E1018" si="1953">plan_id</f>
        <v>805</v>
      </c>
      <c r="F1018" s="43">
        <f t="shared" ca="1" si="1817"/>
        <v>2007</v>
      </c>
      <c r="G1018" s="43">
        <f t="shared" ref="G1018" ca="1" si="1954">VLOOKUP(INDIRECT(CHAR(39)&amp;$A1018&amp;CHAR(39)&amp;"!r2c"&amp;$C1018,0),variables,2,0)</f>
        <v>10932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7.4999999999999997E-3</v>
      </c>
      <c r="I1018" s="43"/>
    </row>
    <row r="1019" spans="1:9" x14ac:dyDescent="0.3">
      <c r="A1019" s="43" t="s">
        <v>309</v>
      </c>
      <c r="B1019" s="43">
        <f t="shared" si="1926"/>
        <v>10</v>
      </c>
      <c r="C1019" s="43">
        <f t="shared" si="1913"/>
        <v>17</v>
      </c>
      <c r="D1019" s="43"/>
      <c r="E1019" s="43">
        <f t="shared" ref="E1019" si="1955">plan_id</f>
        <v>805</v>
      </c>
      <c r="F1019" s="43">
        <f t="shared" ca="1" si="1817"/>
        <v>2007</v>
      </c>
      <c r="G1019" s="43">
        <f t="shared" ref="G1019" ca="1" si="1956">VLOOKUP(INDIRECT(CHAR(39)&amp;$A1019&amp;CHAR(39)&amp;"!r2c"&amp;$C1019,0),variables,2,0)</f>
        <v>10933</v>
      </c>
      <c r="H1019" s="46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Univ=17.445%; Non-Univ=18.925%</v>
      </c>
      <c r="I1019" s="43"/>
    </row>
    <row r="1020" spans="1:9" x14ac:dyDescent="0.3">
      <c r="A1020" s="43" t="s">
        <v>309</v>
      </c>
      <c r="B1020" s="43">
        <f t="shared" si="1926"/>
        <v>10</v>
      </c>
      <c r="C1020" s="43">
        <f t="shared" si="1913"/>
        <v>18</v>
      </c>
      <c r="D1020" s="43"/>
      <c r="E1020" s="43">
        <f t="shared" ref="E1020" si="1957">plan_id</f>
        <v>805</v>
      </c>
      <c r="F1020" s="43">
        <f t="shared" ca="1" si="1817"/>
        <v>2007</v>
      </c>
      <c r="G1020" s="43">
        <f t="shared" ref="G1020" ca="1" si="1958">VLOOKUP(INDIRECT(CHAR(39)&amp;$A1020&amp;CHAR(39)&amp;"!r2c"&amp;$C1020,0),variables,2,0)</f>
        <v>10934</v>
      </c>
      <c r="H1020" s="4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Univ=7.625%; Non-Univ=9.105%</v>
      </c>
      <c r="I1020" s="43"/>
    </row>
    <row r="1021" spans="1:9" x14ac:dyDescent="0.3">
      <c r="A1021" s="43" t="s">
        <v>309</v>
      </c>
      <c r="B1021" s="43">
        <f t="shared" si="1926"/>
        <v>10</v>
      </c>
      <c r="C1021" s="43">
        <f t="shared" si="1913"/>
        <v>19</v>
      </c>
      <c r="D1021" s="43"/>
      <c r="E1021" s="43">
        <f t="shared" ref="E1021" si="1959">plan_id</f>
        <v>805</v>
      </c>
      <c r="F1021" s="43">
        <f t="shared" ca="1" si="1817"/>
        <v>2007</v>
      </c>
      <c r="G1021" s="43">
        <f t="shared" ref="G1021" ca="1" si="1960">VLOOKUP(INDIRECT(CHAR(39)&amp;$A1021&amp;CHAR(39)&amp;"!r2c"&amp;$C1021,0),variables,2,0)</f>
        <v>10935</v>
      </c>
      <c r="H1021" s="4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3"/>
    </row>
    <row r="1022" spans="1:9" x14ac:dyDescent="0.3">
      <c r="A1022" s="43" t="s">
        <v>309</v>
      </c>
      <c r="B1022" s="43">
        <f t="shared" si="1926"/>
        <v>10</v>
      </c>
      <c r="C1022" s="43">
        <f t="shared" si="1913"/>
        <v>20</v>
      </c>
      <c r="D1022" s="43"/>
      <c r="E1022" s="43">
        <f t="shared" ref="E1022" si="1961">plan_id</f>
        <v>805</v>
      </c>
      <c r="F1022" s="43">
        <f t="shared" ca="1" si="1817"/>
        <v>2007</v>
      </c>
      <c r="G1022" s="43">
        <f t="shared" ref="G1022" ca="1" si="1962">VLOOKUP(INDIRECT(CHAR(39)&amp;$A1022&amp;CHAR(39)&amp;"!r2c"&amp;$C1022,0),variables,2,0)</f>
        <v>10937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3"/>
    </row>
    <row r="1023" spans="1:9" x14ac:dyDescent="0.3">
      <c r="A1023" s="43" t="s">
        <v>309</v>
      </c>
      <c r="B1023" s="43">
        <f t="shared" si="1926"/>
        <v>10</v>
      </c>
      <c r="C1023" s="43">
        <f t="shared" si="1913"/>
        <v>21</v>
      </c>
      <c r="D1023" s="43"/>
      <c r="E1023" s="43">
        <f t="shared" ref="E1023" si="1963">plan_id</f>
        <v>805</v>
      </c>
      <c r="F1023" s="43">
        <f t="shared" ca="1" si="1817"/>
        <v>2007</v>
      </c>
      <c r="G1023" s="43">
        <f t="shared" ref="G1023" ca="1" si="1964">VLOOKUP(INDIRECT(CHAR(39)&amp;$A1023&amp;CHAR(39)&amp;"!r2c"&amp;$C1023,0),variables,2,0)</f>
        <v>10938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3"/>
    </row>
    <row r="1024" spans="1:9" x14ac:dyDescent="0.3">
      <c r="A1024" s="43" t="s">
        <v>309</v>
      </c>
      <c r="B1024" s="43">
        <f t="shared" si="1926"/>
        <v>10</v>
      </c>
      <c r="C1024" s="43">
        <f t="shared" si="1913"/>
        <v>22</v>
      </c>
      <c r="D1024" s="43"/>
      <c r="E1024" s="43">
        <f t="shared" ref="E1024" si="1965">plan_id</f>
        <v>805</v>
      </c>
      <c r="F1024" s="43">
        <f t="shared" ca="1" si="1817"/>
        <v>2007</v>
      </c>
      <c r="G1024" s="43">
        <f t="shared" ref="G1024" ca="1" si="1966">VLOOKUP(INDIRECT(CHAR(39)&amp;$A1024&amp;CHAR(39)&amp;"!r2c"&amp;$C1024,0),variables,2,0)</f>
        <v>11007</v>
      </c>
      <c r="H1024" s="4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  <c r="I1024" s="43"/>
    </row>
    <row r="1025" spans="1:9" x14ac:dyDescent="0.3">
      <c r="A1025" s="43" t="s">
        <v>309</v>
      </c>
      <c r="B1025" s="43">
        <f t="shared" si="1926"/>
        <v>10</v>
      </c>
      <c r="C1025" s="43">
        <f t="shared" si="1913"/>
        <v>23</v>
      </c>
      <c r="D1025" s="43"/>
      <c r="E1025" s="43">
        <f t="shared" ref="E1025" si="1967">plan_id</f>
        <v>805</v>
      </c>
      <c r="F1025" s="43">
        <f t="shared" ca="1" si="1817"/>
        <v>2007</v>
      </c>
      <c r="G1025" s="43">
        <f t="shared" ref="G1025" ca="1" si="1968">VLOOKUP(INDIRECT(CHAR(39)&amp;$A1025&amp;CHAR(39)&amp;"!r2c"&amp;$C1025,0),variables,2,0)</f>
        <v>10941</v>
      </c>
      <c r="H1025" s="4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3"/>
    </row>
    <row r="1026" spans="1:9" x14ac:dyDescent="0.3">
      <c r="A1026" s="43" t="s">
        <v>309</v>
      </c>
      <c r="B1026" s="43">
        <f t="shared" si="1926"/>
        <v>10</v>
      </c>
      <c r="C1026" s="43">
        <f t="shared" si="1913"/>
        <v>24</v>
      </c>
      <c r="D1026" s="43"/>
      <c r="E1026" s="43">
        <f t="shared" ref="E1026" si="1969">plan_id</f>
        <v>805</v>
      </c>
      <c r="F1026" s="43">
        <f t="shared" ca="1" si="1817"/>
        <v>2007</v>
      </c>
      <c r="G1026" s="43">
        <f t="shared" ref="G1026" ca="1" si="1970">VLOOKUP(INDIRECT(CHAR(39)&amp;$A1026&amp;CHAR(39)&amp;"!r2c"&amp;$C1026,0),variables,2,0)</f>
        <v>10942</v>
      </c>
      <c r="H1026" s="4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43"/>
    </row>
    <row r="1027" spans="1:9" x14ac:dyDescent="0.3">
      <c r="A1027" s="43" t="s">
        <v>309</v>
      </c>
      <c r="B1027" s="43">
        <f t="shared" si="1926"/>
        <v>10</v>
      </c>
      <c r="C1027" s="43">
        <f t="shared" si="1913"/>
        <v>25</v>
      </c>
      <c r="D1027" s="43"/>
      <c r="E1027" s="43">
        <f t="shared" ref="E1027" si="1971">plan_id</f>
        <v>805</v>
      </c>
      <c r="F1027" s="43">
        <f t="shared" ca="1" si="1817"/>
        <v>2007</v>
      </c>
      <c r="G1027" s="43">
        <f t="shared" ref="G1027" ca="1" si="1972">VLOOKUP(INDIRECT(CHAR(39)&amp;$A1027&amp;CHAR(39)&amp;"!r2c"&amp;$C1027,0),variables,2,0)</f>
        <v>10701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  <c r="I1027" s="43"/>
    </row>
    <row r="1028" spans="1:9" x14ac:dyDescent="0.3">
      <c r="A1028" s="43" t="s">
        <v>309</v>
      </c>
      <c r="B1028" s="43">
        <f t="shared" si="1926"/>
        <v>10</v>
      </c>
      <c r="C1028" s="43">
        <f t="shared" si="1913"/>
        <v>26</v>
      </c>
      <c r="D1028" s="43"/>
      <c r="E1028" s="43">
        <f t="shared" ref="E1028" si="1973">plan_id</f>
        <v>805</v>
      </c>
      <c r="F1028" s="43">
        <f t="shared" ca="1" si="1817"/>
        <v>2007</v>
      </c>
      <c r="G1028" s="43">
        <f t="shared" ref="G1028" ca="1" si="1974">VLOOKUP(INDIRECT(CHAR(39)&amp;$A1028&amp;CHAR(39)&amp;"!r2c"&amp;$C1028,0),variables,2,0)</f>
        <v>10702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3"/>
    </row>
    <row r="1029" spans="1:9" x14ac:dyDescent="0.3">
      <c r="A1029" s="43" t="s">
        <v>309</v>
      </c>
      <c r="B1029" s="43">
        <f t="shared" si="1926"/>
        <v>10</v>
      </c>
      <c r="C1029" s="43">
        <f t="shared" si="1913"/>
        <v>27</v>
      </c>
      <c r="D1029" s="43"/>
      <c r="E1029" s="43">
        <f t="shared" ref="E1029" si="1975">plan_id</f>
        <v>805</v>
      </c>
      <c r="F1029" s="43">
        <f t="shared" ca="1" si="1817"/>
        <v>2007</v>
      </c>
      <c r="G1029" s="43">
        <f t="shared" ref="G1029" ca="1" si="1976">VLOOKUP(INDIRECT(CHAR(39)&amp;$A1029&amp;CHAR(39)&amp;"!r2c"&amp;$C1029,0),variables,2,0)</f>
        <v>10943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3"/>
    </row>
    <row r="1030" spans="1:9" x14ac:dyDescent="0.3">
      <c r="A1030" s="43" t="s">
        <v>309</v>
      </c>
      <c r="B1030" s="43">
        <f t="shared" si="1926"/>
        <v>10</v>
      </c>
      <c r="C1030" s="43">
        <f t="shared" si="1913"/>
        <v>28</v>
      </c>
      <c r="D1030" s="43"/>
      <c r="E1030" s="43">
        <f t="shared" ref="E1030" si="1977">plan_id</f>
        <v>805</v>
      </c>
      <c r="F1030" s="43">
        <f t="shared" ca="1" si="1817"/>
        <v>2007</v>
      </c>
      <c r="G1030" s="43">
        <f t="shared" ref="G1030" ca="1" si="1978">VLOOKUP(INDIRECT(CHAR(39)&amp;$A1030&amp;CHAR(39)&amp;"!r2c"&amp;$C1030,0),variables,2,0)</f>
        <v>10944</v>
      </c>
      <c r="H1030" s="4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43"/>
    </row>
    <row r="1031" spans="1:9" x14ac:dyDescent="0.3">
      <c r="A1031" s="43" t="s">
        <v>309</v>
      </c>
      <c r="B1031" s="43">
        <f t="shared" si="1926"/>
        <v>10</v>
      </c>
      <c r="C1031" s="43">
        <f t="shared" si="1913"/>
        <v>29</v>
      </c>
      <c r="D1031" s="43"/>
      <c r="E1031" s="43">
        <f t="shared" ref="E1031" si="1979">plan_id</f>
        <v>805</v>
      </c>
      <c r="F1031" s="43">
        <f t="shared" ca="1" si="1817"/>
        <v>2007</v>
      </c>
      <c r="G1031" s="43">
        <f t="shared" ref="G1031" ca="1" si="1980">VLOOKUP(INDIRECT(CHAR(39)&amp;$A1031&amp;CHAR(39)&amp;"!r2c"&amp;$C1031,0),variables,2,0)</f>
        <v>10945</v>
      </c>
      <c r="H1031" s="4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3"/>
    </row>
    <row r="1032" spans="1:9" x14ac:dyDescent="0.3">
      <c r="A1032" s="43" t="s">
        <v>309</v>
      </c>
      <c r="B1032" s="43">
        <f t="shared" si="1926"/>
        <v>10</v>
      </c>
      <c r="C1032" s="43">
        <f t="shared" si="1913"/>
        <v>30</v>
      </c>
      <c r="D1032" s="43"/>
      <c r="E1032" s="43">
        <f t="shared" ref="E1032" si="1981">plan_id</f>
        <v>805</v>
      </c>
      <c r="F1032" s="43">
        <f t="shared" ca="1" si="1817"/>
        <v>2007</v>
      </c>
      <c r="G1032" s="43">
        <f t="shared" ref="G1032" ca="1" si="1982">VLOOKUP(INDIRECT(CHAR(39)&amp;$A1032&amp;CHAR(39)&amp;"!r2c"&amp;$C1032,0),variables,2,0)</f>
        <v>10947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3"/>
    </row>
    <row r="1033" spans="1:9" x14ac:dyDescent="0.3">
      <c r="A1033" s="43" t="s">
        <v>309</v>
      </c>
      <c r="B1033" s="43">
        <f t="shared" si="1926"/>
        <v>10</v>
      </c>
      <c r="C1033" s="43">
        <f t="shared" si="1913"/>
        <v>31</v>
      </c>
      <c r="D1033" s="43"/>
      <c r="E1033" s="43">
        <f t="shared" ref="E1033" si="1983">plan_id</f>
        <v>805</v>
      </c>
      <c r="F1033" s="43">
        <f t="shared" ca="1" si="1817"/>
        <v>2007</v>
      </c>
      <c r="G1033" s="43">
        <f t="shared" ref="G1033" ca="1" si="1984">VLOOKUP(INDIRECT(CHAR(39)&amp;$A1033&amp;CHAR(39)&amp;"!r2c"&amp;$C1033,0),variables,2,0)</f>
        <v>10948</v>
      </c>
      <c r="H1033" s="4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43"/>
    </row>
    <row r="1034" spans="1:9" x14ac:dyDescent="0.3">
      <c r="A1034" s="43" t="s">
        <v>309</v>
      </c>
      <c r="B1034" s="43">
        <f t="shared" si="1926"/>
        <v>10</v>
      </c>
      <c r="C1034" s="43">
        <f t="shared" si="1913"/>
        <v>32</v>
      </c>
      <c r="D1034" s="43"/>
      <c r="E1034" s="43">
        <f t="shared" ref="E1034" si="1985">plan_id</f>
        <v>805</v>
      </c>
      <c r="F1034" s="43">
        <f t="shared" ca="1" si="1817"/>
        <v>2007</v>
      </c>
      <c r="G1034" s="43">
        <f t="shared" ref="G1034" ca="1" si="1986">VLOOKUP(INDIRECT(CHAR(39)&amp;$A1034&amp;CHAR(39)&amp;"!r2c"&amp;$C1034,0),variables,2,0)</f>
        <v>10949</v>
      </c>
      <c r="H1034" s="4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3"/>
    </row>
    <row r="1035" spans="1:9" x14ac:dyDescent="0.3">
      <c r="A1035" s="43" t="s">
        <v>309</v>
      </c>
      <c r="B1035" s="43">
        <f t="shared" si="1926"/>
        <v>10</v>
      </c>
      <c r="C1035" s="43">
        <f t="shared" si="1913"/>
        <v>33</v>
      </c>
      <c r="D1035" s="43"/>
      <c r="E1035" s="43">
        <f t="shared" ref="E1035" si="1987">plan_id</f>
        <v>805</v>
      </c>
      <c r="F1035" s="43">
        <f t="shared" ca="1" si="1817"/>
        <v>2007</v>
      </c>
      <c r="G1035" s="43">
        <f t="shared" ref="G1035" ca="1" si="1988">VLOOKUP(INDIRECT(CHAR(39)&amp;$A1035&amp;CHAR(39)&amp;"!r2c"&amp;$C1035,0),variables,2,0)</f>
        <v>10951</v>
      </c>
      <c r="H1035" s="4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  <c r="I1035" s="43"/>
    </row>
    <row r="1036" spans="1:9" x14ac:dyDescent="0.3">
      <c r="A1036" s="43" t="s">
        <v>309</v>
      </c>
      <c r="B1036" s="43">
        <f t="shared" si="1926"/>
        <v>10</v>
      </c>
      <c r="C1036" s="43">
        <f t="shared" si="1913"/>
        <v>34</v>
      </c>
      <c r="D1036" s="43"/>
      <c r="E1036" s="43">
        <f t="shared" ref="E1036" si="1989">plan_id</f>
        <v>805</v>
      </c>
      <c r="F1036" s="43">
        <f t="shared" ca="1" si="1817"/>
        <v>2007</v>
      </c>
      <c r="G1036" s="43">
        <f t="shared" ref="G1036" ca="1" si="1990">VLOOKUP(INDIRECT(CHAR(39)&amp;$A1036&amp;CHAR(39)&amp;"!r2c"&amp;$C1036,0),variables,2,0)</f>
        <v>10950</v>
      </c>
      <c r="H1036" s="4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3"/>
    </row>
    <row r="1037" spans="1:9" x14ac:dyDescent="0.3">
      <c r="A1037" s="43" t="s">
        <v>309</v>
      </c>
      <c r="B1037" s="43">
        <f t="shared" si="1926"/>
        <v>10</v>
      </c>
      <c r="C1037" s="43">
        <f t="shared" si="1913"/>
        <v>35</v>
      </c>
      <c r="D1037" s="43"/>
      <c r="E1037" s="43">
        <f t="shared" ref="E1037" si="1991">plan_id</f>
        <v>805</v>
      </c>
      <c r="F1037" s="43">
        <f t="shared" ca="1" si="1817"/>
        <v>2007</v>
      </c>
      <c r="G1037" s="43">
        <f t="shared" ref="G1037" ca="1" si="1992">VLOOKUP(INDIRECT(CHAR(39)&amp;$A1037&amp;CHAR(39)&amp;"!r2c"&amp;$C1037,0),variables,2,0)</f>
        <v>10954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  <c r="I1037" s="43"/>
    </row>
    <row r="1038" spans="1:9" x14ac:dyDescent="0.3">
      <c r="A1038" s="43" t="s">
        <v>309</v>
      </c>
      <c r="B1038" s="43">
        <f t="shared" si="1926"/>
        <v>10</v>
      </c>
      <c r="C1038" s="43">
        <f t="shared" si="1913"/>
        <v>36</v>
      </c>
      <c r="D1038" s="43"/>
      <c r="E1038" s="43">
        <f t="shared" ref="E1038" si="1993">plan_id</f>
        <v>805</v>
      </c>
      <c r="F1038" s="43">
        <f t="shared" ca="1" si="1817"/>
        <v>2007</v>
      </c>
      <c r="G1038" s="43">
        <f t="shared" ref="G1038" ca="1" si="1994">VLOOKUP(INDIRECT(CHAR(39)&amp;$A1038&amp;CHAR(39)&amp;"!r2c"&amp;$C1038,0),variables,2,0)</f>
        <v>10955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43"/>
    </row>
    <row r="1039" spans="1:9" x14ac:dyDescent="0.3">
      <c r="A1039" s="43" t="s">
        <v>309</v>
      </c>
      <c r="B1039" s="43">
        <f t="shared" si="1926"/>
        <v>10</v>
      </c>
      <c r="C1039" s="43">
        <f t="shared" si="1913"/>
        <v>37</v>
      </c>
      <c r="D1039" s="43"/>
      <c r="E1039" s="43">
        <f t="shared" ref="E1039" si="1995">plan_id</f>
        <v>805</v>
      </c>
      <c r="F1039" s="43">
        <f t="shared" ca="1" si="1817"/>
        <v>2007</v>
      </c>
      <c r="G1039" s="43">
        <f t="shared" ref="G1039" ca="1" si="1996">VLOOKUP(INDIRECT(CHAR(39)&amp;$A1039&amp;CHAR(39)&amp;"!r2c"&amp;$C1039,0),variables,2,0)</f>
        <v>10956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3"/>
    </row>
    <row r="1040" spans="1:9" x14ac:dyDescent="0.3">
      <c r="A1040" s="43" t="s">
        <v>309</v>
      </c>
      <c r="B1040" s="43">
        <f t="shared" si="1926"/>
        <v>10</v>
      </c>
      <c r="C1040" s="43">
        <f t="shared" si="1913"/>
        <v>38</v>
      </c>
      <c r="D1040" s="43"/>
      <c r="E1040" s="43">
        <f t="shared" ref="E1040" si="1997">plan_id</f>
        <v>805</v>
      </c>
      <c r="F1040" s="43">
        <f t="shared" ca="1" si="1817"/>
        <v>2007</v>
      </c>
      <c r="G1040" s="43">
        <f t="shared" ref="G1040" ca="1" si="1998">VLOOKUP(INDIRECT(CHAR(39)&amp;$A1040&amp;CHAR(39)&amp;"!r2c"&amp;$C1040,0),variables,2,0)</f>
        <v>10959</v>
      </c>
      <c r="H1040" s="4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4.00 - 8.20%</v>
      </c>
      <c r="I1040" s="43"/>
    </row>
    <row r="1041" spans="1:9" x14ac:dyDescent="0.3">
      <c r="A1041" s="43" t="s">
        <v>309</v>
      </c>
      <c r="B1041" s="43">
        <f t="shared" si="1926"/>
        <v>10</v>
      </c>
      <c r="C1041" s="43">
        <f t="shared" si="1913"/>
        <v>39</v>
      </c>
      <c r="D1041" s="43"/>
      <c r="E1041" s="43">
        <f t="shared" ref="E1041" si="1999">plan_id</f>
        <v>805</v>
      </c>
      <c r="F1041" s="43">
        <f t="shared" ca="1" si="1817"/>
        <v>2007</v>
      </c>
      <c r="G1041" s="43">
        <f t="shared" ref="G1041" ca="1" si="2000">VLOOKUP(INDIRECT(CHAR(39)&amp;$A1041&amp;CHAR(39)&amp;"!r2c"&amp;$C1041,0),variables,2,0)</f>
        <v>10962</v>
      </c>
      <c r="H1041" s="4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Pg.No:24,25</v>
      </c>
      <c r="I1041" s="43"/>
    </row>
    <row r="1042" spans="1:9" x14ac:dyDescent="0.3">
      <c r="A1042" s="43" t="s">
        <v>309</v>
      </c>
      <c r="B1042" s="43">
        <f t="shared" si="1926"/>
        <v>10</v>
      </c>
      <c r="C1042" s="43">
        <f t="shared" si="1913"/>
        <v>40</v>
      </c>
      <c r="D1042" s="43"/>
      <c r="E1042" s="43">
        <f t="shared" ref="E1042" si="2001">plan_id</f>
        <v>805</v>
      </c>
      <c r="F1042" s="43">
        <f t="shared" ca="1" si="1817"/>
        <v>2007</v>
      </c>
      <c r="G1042" s="43">
        <f t="shared" ref="G1042" ca="1" si="2002">VLOOKUP(INDIRECT(CHAR(39)&amp;$A1042&amp;CHAR(39)&amp;"!r2c"&amp;$C1042,0),variables,2,0)</f>
        <v>10964</v>
      </c>
      <c r="H1042" s="4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Pg.No:24,25</v>
      </c>
      <c r="I1042" s="43"/>
    </row>
    <row r="1043" spans="1:9" x14ac:dyDescent="0.3">
      <c r="A1043" s="43" t="s">
        <v>309</v>
      </c>
      <c r="B1043" s="43">
        <f t="shared" si="1926"/>
        <v>10</v>
      </c>
      <c r="C1043" s="43">
        <f t="shared" si="1913"/>
        <v>41</v>
      </c>
      <c r="D1043" s="43"/>
      <c r="E1043" s="43">
        <f t="shared" ref="E1043" si="2003">plan_id</f>
        <v>805</v>
      </c>
      <c r="F1043" s="43">
        <f t="shared" ca="1" si="1817"/>
        <v>2007</v>
      </c>
      <c r="G1043" s="43">
        <f t="shared" ref="G1043" ca="1" si="2004">VLOOKUP(INDIRECT(CHAR(39)&amp;$A1043&amp;CHAR(39)&amp;"!r2c"&amp;$C1043,0),variables,2,0)</f>
        <v>10967</v>
      </c>
      <c r="H1043" s="4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Mortality Table</v>
      </c>
      <c r="I1043" s="43"/>
    </row>
    <row r="1044" spans="1:9" x14ac:dyDescent="0.3">
      <c r="A1044" s="43" t="s">
        <v>309</v>
      </c>
      <c r="B1044" s="43">
        <f t="shared" si="1926"/>
        <v>10</v>
      </c>
      <c r="C1044" s="43">
        <f t="shared" si="1913"/>
        <v>42</v>
      </c>
      <c r="D1044" s="43"/>
      <c r="E1044" s="43">
        <f t="shared" ref="E1044" si="2005">plan_id</f>
        <v>805</v>
      </c>
      <c r="F1044" s="43">
        <f t="shared" ca="1" si="1817"/>
        <v>2007</v>
      </c>
      <c r="G1044" s="43">
        <f t="shared" ref="G1044" ca="1" si="2006">VLOOKUP(INDIRECT(CHAR(39)&amp;$A1044&amp;CHAR(39)&amp;"!r2c"&amp;$C1044,0),variables,2,0)</f>
        <v>10968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43"/>
    </row>
    <row r="1045" spans="1:9" x14ac:dyDescent="0.3">
      <c r="A1045" s="43" t="s">
        <v>309</v>
      </c>
      <c r="B1045" s="43">
        <f t="shared" si="1926"/>
        <v>10</v>
      </c>
      <c r="C1045" s="43">
        <f t="shared" si="1913"/>
        <v>43</v>
      </c>
      <c r="D1045" s="43"/>
      <c r="E1045" s="43">
        <f t="shared" ref="E1045" si="2007">plan_id</f>
        <v>805</v>
      </c>
      <c r="F1045" s="43">
        <f t="shared" ref="F1045:F1137" ca="1" si="2008">INDIRECT(CHAR(39)&amp;$A1045&amp;CHAR(39)&amp;"!r"&amp;$B1045&amp;"c2",0)</f>
        <v>2007</v>
      </c>
      <c r="G1045" s="43">
        <f t="shared" ref="G1045" ca="1" si="2009">VLOOKUP(INDIRECT(CHAR(39)&amp;$A1045&amp;CHAR(39)&amp;"!r2c"&amp;$C1045,0),variables,2,0)</f>
        <v>10969</v>
      </c>
      <c r="H1045" s="4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3"/>
    </row>
    <row r="1046" spans="1:9" x14ac:dyDescent="0.3">
      <c r="A1046" s="43" t="s">
        <v>309</v>
      </c>
      <c r="B1046" s="43">
        <f t="shared" si="1926"/>
        <v>10</v>
      </c>
      <c r="C1046" s="43">
        <f t="shared" si="1913"/>
        <v>44</v>
      </c>
      <c r="D1046" s="43"/>
      <c r="E1046" s="43">
        <f t="shared" ref="E1046" si="2010">plan_id</f>
        <v>805</v>
      </c>
      <c r="F1046" s="43">
        <f t="shared" ca="1" si="2008"/>
        <v>2007</v>
      </c>
      <c r="G1046" s="43">
        <f t="shared" ref="G1046" ca="1" si="2011">VLOOKUP(INDIRECT(CHAR(39)&amp;$A1046&amp;CHAR(39)&amp;"!r2c"&amp;$C1046,0),variables,2,0)</f>
        <v>10970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3"/>
    </row>
    <row r="1047" spans="1:9" x14ac:dyDescent="0.3">
      <c r="A1047" s="43" t="s">
        <v>309</v>
      </c>
      <c r="B1047" s="43">
        <f t="shared" si="1926"/>
        <v>10</v>
      </c>
      <c r="C1047" s="43">
        <f t="shared" si="1913"/>
        <v>45</v>
      </c>
      <c r="D1047" s="43"/>
      <c r="E1047" s="43">
        <f t="shared" ref="E1047" si="2012">plan_id</f>
        <v>805</v>
      </c>
      <c r="F1047" s="43">
        <f t="shared" ca="1" si="2008"/>
        <v>2007</v>
      </c>
      <c r="G1047" s="43">
        <f t="shared" ref="G1047" ca="1" si="2013">VLOOKUP(INDIRECT(CHAR(39)&amp;$A1047&amp;CHAR(39)&amp;"!r2c"&amp;$C1047,0),variables,2,0)</f>
        <v>10971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3"/>
    </row>
    <row r="1048" spans="1:9" x14ac:dyDescent="0.3">
      <c r="A1048" s="43" t="s">
        <v>309</v>
      </c>
      <c r="B1048" s="43">
        <f t="shared" si="1926"/>
        <v>10</v>
      </c>
      <c r="C1048" s="43">
        <f t="shared" si="1913"/>
        <v>46</v>
      </c>
      <c r="D1048" s="43"/>
      <c r="E1048" s="43">
        <f t="shared" ref="E1048" si="2014">plan_id</f>
        <v>805</v>
      </c>
      <c r="F1048" s="43">
        <f t="shared" ca="1" si="2008"/>
        <v>2007</v>
      </c>
      <c r="G1048" s="43">
        <f t="shared" ref="G1048" ca="1" si="2015">VLOOKUP(INDIRECT(CHAR(39)&amp;$A1048&amp;CHAR(39)&amp;"!r2c"&amp;$C1048,0),variables,2,0)</f>
        <v>10972</v>
      </c>
      <c r="H1048" s="4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pay, open</v>
      </c>
      <c r="I1048" s="43"/>
    </row>
    <row r="1049" spans="1:9" x14ac:dyDescent="0.3">
      <c r="A1049" s="43" t="s">
        <v>309</v>
      </c>
      <c r="B1049" s="43">
        <f t="shared" si="1926"/>
        <v>10</v>
      </c>
      <c r="C1049" s="43">
        <f t="shared" si="1913"/>
        <v>47</v>
      </c>
      <c r="D1049" s="43"/>
      <c r="E1049" s="43">
        <f t="shared" ref="E1049" si="2016">plan_id</f>
        <v>805</v>
      </c>
      <c r="F1049" s="43">
        <f t="shared" ca="1" si="2008"/>
        <v>2007</v>
      </c>
      <c r="G1049" s="43">
        <f t="shared" ref="G1049" ca="1" si="2017">VLOOKUP(INDIRECT(CHAR(39)&amp;$A1049&amp;CHAR(39)&amp;"!r2c"&amp;$C1049,0),variables,2,0)</f>
        <v>10973</v>
      </c>
      <c r="H1049" s="4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43"/>
    </row>
    <row r="1050" spans="1:9" x14ac:dyDescent="0.3">
      <c r="A1050" s="43" t="s">
        <v>309</v>
      </c>
      <c r="B1050" s="43">
        <f t="shared" si="1926"/>
        <v>10</v>
      </c>
      <c r="C1050" s="43">
        <f t="shared" si="1913"/>
        <v>48</v>
      </c>
      <c r="D1050" s="43"/>
      <c r="E1050" s="43">
        <f t="shared" ref="E1050" si="2018">plan_id</f>
        <v>805</v>
      </c>
      <c r="F1050" s="43">
        <f t="shared" ca="1" si="2008"/>
        <v>2007</v>
      </c>
      <c r="G1050" s="43">
        <f t="shared" ref="G1050" ca="1" si="2019">VLOOKUP(INDIRECT(CHAR(39)&amp;$A1050&amp;CHAR(39)&amp;"!r2c"&amp;$C1050,0),variables,2,0)</f>
        <v>10975</v>
      </c>
      <c r="H1050" s="4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  <c r="I1050" s="43"/>
    </row>
    <row r="1051" spans="1:9" x14ac:dyDescent="0.3">
      <c r="A1051" s="43" t="s">
        <v>309</v>
      </c>
      <c r="B1051" s="43">
        <f t="shared" si="1926"/>
        <v>10</v>
      </c>
      <c r="C1051" s="43">
        <f t="shared" si="1913"/>
        <v>49</v>
      </c>
      <c r="D1051" s="43"/>
      <c r="E1051" s="43">
        <f t="shared" ref="E1051" si="2020">plan_id</f>
        <v>805</v>
      </c>
      <c r="F1051" s="43">
        <f t="shared" ca="1" si="2008"/>
        <v>2007</v>
      </c>
      <c r="G1051" s="43">
        <f t="shared" ref="G1051" ca="1" si="2021">VLOOKUP(INDIRECT(CHAR(39)&amp;$A1051&amp;CHAR(39)&amp;"!r2c"&amp;$C1051,0),variables,2,0)</f>
        <v>10976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43"/>
    </row>
    <row r="1052" spans="1:9" x14ac:dyDescent="0.3">
      <c r="A1052" s="43" t="s">
        <v>309</v>
      </c>
      <c r="B1052" s="43">
        <f t="shared" si="1926"/>
        <v>10</v>
      </c>
      <c r="C1052" s="43">
        <f t="shared" si="1913"/>
        <v>50</v>
      </c>
      <c r="D1052" s="43"/>
      <c r="E1052" s="43">
        <f t="shared" ref="E1052" si="2022">plan_id</f>
        <v>805</v>
      </c>
      <c r="F1052" s="43">
        <f t="shared" ca="1" si="2008"/>
        <v>2007</v>
      </c>
      <c r="G1052" s="43">
        <f t="shared" ref="G1052" ca="1" si="2023">VLOOKUP(INDIRECT(CHAR(39)&amp;$A1052&amp;CHAR(39)&amp;"!r2c"&amp;$C1052,0),variables,2,0)</f>
        <v>10977</v>
      </c>
      <c r="H1052" s="4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3"/>
    </row>
    <row r="1053" spans="1:9" x14ac:dyDescent="0.3">
      <c r="A1053" s="43" t="s">
        <v>309</v>
      </c>
      <c r="B1053" s="43">
        <f t="shared" si="1926"/>
        <v>10</v>
      </c>
      <c r="C1053" s="43">
        <f t="shared" si="1913"/>
        <v>51</v>
      </c>
      <c r="D1053" s="43"/>
      <c r="E1053" s="43">
        <f t="shared" ref="E1053" si="2024">plan_id</f>
        <v>805</v>
      </c>
      <c r="F1053" s="43">
        <f t="shared" ca="1" si="2008"/>
        <v>2007</v>
      </c>
      <c r="G1053" s="43">
        <f t="shared" ref="G1053" ca="1" si="2025">VLOOKUP(INDIRECT(CHAR(39)&amp;$A1053&amp;CHAR(39)&amp;"!r2c"&amp;$C1053,0),variables,2,0)</f>
        <v>10978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43"/>
    </row>
    <row r="1054" spans="1:9" x14ac:dyDescent="0.3">
      <c r="A1054" s="43" t="s">
        <v>309</v>
      </c>
      <c r="B1054" s="43">
        <f t="shared" si="1926"/>
        <v>10</v>
      </c>
      <c r="C1054" s="43">
        <f t="shared" si="1913"/>
        <v>52</v>
      </c>
      <c r="D1054" s="43"/>
      <c r="E1054" s="43">
        <f t="shared" ref="E1054" si="2026">plan_id</f>
        <v>805</v>
      </c>
      <c r="F1054" s="43">
        <f t="shared" ca="1" si="2008"/>
        <v>2007</v>
      </c>
      <c r="G1054" s="43">
        <f t="shared" ref="G1054" ca="1" si="2027">VLOOKUP(INDIRECT(CHAR(39)&amp;$A1054&amp;CHAR(39)&amp;"!r2c"&amp;$C1054,0),variables,2,0)</f>
        <v>10979</v>
      </c>
      <c r="H1054" s="4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43"/>
    </row>
    <row r="1055" spans="1:9" x14ac:dyDescent="0.3">
      <c r="A1055" s="43" t="s">
        <v>309</v>
      </c>
      <c r="B1055" s="43">
        <f t="shared" si="1926"/>
        <v>10</v>
      </c>
      <c r="C1055" s="43">
        <f t="shared" si="1913"/>
        <v>53</v>
      </c>
      <c r="D1055" s="43"/>
      <c r="E1055" s="43">
        <f t="shared" ref="E1055" si="2028">plan_id</f>
        <v>805</v>
      </c>
      <c r="F1055" s="43">
        <f t="shared" ca="1" si="2008"/>
        <v>2007</v>
      </c>
      <c r="G1055" s="43">
        <f t="shared" ref="G1055" ca="1" si="2029">VLOOKUP(INDIRECT(CHAR(39)&amp;$A1055&amp;CHAR(39)&amp;"!r2c"&amp;$C1055,0),variables,2,0)</f>
        <v>10980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3"/>
    </row>
    <row r="1056" spans="1:9" x14ac:dyDescent="0.3">
      <c r="A1056" s="43" t="s">
        <v>309</v>
      </c>
      <c r="B1056" s="43">
        <f t="shared" si="1926"/>
        <v>10</v>
      </c>
      <c r="C1056" s="43">
        <f t="shared" si="1913"/>
        <v>54</v>
      </c>
      <c r="D1056" s="43"/>
      <c r="E1056" s="43">
        <f t="shared" ref="E1056" si="2030">plan_id</f>
        <v>805</v>
      </c>
      <c r="F1056" s="43">
        <f t="shared" ca="1" si="2008"/>
        <v>2007</v>
      </c>
      <c r="G1056" s="43">
        <f t="shared" ref="G1056" ca="1" si="2031">VLOOKUP(INDIRECT(CHAR(39)&amp;$A1056&amp;CHAR(39)&amp;"!r2c"&amp;$C1056,0),variables,2,0)</f>
        <v>10981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3"/>
    </row>
    <row r="1057" spans="1:9" x14ac:dyDescent="0.3">
      <c r="A1057" s="43" t="s">
        <v>309</v>
      </c>
      <c r="B1057" s="43">
        <f t="shared" si="1926"/>
        <v>10</v>
      </c>
      <c r="C1057" s="43">
        <f t="shared" si="1913"/>
        <v>55</v>
      </c>
      <c r="D1057" s="43"/>
      <c r="E1057" s="43">
        <f t="shared" ref="E1057" si="2032">plan_id</f>
        <v>805</v>
      </c>
      <c r="F1057" s="43">
        <f t="shared" ca="1" si="2008"/>
        <v>2007</v>
      </c>
      <c r="G1057" s="43">
        <f t="shared" ref="G1057" ca="1" si="2033">VLOOKUP(INDIRECT(CHAR(39)&amp;$A1057&amp;CHAR(39)&amp;"!r2c"&amp;$C1057,0),variables,2,0)</f>
        <v>10706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4.745416939151656E-4</v>
      </c>
      <c r="I1057" s="43"/>
    </row>
    <row r="1058" spans="1:9" x14ac:dyDescent="0.3">
      <c r="A1058" s="43" t="s">
        <v>309</v>
      </c>
      <c r="B1058" s="43">
        <f t="shared" si="1926"/>
        <v>10</v>
      </c>
      <c r="C1058" s="43">
        <f t="shared" si="1913"/>
        <v>56</v>
      </c>
      <c r="D1058" s="43"/>
      <c r="E1058" s="43">
        <f t="shared" ref="E1058" si="2034">plan_id</f>
        <v>805</v>
      </c>
      <c r="F1058" s="43">
        <f t="shared" ca="1" si="2008"/>
        <v>2007</v>
      </c>
      <c r="G1058" s="43">
        <f t="shared" ref="G1058" ca="1" si="2035">VLOOKUP(INDIRECT(CHAR(39)&amp;$A1058&amp;CHAR(39)&amp;"!r2c"&amp;$C1058,0),variables,2,0)</f>
        <v>10983</v>
      </c>
      <c r="H1058" s="4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 xml:space="preserve">Yes </v>
      </c>
      <c r="I1058" s="43"/>
    </row>
    <row r="1059" spans="1:9" x14ac:dyDescent="0.3">
      <c r="A1059" s="43" t="s">
        <v>309</v>
      </c>
      <c r="B1059" s="43">
        <f t="shared" si="1926"/>
        <v>10</v>
      </c>
      <c r="C1059" s="43">
        <f t="shared" si="1913"/>
        <v>57</v>
      </c>
      <c r="D1059" s="43"/>
      <c r="E1059" s="43">
        <f t="shared" ref="E1059" si="2036">plan_id</f>
        <v>805</v>
      </c>
      <c r="F1059" s="43">
        <f t="shared" ca="1" si="2008"/>
        <v>2007</v>
      </c>
      <c r="G1059" s="43">
        <f t="shared" ref="G1059" ca="1" si="2037">VLOOKUP(INDIRECT(CHAR(39)&amp;$A1059&amp;CHAR(39)&amp;"!r2c"&amp;$C1059,0),variables,2,0)</f>
        <v>10989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15284955000</v>
      </c>
      <c r="I1059" s="43"/>
    </row>
    <row r="1060" spans="1:9" x14ac:dyDescent="0.3">
      <c r="A1060" s="43" t="s">
        <v>309</v>
      </c>
      <c r="B1060" s="43">
        <f t="shared" si="1926"/>
        <v>10</v>
      </c>
      <c r="C1060" s="43">
        <f t="shared" si="1913"/>
        <v>58</v>
      </c>
      <c r="D1060" s="43"/>
      <c r="E1060" s="43">
        <f t="shared" ref="E1060" si="2038">plan_id</f>
        <v>805</v>
      </c>
      <c r="F1060" s="43">
        <f t="shared" ca="1" si="2008"/>
        <v>2007</v>
      </c>
      <c r="G1060" s="43">
        <f t="shared" ref="G1060" ca="1" si="2039">VLOOKUP(INDIRECT(CHAR(39)&amp;$A1060&amp;CHAR(39)&amp;"!r2c"&amp;$C1060,0),variables,2,0)</f>
        <v>10990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21254974000</v>
      </c>
      <c r="I1060" s="43"/>
    </row>
    <row r="1061" spans="1:9" x14ac:dyDescent="0.3">
      <c r="A1061" s="43" t="s">
        <v>309</v>
      </c>
      <c r="B1061" s="43">
        <f t="shared" si="1926"/>
        <v>10</v>
      </c>
      <c r="C1061" s="43">
        <f t="shared" si="1913"/>
        <v>59</v>
      </c>
      <c r="D1061" s="43"/>
      <c r="E1061" s="43">
        <f t="shared" ref="E1061" si="2040">plan_id</f>
        <v>805</v>
      </c>
      <c r="F1061" s="43">
        <f t="shared" ca="1" si="2008"/>
        <v>2007</v>
      </c>
      <c r="G1061" s="43">
        <f t="shared" ref="G1061" ca="1" si="2041">VLOOKUP(INDIRECT(CHAR(39)&amp;$A1061&amp;CHAR(39)&amp;"!r2c"&amp;$C1061,0),variables,2,0)</f>
        <v>10991</v>
      </c>
      <c r="H1061" s="4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5970019000</v>
      </c>
      <c r="I1061" s="43"/>
    </row>
    <row r="1062" spans="1:9" x14ac:dyDescent="0.3">
      <c r="A1062" s="43" t="s">
        <v>309</v>
      </c>
      <c r="B1062" s="43">
        <f t="shared" si="1926"/>
        <v>10</v>
      </c>
      <c r="C1062" s="43">
        <f t="shared" si="1913"/>
        <v>60</v>
      </c>
      <c r="D1062" s="43"/>
      <c r="E1062" s="43">
        <f t="shared" ref="E1062" si="2042">plan_id</f>
        <v>805</v>
      </c>
      <c r="F1062" s="43">
        <f t="shared" ca="1" si="2008"/>
        <v>2007</v>
      </c>
      <c r="G1062" s="43">
        <f t="shared" ref="G1062" ca="1" si="2043">VLOOKUP(INDIRECT(CHAR(39)&amp;$A1062&amp;CHAR(39)&amp;"!r2c"&amp;$C1062,0),variables,2,0)</f>
        <v>10992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0.71899999999999997</v>
      </c>
      <c r="I1062" s="43"/>
    </row>
    <row r="1063" spans="1:9" x14ac:dyDescent="0.3">
      <c r="A1063" s="43" t="s">
        <v>309</v>
      </c>
      <c r="B1063" s="43">
        <f t="shared" si="1926"/>
        <v>10</v>
      </c>
      <c r="C1063" s="43">
        <f t="shared" ref="C1063:C1126" si="2044">C972</f>
        <v>61</v>
      </c>
      <c r="D1063" s="43"/>
      <c r="E1063" s="43">
        <f t="shared" ref="E1063" si="2045">plan_id</f>
        <v>805</v>
      </c>
      <c r="F1063" s="43">
        <f t="shared" ca="1" si="2008"/>
        <v>2007</v>
      </c>
      <c r="G1063" s="43">
        <f t="shared" ref="G1063" ca="1" si="2046">VLOOKUP(INDIRECT(CHAR(39)&amp;$A1063&amp;CHAR(39)&amp;"!r2c"&amp;$C1063,0),variables,2,0)</f>
        <v>10993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2975289000</v>
      </c>
      <c r="I1063" s="43"/>
    </row>
    <row r="1064" spans="1:9" x14ac:dyDescent="0.3">
      <c r="A1064" s="43" t="s">
        <v>309</v>
      </c>
      <c r="B1064" s="43">
        <f t="shared" si="1926"/>
        <v>10</v>
      </c>
      <c r="C1064" s="43">
        <f t="shared" si="2044"/>
        <v>62</v>
      </c>
      <c r="D1064" s="43"/>
      <c r="E1064" s="43">
        <f t="shared" ref="E1064" si="2047">plan_id</f>
        <v>805</v>
      </c>
      <c r="F1064" s="43">
        <f t="shared" ca="1" si="2008"/>
        <v>2007</v>
      </c>
      <c r="G1064" s="43">
        <f t="shared" ref="G1064" ca="1" si="2048">VLOOKUP(INDIRECT(CHAR(39)&amp;$A1064&amp;CHAR(39)&amp;"!r2c"&amp;$C1064,0),variables,2,0)</f>
        <v>10801</v>
      </c>
      <c r="H1064" s="4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258747000</v>
      </c>
      <c r="I1064" s="43"/>
    </row>
    <row r="1065" spans="1:9" x14ac:dyDescent="0.3">
      <c r="A1065" s="43" t="s">
        <v>309</v>
      </c>
      <c r="B1065" s="43">
        <f t="shared" si="1926"/>
        <v>10</v>
      </c>
      <c r="C1065" s="43">
        <f t="shared" si="2044"/>
        <v>63</v>
      </c>
      <c r="D1065" s="43"/>
      <c r="E1065" s="43">
        <f t="shared" ref="E1065" si="2049">plan_id</f>
        <v>805</v>
      </c>
      <c r="F1065" s="43">
        <f t="shared" ca="1" si="2008"/>
        <v>2007</v>
      </c>
      <c r="G1065" s="43">
        <f t="shared" ref="G1065" ca="1" si="2050">VLOOKUP(INDIRECT(CHAR(39)&amp;$A1065&amp;CHAR(39)&amp;"!r2c"&amp;$C1065,0),variables,2,0)</f>
        <v>10802</v>
      </c>
      <c r="H1065" s="4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-87616000</v>
      </c>
      <c r="I1065" s="43"/>
    </row>
    <row r="1066" spans="1:9" x14ac:dyDescent="0.3">
      <c r="A1066" s="43" t="s">
        <v>309</v>
      </c>
      <c r="B1066" s="43">
        <f t="shared" si="1926"/>
        <v>10</v>
      </c>
      <c r="C1066" s="43">
        <f t="shared" si="2044"/>
        <v>64</v>
      </c>
      <c r="D1066" s="43"/>
      <c r="E1066" s="43">
        <f t="shared" ref="E1066" si="2051">plan_id</f>
        <v>805</v>
      </c>
      <c r="F1066" s="43">
        <f t="shared" ca="1" si="2008"/>
        <v>2007</v>
      </c>
      <c r="G1066" s="43">
        <f t="shared" ref="G1066" ca="1" si="2052">VLOOKUP(INDIRECT(CHAR(39)&amp;$A1066&amp;CHAR(39)&amp;"!r2c"&amp;$C1066,0),variables,2,0)</f>
        <v>10803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3"/>
    </row>
    <row r="1067" spans="1:9" x14ac:dyDescent="0.3">
      <c r="A1067" s="43" t="s">
        <v>309</v>
      </c>
      <c r="B1067" s="43">
        <f t="shared" si="1926"/>
        <v>10</v>
      </c>
      <c r="C1067" s="43">
        <f t="shared" si="2044"/>
        <v>65</v>
      </c>
      <c r="D1067" s="43"/>
      <c r="E1067" s="43">
        <f t="shared" ref="E1067" si="2053">plan_id</f>
        <v>805</v>
      </c>
      <c r="F1067" s="43">
        <f t="shared" ca="1" si="2008"/>
        <v>2007</v>
      </c>
      <c r="G1067" s="43">
        <f t="shared" ref="G1067" ca="1" si="2054">VLOOKUP(INDIRECT(CHAR(39)&amp;$A1067&amp;CHAR(39)&amp;"!r2c"&amp;$C1067,0),variables,2,0)</f>
        <v>10804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3"/>
    </row>
    <row r="1068" spans="1:9" x14ac:dyDescent="0.3">
      <c r="A1068" s="43" t="s">
        <v>309</v>
      </c>
      <c r="B1068" s="43">
        <f t="shared" si="1926"/>
        <v>10</v>
      </c>
      <c r="C1068" s="43">
        <f t="shared" si="2044"/>
        <v>66</v>
      </c>
      <c r="D1068" s="43"/>
      <c r="E1068" s="43">
        <f t="shared" ref="E1068" si="2055">plan_id</f>
        <v>805</v>
      </c>
      <c r="F1068" s="43">
        <f t="shared" ca="1" si="2008"/>
        <v>2007</v>
      </c>
      <c r="G1068" s="43">
        <f t="shared" ref="G1068" ca="1" si="2056">VLOOKUP(INDIRECT(CHAR(39)&amp;$A1068&amp;CHAR(39)&amp;"!r2c"&amp;$C1068,0),variables,2,0)</f>
        <v>10805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3"/>
    </row>
    <row r="1069" spans="1:9" x14ac:dyDescent="0.3">
      <c r="A1069" s="43" t="s">
        <v>309</v>
      </c>
      <c r="B1069" s="43">
        <f t="shared" ref="B1069" si="2057">B1004+1</f>
        <v>10</v>
      </c>
      <c r="C1069" s="43">
        <f t="shared" si="2044"/>
        <v>67</v>
      </c>
      <c r="D1069" s="43"/>
      <c r="E1069" s="43">
        <f t="shared" ref="E1069" si="2058">plan_id</f>
        <v>805</v>
      </c>
      <c r="F1069" s="43">
        <f t="shared" ca="1" si="2008"/>
        <v>2007</v>
      </c>
      <c r="G1069" s="43">
        <f t="shared" ref="G1069" ca="1" si="2059">VLOOKUP(INDIRECT(CHAR(39)&amp;$A1069&amp;CHAR(39)&amp;"!r2c"&amp;$C1069,0),variables,2,0)</f>
        <v>10806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3"/>
    </row>
    <row r="1070" spans="1:9" x14ac:dyDescent="0.3">
      <c r="A1070" s="43" t="s">
        <v>309</v>
      </c>
      <c r="B1070" s="43">
        <f>B1069</f>
        <v>10</v>
      </c>
      <c r="C1070" s="43">
        <f t="shared" si="2044"/>
        <v>68</v>
      </c>
      <c r="D1070" s="43"/>
      <c r="E1070" s="43">
        <f t="shared" ref="E1070" si="2060">plan_id</f>
        <v>805</v>
      </c>
      <c r="F1070" s="43">
        <f t="shared" ca="1" si="2008"/>
        <v>2007</v>
      </c>
      <c r="G1070" s="43">
        <f t="shared" ref="G1070" ca="1" si="2061">VLOOKUP(INDIRECT(CHAR(39)&amp;$A1070&amp;CHAR(39)&amp;"!r2c"&amp;$C1070,0),variables,2,0)</f>
        <v>10807</v>
      </c>
      <c r="H1070" s="4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3"/>
    </row>
    <row r="1071" spans="1:9" x14ac:dyDescent="0.3">
      <c r="A1071" s="43" t="s">
        <v>309</v>
      </c>
      <c r="B1071" s="43">
        <f t="shared" ref="B1071:B1095" si="2062">B1070</f>
        <v>10</v>
      </c>
      <c r="C1071" s="43">
        <f t="shared" si="2044"/>
        <v>69</v>
      </c>
      <c r="D1071" s="43"/>
      <c r="E1071" s="43">
        <f t="shared" ref="E1071" si="2063">plan_id</f>
        <v>805</v>
      </c>
      <c r="F1071" s="43">
        <f t="shared" ca="1" si="2008"/>
        <v>2007</v>
      </c>
      <c r="G1071" s="43">
        <f t="shared" ref="G1071" ca="1" si="2064">VLOOKUP(INDIRECT(CHAR(39)&amp;$A1071&amp;CHAR(39)&amp;"!r2c"&amp;$C1071,0),variables,2,0)</f>
        <v>10808</v>
      </c>
      <c r="H1071" s="4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3"/>
    </row>
    <row r="1072" spans="1:9" x14ac:dyDescent="0.3">
      <c r="A1072" s="43" t="s">
        <v>309</v>
      </c>
      <c r="B1072" s="43">
        <f t="shared" si="2062"/>
        <v>10</v>
      </c>
      <c r="C1072" s="43">
        <f t="shared" si="2044"/>
        <v>70</v>
      </c>
      <c r="D1072" s="43"/>
      <c r="E1072" s="43">
        <f t="shared" ref="E1072" si="2065">plan_id</f>
        <v>805</v>
      </c>
      <c r="F1072" s="43">
        <f t="shared" ca="1" si="2008"/>
        <v>2007</v>
      </c>
      <c r="G1072" s="43">
        <f t="shared" ref="G1072" ca="1" si="2066">VLOOKUP(INDIRECT(CHAR(39)&amp;$A1072&amp;CHAR(39)&amp;"!r2c"&amp;$C1072,0),variables,2,0)</f>
        <v>10809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3"/>
    </row>
    <row r="1073" spans="1:9" x14ac:dyDescent="0.3">
      <c r="A1073" s="43" t="s">
        <v>309</v>
      </c>
      <c r="B1073" s="43">
        <f t="shared" si="2062"/>
        <v>10</v>
      </c>
      <c r="C1073" s="43">
        <f t="shared" si="2044"/>
        <v>71</v>
      </c>
      <c r="D1073" s="43"/>
      <c r="E1073" s="43">
        <f t="shared" ref="E1073" si="2067">plan_id</f>
        <v>805</v>
      </c>
      <c r="F1073" s="43">
        <f t="shared" ca="1" si="2008"/>
        <v>2007</v>
      </c>
      <c r="G1073" s="43">
        <f t="shared" ref="G1073" ca="1" si="2068">VLOOKUP(INDIRECT(CHAR(39)&amp;$A1073&amp;CHAR(39)&amp;"!r2c"&amp;$C1073,0),variables,2,0)</f>
        <v>10810</v>
      </c>
      <c r="H1073" s="4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-8309000</v>
      </c>
      <c r="I1073" s="43"/>
    </row>
    <row r="1074" spans="1:9" x14ac:dyDescent="0.3">
      <c r="A1074" s="43" t="s">
        <v>309</v>
      </c>
      <c r="B1074" s="43">
        <f t="shared" si="2062"/>
        <v>10</v>
      </c>
      <c r="C1074" s="43">
        <f t="shared" si="2044"/>
        <v>72</v>
      </c>
      <c r="D1074" s="43"/>
      <c r="E1074" s="43">
        <f t="shared" ref="E1074" si="2069">plan_id</f>
        <v>805</v>
      </c>
      <c r="F1074" s="43">
        <f t="shared" ca="1" si="2008"/>
        <v>2007</v>
      </c>
      <c r="G1074" s="43">
        <f t="shared" ref="G1074" ca="1" si="2070">VLOOKUP(INDIRECT(CHAR(39)&amp;$A1074&amp;CHAR(39)&amp;"!r2c"&amp;$C1074,0),variables,2,0)</f>
        <v>10811</v>
      </c>
      <c r="H1074" s="4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3"/>
    </row>
    <row r="1075" spans="1:9" x14ac:dyDescent="0.3">
      <c r="A1075" s="43" t="s">
        <v>309</v>
      </c>
      <c r="B1075" s="43">
        <f t="shared" si="2062"/>
        <v>10</v>
      </c>
      <c r="C1075" s="43">
        <f t="shared" si="2044"/>
        <v>73</v>
      </c>
      <c r="D1075" s="43"/>
      <c r="E1075" s="43">
        <f t="shared" ref="E1075" si="2071">plan_id</f>
        <v>805</v>
      </c>
      <c r="F1075" s="43">
        <f t="shared" ca="1" si="2008"/>
        <v>2007</v>
      </c>
      <c r="G1075" s="43">
        <f t="shared" ref="G1075" ca="1" si="2072">VLOOKUP(INDIRECT(CHAR(39)&amp;$A1075&amp;CHAR(39)&amp;"!r2c"&amp;$C1075,0),variables,2,0)</f>
        <v>10812</v>
      </c>
      <c r="H1075" s="4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3"/>
    </row>
    <row r="1076" spans="1:9" x14ac:dyDescent="0.3">
      <c r="A1076" s="43" t="s">
        <v>309</v>
      </c>
      <c r="B1076" s="43">
        <f t="shared" si="2062"/>
        <v>10</v>
      </c>
      <c r="C1076" s="43">
        <f t="shared" si="2044"/>
        <v>74</v>
      </c>
      <c r="D1076" s="43"/>
      <c r="E1076" s="43">
        <f t="shared" ref="E1076" si="2073">plan_id</f>
        <v>805</v>
      </c>
      <c r="F1076" s="43">
        <f t="shared" ca="1" si="2008"/>
        <v>2007</v>
      </c>
      <c r="G1076" s="43">
        <f t="shared" ref="G1076" ca="1" si="2074">VLOOKUP(INDIRECT(CHAR(39)&amp;$A1076&amp;CHAR(39)&amp;"!r2c"&amp;$C1076,0),variables,2,0)</f>
        <v>10813</v>
      </c>
      <c r="H1076" s="4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3"/>
    </row>
    <row r="1077" spans="1:9" x14ac:dyDescent="0.3">
      <c r="A1077" s="43" t="s">
        <v>309</v>
      </c>
      <c r="B1077" s="43">
        <f t="shared" si="2062"/>
        <v>10</v>
      </c>
      <c r="C1077" s="43">
        <f t="shared" si="2044"/>
        <v>75</v>
      </c>
      <c r="D1077" s="43"/>
      <c r="E1077" s="43">
        <f t="shared" ref="E1077" si="2075">plan_id</f>
        <v>805</v>
      </c>
      <c r="F1077" s="43">
        <f t="shared" ca="1" si="2008"/>
        <v>2007</v>
      </c>
      <c r="G1077" s="43">
        <f t="shared" ref="G1077" ca="1" si="2076">VLOOKUP(INDIRECT(CHAR(39)&amp;$A1077&amp;CHAR(39)&amp;"!r2c"&amp;$C1077,0),variables,2,0)</f>
        <v>10814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3"/>
    </row>
    <row r="1078" spans="1:9" x14ac:dyDescent="0.3">
      <c r="A1078" s="43" t="s">
        <v>309</v>
      </c>
      <c r="B1078" s="43">
        <f t="shared" si="2062"/>
        <v>10</v>
      </c>
      <c r="C1078" s="43">
        <f t="shared" si="2044"/>
        <v>76</v>
      </c>
      <c r="D1078" s="43"/>
      <c r="E1078" s="43">
        <f t="shared" ref="E1078" si="2077">plan_id</f>
        <v>805</v>
      </c>
      <c r="F1078" s="43">
        <f t="shared" ca="1" si="2008"/>
        <v>2007</v>
      </c>
      <c r="G1078" s="43">
        <f t="shared" ref="G1078" ca="1" si="2078">VLOOKUP(INDIRECT(CHAR(39)&amp;$A1078&amp;CHAR(39)&amp;"!r2c"&amp;$C1078,0),variables,2,0)</f>
        <v>10815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3"/>
    </row>
    <row r="1079" spans="1:9" x14ac:dyDescent="0.3">
      <c r="A1079" s="43" t="s">
        <v>309</v>
      </c>
      <c r="B1079" s="43">
        <f t="shared" si="2062"/>
        <v>10</v>
      </c>
      <c r="C1079" s="43">
        <f t="shared" si="2044"/>
        <v>77</v>
      </c>
      <c r="D1079" s="43"/>
      <c r="E1079" s="43">
        <f t="shared" ref="E1079" si="2079">plan_id</f>
        <v>805</v>
      </c>
      <c r="F1079" s="43">
        <f t="shared" ca="1" si="2008"/>
        <v>2007</v>
      </c>
      <c r="G1079" s="43">
        <f t="shared" ref="G1079" ca="1" si="2080">VLOOKUP(INDIRECT(CHAR(39)&amp;$A1079&amp;CHAR(39)&amp;"!r2c"&amp;$C1079,0),variables,2,0)</f>
        <v>10816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19549000</v>
      </c>
      <c r="I1079" s="43"/>
    </row>
    <row r="1080" spans="1:9" x14ac:dyDescent="0.3">
      <c r="A1080" s="43" t="s">
        <v>309</v>
      </c>
      <c r="B1080" s="43">
        <f t="shared" si="2062"/>
        <v>10</v>
      </c>
      <c r="C1080" s="43">
        <f t="shared" si="2044"/>
        <v>78</v>
      </c>
      <c r="D1080" s="43"/>
      <c r="E1080" s="43">
        <f t="shared" ref="E1080" si="2081">plan_id</f>
        <v>805</v>
      </c>
      <c r="F1080" s="43">
        <f t="shared" ca="1" si="2008"/>
        <v>2007</v>
      </c>
      <c r="G1080" s="43">
        <f t="shared" ref="G1080" ca="1" si="2082">VLOOKUP(INDIRECT(CHAR(39)&amp;$A1080&amp;CHAR(39)&amp;"!r2c"&amp;$C1080,0),variables,2,0)</f>
        <v>10817</v>
      </c>
      <c r="H1080" s="4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3"/>
    </row>
    <row r="1081" spans="1:9" x14ac:dyDescent="0.3">
      <c r="A1081" s="43" t="s">
        <v>309</v>
      </c>
      <c r="B1081" s="43">
        <f t="shared" si="2062"/>
        <v>10</v>
      </c>
      <c r="C1081" s="43">
        <f t="shared" si="2044"/>
        <v>79</v>
      </c>
      <c r="D1081" s="43"/>
      <c r="E1081" s="43">
        <f t="shared" ref="E1081" si="2083">plan_id</f>
        <v>805</v>
      </c>
      <c r="F1081" s="43">
        <f t="shared" ca="1" si="2008"/>
        <v>2007</v>
      </c>
      <c r="G1081" s="43">
        <f t="shared" ref="G1081" ca="1" si="2084">VLOOKUP(INDIRECT(CHAR(39)&amp;$A1081&amp;CHAR(39)&amp;"!r2c"&amp;$C1081,0),variables,2,0)</f>
        <v>10818</v>
      </c>
      <c r="H1081" s="4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91109000</v>
      </c>
      <c r="I1081" s="43"/>
    </row>
    <row r="1082" spans="1:9" x14ac:dyDescent="0.3">
      <c r="A1082" s="43" t="s">
        <v>309</v>
      </c>
      <c r="B1082" s="43">
        <f t="shared" si="2062"/>
        <v>10</v>
      </c>
      <c r="C1082" s="43">
        <f t="shared" si="2044"/>
        <v>80</v>
      </c>
      <c r="D1082" s="43"/>
      <c r="E1082" s="43">
        <f t="shared" ref="E1082" si="2085">plan_id</f>
        <v>805</v>
      </c>
      <c r="F1082" s="43">
        <f t="shared" ca="1" si="2008"/>
        <v>2007</v>
      </c>
      <c r="G1082" s="43">
        <f t="shared" ref="G1082" ca="1" si="2086">VLOOKUP(INDIRECT(CHAR(39)&amp;$A1082&amp;CHAR(39)&amp;"!r2c"&amp;$C1082,0),variables,2,0)</f>
        <v>10819</v>
      </c>
      <c r="H1082" s="4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3"/>
    </row>
    <row r="1083" spans="1:9" x14ac:dyDescent="0.3">
      <c r="A1083" s="43" t="s">
        <v>309</v>
      </c>
      <c r="B1083" s="43">
        <f t="shared" si="2062"/>
        <v>10</v>
      </c>
      <c r="C1083" s="43">
        <f t="shared" si="2044"/>
        <v>81</v>
      </c>
      <c r="D1083" s="43"/>
      <c r="E1083" s="43">
        <f t="shared" ref="E1083" si="2087">plan_id</f>
        <v>805</v>
      </c>
      <c r="F1083" s="43">
        <f t="shared" ca="1" si="2008"/>
        <v>2007</v>
      </c>
      <c r="G1083" s="43">
        <f t="shared" ref="G1083" ca="1" si="2088">VLOOKUP(INDIRECT(CHAR(39)&amp;$A1083&amp;CHAR(39)&amp;"!r2c"&amp;$C1083,0),variables,2,0)</f>
        <v>10820</v>
      </c>
      <c r="H1083" s="4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61777000</v>
      </c>
      <c r="I1083" s="43"/>
    </row>
    <row r="1084" spans="1:9" x14ac:dyDescent="0.3">
      <c r="A1084" s="43" t="s">
        <v>309</v>
      </c>
      <c r="B1084" s="43">
        <f t="shared" si="2062"/>
        <v>10</v>
      </c>
      <c r="C1084" s="43">
        <f t="shared" si="2044"/>
        <v>82</v>
      </c>
      <c r="D1084" s="43"/>
      <c r="E1084" s="43">
        <f t="shared" ref="E1084" si="2089">plan_id</f>
        <v>805</v>
      </c>
      <c r="F1084" s="43">
        <f t="shared" ca="1" si="2008"/>
        <v>2007</v>
      </c>
      <c r="G1084" s="43">
        <f t="shared" ref="G1084" ca="1" si="2090">VLOOKUP(INDIRECT(CHAR(39)&amp;$A1084&amp;CHAR(39)&amp;"!r2c"&amp;$C1084,0),variables,2,0)</f>
        <v>10821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3"/>
    </row>
    <row r="1085" spans="1:9" x14ac:dyDescent="0.3">
      <c r="A1085" s="43" t="s">
        <v>309</v>
      </c>
      <c r="B1085" s="43">
        <f t="shared" si="2062"/>
        <v>10</v>
      </c>
      <c r="C1085" s="43">
        <f t="shared" si="2044"/>
        <v>83</v>
      </c>
      <c r="D1085" s="43"/>
      <c r="E1085" s="43">
        <f t="shared" ref="E1085" si="2091">plan_id</f>
        <v>805</v>
      </c>
      <c r="F1085" s="43">
        <f t="shared" ca="1" si="2008"/>
        <v>2007</v>
      </c>
      <c r="G1085" s="43">
        <f t="shared" ref="G1085" ca="1" si="2092">VLOOKUP(INDIRECT(CHAR(39)&amp;$A1085&amp;CHAR(39)&amp;"!r2c"&amp;$C1085,0),variables,2,0)</f>
        <v>10822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3"/>
    </row>
    <row r="1086" spans="1:9" x14ac:dyDescent="0.3">
      <c r="A1086" s="43" t="s">
        <v>309</v>
      </c>
      <c r="B1086" s="43">
        <f t="shared" si="2062"/>
        <v>10</v>
      </c>
      <c r="C1086" s="43">
        <f t="shared" si="2044"/>
        <v>84</v>
      </c>
      <c r="D1086" s="43"/>
      <c r="E1086" s="43">
        <f t="shared" ref="E1086" si="2093">plan_id</f>
        <v>805</v>
      </c>
      <c r="F1086" s="43">
        <f t="shared" ca="1" si="2008"/>
        <v>2007</v>
      </c>
      <c r="G1086" s="43">
        <f t="shared" ref="G1086" ca="1" si="2094">VLOOKUP(INDIRECT(CHAR(39)&amp;$A1086&amp;CHAR(39)&amp;"!r2c"&amp;$C1086,0),variables,2,0)</f>
        <v>10829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3"/>
    </row>
    <row r="1087" spans="1:9" x14ac:dyDescent="0.3">
      <c r="A1087" s="43" t="s">
        <v>309</v>
      </c>
      <c r="B1087" s="43">
        <f t="shared" si="2062"/>
        <v>10</v>
      </c>
      <c r="C1087" s="43">
        <f t="shared" si="2044"/>
        <v>85</v>
      </c>
      <c r="D1087" s="43"/>
      <c r="E1087" s="43">
        <f t="shared" ref="E1087" si="2095">plan_id</f>
        <v>805</v>
      </c>
      <c r="F1087" s="43">
        <f t="shared" ca="1" si="2008"/>
        <v>2007</v>
      </c>
      <c r="G1087" s="43">
        <f t="shared" ref="G1087" ca="1" si="2096">VLOOKUP(INDIRECT(CHAR(39)&amp;$A1087&amp;CHAR(39)&amp;"!r2c"&amp;$C1087,0),variables,2,0)</f>
        <v>10823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502879000</v>
      </c>
      <c r="I1087" s="43"/>
    </row>
    <row r="1088" spans="1:9" x14ac:dyDescent="0.3">
      <c r="A1088" s="43" t="s">
        <v>309</v>
      </c>
      <c r="B1088" s="43">
        <f t="shared" si="2062"/>
        <v>10</v>
      </c>
      <c r="C1088" s="43">
        <f t="shared" si="2044"/>
        <v>86</v>
      </c>
      <c r="D1088" s="43"/>
      <c r="E1088" s="43">
        <f t="shared" ref="E1088" si="2097">plan_id</f>
        <v>805</v>
      </c>
      <c r="F1088" s="43">
        <f t="shared" ca="1" si="2008"/>
        <v>2007</v>
      </c>
      <c r="G1088" s="43">
        <f t="shared" ref="G1088" ca="1" si="2098">VLOOKUP(INDIRECT(CHAR(39)&amp;$A1088&amp;CHAR(39)&amp;"!r2c"&amp;$C1088,0),variables,2,0)</f>
        <v>10798</v>
      </c>
      <c r="H1088" s="4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3"/>
    </row>
    <row r="1089" spans="1:9" x14ac:dyDescent="0.3">
      <c r="A1089" s="43" t="s">
        <v>309</v>
      </c>
      <c r="B1089" s="43">
        <f t="shared" si="2062"/>
        <v>10</v>
      </c>
      <c r="C1089" s="43">
        <f t="shared" si="2044"/>
        <v>87</v>
      </c>
      <c r="D1089" s="43"/>
      <c r="E1089" s="43">
        <f t="shared" ref="E1089" si="2099">plan_id</f>
        <v>805</v>
      </c>
      <c r="F1089" s="43">
        <f t="shared" ca="1" si="2008"/>
        <v>2007</v>
      </c>
      <c r="G1089" s="43">
        <f t="shared" ref="G1089" ca="1" si="2100">VLOOKUP(INDIRECT(CHAR(39)&amp;$A1089&amp;CHAR(39)&amp;"!r2c"&amp;$C1089,0),variables,2,0)</f>
        <v>10799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3"/>
    </row>
    <row r="1090" spans="1:9" x14ac:dyDescent="0.3">
      <c r="A1090" s="43" t="s">
        <v>309</v>
      </c>
      <c r="B1090" s="43">
        <f t="shared" si="2062"/>
        <v>10</v>
      </c>
      <c r="C1090" s="43">
        <f t="shared" si="2044"/>
        <v>88</v>
      </c>
      <c r="D1090" s="43"/>
      <c r="E1090" s="43">
        <f t="shared" ref="E1090" si="2101">plan_id</f>
        <v>805</v>
      </c>
      <c r="F1090" s="43">
        <f t="shared" ca="1" si="2008"/>
        <v>2007</v>
      </c>
      <c r="G1090" s="43">
        <f t="shared" ref="G1090" ca="1" si="2102">VLOOKUP(INDIRECT(CHAR(39)&amp;$A1090&amp;CHAR(39)&amp;"!r2c"&amp;$C1090,0),variables,2,0)</f>
        <v>10800</v>
      </c>
      <c r="H1090" s="4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3"/>
    </row>
    <row r="1091" spans="1:9" x14ac:dyDescent="0.3">
      <c r="A1091" s="43" t="s">
        <v>309</v>
      </c>
      <c r="B1091" s="43">
        <f t="shared" si="2062"/>
        <v>10</v>
      </c>
      <c r="C1091" s="43">
        <f t="shared" si="2044"/>
        <v>89</v>
      </c>
      <c r="D1091" s="43"/>
      <c r="E1091" s="43">
        <f t="shared" ref="E1091" si="2103">plan_id</f>
        <v>805</v>
      </c>
      <c r="F1091" s="43">
        <f t="shared" ca="1" si="2008"/>
        <v>2007</v>
      </c>
      <c r="G1091" s="43">
        <f t="shared" ref="G1091" ca="1" si="2104">VLOOKUP(INDIRECT(CHAR(39)&amp;$A1091&amp;CHAR(39)&amp;"!r2c"&amp;$C1091,0),variables,2,0)</f>
        <v>10824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3"/>
    </row>
    <row r="1092" spans="1:9" x14ac:dyDescent="0.3">
      <c r="A1092" s="43" t="s">
        <v>309</v>
      </c>
      <c r="B1092" s="43">
        <f t="shared" si="2062"/>
        <v>10</v>
      </c>
      <c r="C1092" s="43">
        <f t="shared" si="2044"/>
        <v>90</v>
      </c>
      <c r="D1092" s="43"/>
      <c r="E1092" s="43">
        <f t="shared" ref="E1092" si="2105">plan_id</f>
        <v>805</v>
      </c>
      <c r="F1092" s="43">
        <f t="shared" ca="1" si="2008"/>
        <v>2007</v>
      </c>
      <c r="G1092" s="43">
        <f t="shared" ref="G1092" ca="1" si="2106">VLOOKUP(INDIRECT(CHAR(39)&amp;$A1092&amp;CHAR(39)&amp;"!r2c"&amp;$C1092,0),variables,2,0)</f>
        <v>10825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3"/>
    </row>
    <row r="1093" spans="1:9" x14ac:dyDescent="0.3">
      <c r="A1093" s="43" t="s">
        <v>309</v>
      </c>
      <c r="B1093" s="43">
        <f t="shared" si="2062"/>
        <v>10</v>
      </c>
      <c r="C1093" s="43">
        <f t="shared" si="2044"/>
        <v>91</v>
      </c>
      <c r="D1093" s="43"/>
      <c r="E1093" s="43">
        <f t="shared" ref="E1093" si="2107">plan_id</f>
        <v>805</v>
      </c>
      <c r="F1093" s="43">
        <f t="shared" ca="1" si="2008"/>
        <v>2007</v>
      </c>
      <c r="G1093" s="43">
        <f t="shared" ref="G1093" ca="1" si="2108">VLOOKUP(INDIRECT(CHAR(39)&amp;$A1093&amp;CHAR(39)&amp;"!r2c"&amp;$C1093,0),variables,2,0)</f>
        <v>10826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410036000</v>
      </c>
      <c r="I1093" s="43"/>
    </row>
    <row r="1094" spans="1:9" x14ac:dyDescent="0.3">
      <c r="A1094" s="43" t="s">
        <v>309</v>
      </c>
      <c r="B1094" s="43">
        <f t="shared" si="2062"/>
        <v>10</v>
      </c>
      <c r="C1094" s="43">
        <f t="shared" si="2044"/>
        <v>92</v>
      </c>
      <c r="D1094" s="43"/>
      <c r="E1094" s="43">
        <f t="shared" ref="E1094" si="2109">plan_id</f>
        <v>805</v>
      </c>
      <c r="F1094" s="43">
        <f t="shared" ca="1" si="2008"/>
        <v>2007</v>
      </c>
      <c r="G1094" s="43">
        <f t="shared" ref="G1094" ca="1" si="2110">VLOOKUP(INDIRECT(CHAR(39)&amp;$A1094&amp;CHAR(39)&amp;"!r2c"&amp;$C1094,0),variables,2,0)</f>
        <v>10828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3"/>
    </row>
    <row r="1095" spans="1:9" x14ac:dyDescent="0.3">
      <c r="A1095" s="43" t="s">
        <v>309</v>
      </c>
      <c r="B1095" s="43">
        <f t="shared" si="2062"/>
        <v>10</v>
      </c>
      <c r="C1095" s="43">
        <f t="shared" si="2044"/>
        <v>93</v>
      </c>
      <c r="D1095" s="43"/>
      <c r="E1095" s="43">
        <f t="shared" ref="E1095" si="2111">plan_id</f>
        <v>805</v>
      </c>
      <c r="F1095" s="43">
        <f t="shared" ca="1" si="2008"/>
        <v>2007</v>
      </c>
      <c r="G1095" s="43">
        <f t="shared" ref="G1095" ca="1" si="2112">VLOOKUP(INDIRECT(CHAR(39)&amp;$A1095&amp;CHAR(39)&amp;"!r2c"&amp;$C1095,0),variables,2,0)</f>
        <v>10827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3"/>
    </row>
    <row r="1096" spans="1:9" x14ac:dyDescent="0.3">
      <c r="A1096" s="43" t="s">
        <v>309</v>
      </c>
      <c r="B1096" s="43">
        <f t="shared" ref="B1096:B1159" si="2113">B1031+1</f>
        <v>11</v>
      </c>
      <c r="C1096" s="43">
        <f t="shared" si="2044"/>
        <v>3</v>
      </c>
      <c r="D1096" s="43"/>
      <c r="E1096" s="43">
        <f t="shared" ref="E1096" si="2114">plan_id</f>
        <v>805</v>
      </c>
      <c r="F1096" s="43">
        <f t="shared" ca="1" si="2008"/>
        <v>2008</v>
      </c>
      <c r="G1096" s="43">
        <f t="shared" ref="G1096" ca="1" si="2115">VLOOKUP(INDIRECT(CHAR(39)&amp;$A1096&amp;CHAR(39)&amp;"!r2c"&amp;$C1096,0),variables,2,0)</f>
        <v>10703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40724</v>
      </c>
      <c r="I1096" s="43"/>
    </row>
    <row r="1097" spans="1:9" x14ac:dyDescent="0.3">
      <c r="A1097" s="43" t="s">
        <v>309</v>
      </c>
      <c r="B1097" s="43">
        <f t="shared" si="2113"/>
        <v>11</v>
      </c>
      <c r="C1097" s="43">
        <f t="shared" si="2044"/>
        <v>4</v>
      </c>
      <c r="D1097" s="43"/>
      <c r="E1097" s="43">
        <f t="shared" ref="E1097" si="2116">plan_id</f>
        <v>805</v>
      </c>
      <c r="F1097" s="43">
        <f t="shared" ca="1" si="2008"/>
        <v>2008</v>
      </c>
      <c r="G1097" s="43">
        <f t="shared" ref="G1097" ca="1" si="2117">VLOOKUP(INDIRECT(CHAR(39)&amp;$A1097&amp;CHAR(39)&amp;"!r2c"&amp;$C1097,0),variables,2,0)</f>
        <v>10845</v>
      </c>
      <c r="H1097" s="4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,LLC</v>
      </c>
      <c r="I1097" s="43"/>
    </row>
    <row r="1098" spans="1:9" x14ac:dyDescent="0.3">
      <c r="A1098" s="43" t="s">
        <v>309</v>
      </c>
      <c r="B1098" s="43">
        <f t="shared" si="2113"/>
        <v>11</v>
      </c>
      <c r="C1098" s="43">
        <f t="shared" si="2044"/>
        <v>5</v>
      </c>
      <c r="D1098" s="43"/>
      <c r="E1098" s="43">
        <f t="shared" ref="E1098" si="2118">plan_id</f>
        <v>805</v>
      </c>
      <c r="F1098" s="43">
        <f t="shared" ca="1" si="2008"/>
        <v>2008</v>
      </c>
      <c r="G1098" s="43">
        <f t="shared" ref="G1098" ca="1" si="2119">VLOOKUP(INDIRECT(CHAR(39)&amp;$A1098&amp;CHAR(39)&amp;"!r2c"&amp;$C1098,0),variables,2,0)</f>
        <v>10924</v>
      </c>
      <c r="H1098" s="4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Univ=13.45%; Non-Univ=17.11%</v>
      </c>
      <c r="I1098" s="43"/>
    </row>
    <row r="1099" spans="1:9" x14ac:dyDescent="0.3">
      <c r="A1099" s="43" t="s">
        <v>309</v>
      </c>
      <c r="B1099" s="43">
        <f t="shared" si="2113"/>
        <v>11</v>
      </c>
      <c r="C1099" s="43">
        <f t="shared" si="2044"/>
        <v>6</v>
      </c>
      <c r="D1099" s="43"/>
      <c r="E1099" s="43">
        <f t="shared" ref="E1099" si="2120">plan_id</f>
        <v>805</v>
      </c>
      <c r="F1099" s="43">
        <f t="shared" ca="1" si="2008"/>
        <v>2008</v>
      </c>
      <c r="G1099" s="43">
        <f t="shared" ref="G1099" ca="1" si="2121">VLOOKUP(INDIRECT(CHAR(39)&amp;$A1099&amp;CHAR(39)&amp;"!r2c"&amp;$C1099,0),variables,2,0)</f>
        <v>10925</v>
      </c>
      <c r="H1099" s="46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Univ=5.825%; Non-Univ=8.005%</v>
      </c>
      <c r="I1099" s="43"/>
    </row>
    <row r="1100" spans="1:9" x14ac:dyDescent="0.3">
      <c r="A1100" s="43" t="s">
        <v>309</v>
      </c>
      <c r="B1100" s="43">
        <f t="shared" si="2113"/>
        <v>11</v>
      </c>
      <c r="C1100" s="43">
        <f t="shared" si="2044"/>
        <v>7</v>
      </c>
      <c r="D1100" s="43"/>
      <c r="E1100" s="43">
        <f t="shared" ref="E1100" si="2122">plan_id</f>
        <v>805</v>
      </c>
      <c r="F1100" s="43">
        <f t="shared" ca="1" si="2008"/>
        <v>2008</v>
      </c>
      <c r="G1100" s="43">
        <f t="shared" ref="G1100" ca="1" si="2123">VLOOKUP(INDIRECT(CHAR(39)&amp;$A1100&amp;CHAR(39)&amp;"!r2c"&amp;$C1100,0),variables,2,0)</f>
        <v>10926</v>
      </c>
      <c r="H1100" s="46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Univ=7.625%; Non-Univ=9.105%</v>
      </c>
      <c r="I1100" s="43"/>
    </row>
    <row r="1101" spans="1:9" x14ac:dyDescent="0.3">
      <c r="A1101" s="43" t="s">
        <v>309</v>
      </c>
      <c r="B1101" s="43">
        <f t="shared" si="2113"/>
        <v>11</v>
      </c>
      <c r="C1101" s="43">
        <f t="shared" si="2044"/>
        <v>8</v>
      </c>
      <c r="D1101" s="43"/>
      <c r="E1101" s="43">
        <f t="shared" ref="E1101" si="2124">plan_id</f>
        <v>805</v>
      </c>
      <c r="F1101" s="43">
        <f t="shared" ca="1" si="2008"/>
        <v>2008</v>
      </c>
      <c r="G1101" s="43">
        <f t="shared" ref="G1101" ca="1" si="2125">VLOOKUP(INDIRECT(CHAR(39)&amp;$A1101&amp;CHAR(39)&amp;"!r2c"&amp;$C1101,0),variables,2,0)</f>
        <v>10704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-299751000</v>
      </c>
      <c r="I1101" s="43"/>
    </row>
    <row r="1102" spans="1:9" x14ac:dyDescent="0.3">
      <c r="A1102" s="43" t="s">
        <v>309</v>
      </c>
      <c r="B1102" s="43">
        <f t="shared" si="2113"/>
        <v>11</v>
      </c>
      <c r="C1102" s="43">
        <f t="shared" si="2044"/>
        <v>9</v>
      </c>
      <c r="D1102" s="43"/>
      <c r="E1102" s="43">
        <f t="shared" ref="E1102" si="2126">plan_id</f>
        <v>805</v>
      </c>
      <c r="F1102" s="43">
        <f t="shared" ca="1" si="2008"/>
        <v>2008</v>
      </c>
      <c r="G1102" s="43">
        <f t="shared" ref="G1102" ca="1" si="2127">VLOOKUP(INDIRECT(CHAR(39)&amp;$A1102&amp;CHAR(39)&amp;"!r2c"&amp;$C1102,0),variables,2,0)</f>
        <v>10928</v>
      </c>
      <c r="H1102" s="46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Univ=12.62%; Non-Univ=11.92%</v>
      </c>
      <c r="I1102" s="43"/>
    </row>
    <row r="1103" spans="1:9" x14ac:dyDescent="0.3">
      <c r="A1103" s="43" t="s">
        <v>309</v>
      </c>
      <c r="B1103" s="43">
        <f t="shared" si="2113"/>
        <v>11</v>
      </c>
      <c r="C1103" s="43">
        <f t="shared" si="2044"/>
        <v>10</v>
      </c>
      <c r="D1103" s="43"/>
      <c r="E1103" s="43">
        <f t="shared" ref="E1103" si="2128">plan_id</f>
        <v>805</v>
      </c>
      <c r="F1103" s="43">
        <f t="shared" ca="1" si="2008"/>
        <v>2008</v>
      </c>
      <c r="G1103" s="43">
        <f t="shared" ref="G1103" ca="1" si="2129">VLOOKUP(INDIRECT(CHAR(39)&amp;$A1103&amp;CHAR(39)&amp;"!r2c"&amp;$C1103,0),variables,2,0)</f>
        <v>10929</v>
      </c>
      <c r="H1103" s="46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Univ=12.62%; Non-Univ=11.92%</v>
      </c>
      <c r="I1103" s="43"/>
    </row>
    <row r="1104" spans="1:9" x14ac:dyDescent="0.3">
      <c r="A1104" s="43" t="s">
        <v>309</v>
      </c>
      <c r="B1104" s="43">
        <f t="shared" si="2113"/>
        <v>11</v>
      </c>
      <c r="C1104" s="43">
        <f t="shared" si="2044"/>
        <v>11</v>
      </c>
      <c r="D1104" s="43"/>
      <c r="E1104" s="43">
        <f t="shared" ref="E1104" si="2130">plan_id</f>
        <v>805</v>
      </c>
      <c r="F1104" s="43">
        <f t="shared" ca="1" si="2008"/>
        <v>2008</v>
      </c>
      <c r="G1104" s="43">
        <f t="shared" ref="G1104" ca="1" si="2131">VLOOKUP(INDIRECT(CHAR(39)&amp;$A1104&amp;CHAR(39)&amp;"!r2c"&amp;$C1104,0),variables,2,0)</f>
        <v>10930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3"/>
    </row>
    <row r="1105" spans="1:9" x14ac:dyDescent="0.3">
      <c r="A1105" s="43" t="s">
        <v>309</v>
      </c>
      <c r="B1105" s="43">
        <f t="shared" si="2113"/>
        <v>11</v>
      </c>
      <c r="C1105" s="43">
        <f t="shared" si="2044"/>
        <v>12</v>
      </c>
      <c r="D1105" s="43"/>
      <c r="E1105" s="43">
        <f t="shared" ref="E1105" si="2132">plan_id</f>
        <v>805</v>
      </c>
      <c r="F1105" s="43">
        <f t="shared" ca="1" si="2008"/>
        <v>2008</v>
      </c>
      <c r="G1105" s="43">
        <f t="shared" ref="G1105" ca="1" si="2133">VLOOKUP(INDIRECT(CHAR(39)&amp;$A1105&amp;CHAR(39)&amp;"!r2c"&amp;$C1105,0),variables,2,0)</f>
        <v>10705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291423948</v>
      </c>
      <c r="I1105" s="43"/>
    </row>
    <row r="1106" spans="1:9" x14ac:dyDescent="0.3">
      <c r="A1106" s="43" t="s">
        <v>309</v>
      </c>
      <c r="B1106" s="43">
        <f t="shared" si="2113"/>
        <v>11</v>
      </c>
      <c r="C1106" s="43">
        <f t="shared" si="2044"/>
        <v>13</v>
      </c>
      <c r="D1106" s="43"/>
      <c r="E1106" s="43">
        <f t="shared" ref="E1106" si="2134">plan_id</f>
        <v>805</v>
      </c>
      <c r="F1106" s="43">
        <f t="shared" ca="1" si="2008"/>
        <v>2008</v>
      </c>
      <c r="G1106" s="43">
        <f t="shared" ref="G1106" ca="1" si="2135">VLOOKUP(INDIRECT(CHAR(39)&amp;$A1106&amp;CHAR(39)&amp;"!r2c"&amp;$C1106,0),variables,2,0)</f>
        <v>10842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3"/>
    </row>
    <row r="1107" spans="1:9" x14ac:dyDescent="0.3">
      <c r="A1107" s="43" t="s">
        <v>309</v>
      </c>
      <c r="B1107" s="43">
        <f t="shared" si="2113"/>
        <v>11</v>
      </c>
      <c r="C1107" s="43">
        <f t="shared" si="2044"/>
        <v>14</v>
      </c>
      <c r="D1107" s="43"/>
      <c r="E1107" s="43">
        <f t="shared" ref="E1107" si="2136">plan_id</f>
        <v>805</v>
      </c>
      <c r="F1107" s="43">
        <f t="shared" ca="1" si="2008"/>
        <v>2008</v>
      </c>
      <c r="G1107" s="43">
        <f t="shared" ref="G1107" ca="1" si="2137">VLOOKUP(INDIRECT(CHAR(39)&amp;$A1107&amp;CHAR(39)&amp;"!r2c"&amp;$C1107,0),variables,2,0)</f>
        <v>10843</v>
      </c>
      <c r="H1107" s="46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Univ=11.625%,Non-Univ=13.105%</v>
      </c>
      <c r="I1107" s="43"/>
    </row>
    <row r="1108" spans="1:9" x14ac:dyDescent="0.3">
      <c r="A1108" s="43" t="s">
        <v>309</v>
      </c>
      <c r="B1108" s="43">
        <f t="shared" si="2113"/>
        <v>11</v>
      </c>
      <c r="C1108" s="43">
        <f t="shared" si="2044"/>
        <v>15</v>
      </c>
      <c r="D1108" s="43"/>
      <c r="E1108" s="43">
        <f t="shared" ref="E1108" si="2138">plan_id</f>
        <v>805</v>
      </c>
      <c r="F1108" s="43">
        <f t="shared" ca="1" si="2008"/>
        <v>2008</v>
      </c>
      <c r="G1108" s="43">
        <f t="shared" ref="G1108" ca="1" si="2139">VLOOKUP(INDIRECT(CHAR(39)&amp;$A1108&amp;CHAR(39)&amp;"!r2c"&amp;$C1108,0),variables,2,0)</f>
        <v>10931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7.4999999999999997E-3</v>
      </c>
      <c r="I1108" s="43"/>
    </row>
    <row r="1109" spans="1:9" x14ac:dyDescent="0.3">
      <c r="A1109" s="43" t="s">
        <v>309</v>
      </c>
      <c r="B1109" s="43">
        <f t="shared" si="2113"/>
        <v>11</v>
      </c>
      <c r="C1109" s="43">
        <f t="shared" si="2044"/>
        <v>16</v>
      </c>
      <c r="D1109" s="43"/>
      <c r="E1109" s="43">
        <f t="shared" ref="E1109" si="2140">plan_id</f>
        <v>805</v>
      </c>
      <c r="F1109" s="43">
        <f t="shared" ca="1" si="2008"/>
        <v>2008</v>
      </c>
      <c r="G1109" s="43">
        <f t="shared" ref="G1109" ca="1" si="2141">VLOOKUP(INDIRECT(CHAR(39)&amp;$A1109&amp;CHAR(39)&amp;"!r2c"&amp;$C1109,0),variables,2,0)</f>
        <v>10932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7.4999999999999997E-3</v>
      </c>
      <c r="I1109" s="43"/>
    </row>
    <row r="1110" spans="1:9" x14ac:dyDescent="0.3">
      <c r="A1110" s="43" t="s">
        <v>309</v>
      </c>
      <c r="B1110" s="43">
        <f t="shared" si="2113"/>
        <v>11</v>
      </c>
      <c r="C1110" s="43">
        <f t="shared" si="2044"/>
        <v>17</v>
      </c>
      <c r="D1110" s="43"/>
      <c r="E1110" s="43">
        <f t="shared" ref="E1110" si="2142">plan_id</f>
        <v>805</v>
      </c>
      <c r="F1110" s="43">
        <f t="shared" ca="1" si="2008"/>
        <v>2008</v>
      </c>
      <c r="G1110" s="43">
        <f t="shared" ref="G1110" ca="1" si="2143">VLOOKUP(INDIRECT(CHAR(39)&amp;$A1110&amp;CHAR(39)&amp;"!r2c"&amp;$C1110,0),variables,2,0)</f>
        <v>10933</v>
      </c>
      <c r="H1110" s="46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Univ=18.445%; Non-Univ=19.925%</v>
      </c>
      <c r="I1110" s="43"/>
    </row>
    <row r="1111" spans="1:9" x14ac:dyDescent="0.3">
      <c r="A1111" s="43" t="s">
        <v>309</v>
      </c>
      <c r="B1111" s="43">
        <f t="shared" si="2113"/>
        <v>11</v>
      </c>
      <c r="C1111" s="43">
        <f t="shared" si="2044"/>
        <v>18</v>
      </c>
      <c r="D1111" s="43"/>
      <c r="E1111" s="43">
        <f t="shared" ref="E1111" si="2144">plan_id</f>
        <v>805</v>
      </c>
      <c r="F1111" s="43">
        <f t="shared" ca="1" si="2008"/>
        <v>2008</v>
      </c>
      <c r="G1111" s="43">
        <f t="shared" ref="G1111" ca="1" si="2145">VLOOKUP(INDIRECT(CHAR(39)&amp;$A1111&amp;CHAR(39)&amp;"!r2c"&amp;$C1111,0),variables,2,0)</f>
        <v>10934</v>
      </c>
      <c r="H1111" s="4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Univ=7.625%; Non-Univ=9.105%</v>
      </c>
      <c r="I1111" s="43"/>
    </row>
    <row r="1112" spans="1:9" x14ac:dyDescent="0.3">
      <c r="A1112" s="43" t="s">
        <v>309</v>
      </c>
      <c r="B1112" s="43">
        <f t="shared" si="2113"/>
        <v>11</v>
      </c>
      <c r="C1112" s="43">
        <f t="shared" si="2044"/>
        <v>19</v>
      </c>
      <c r="D1112" s="43"/>
      <c r="E1112" s="43">
        <f t="shared" ref="E1112" si="2146">plan_id</f>
        <v>805</v>
      </c>
      <c r="F1112" s="43">
        <f t="shared" ca="1" si="2008"/>
        <v>2008</v>
      </c>
      <c r="G1112" s="43">
        <f t="shared" ref="G1112" ca="1" si="2147">VLOOKUP(INDIRECT(CHAR(39)&amp;$A1112&amp;CHAR(39)&amp;"!r2c"&amp;$C1112,0),variables,2,0)</f>
        <v>10935</v>
      </c>
      <c r="H1112" s="4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3"/>
    </row>
    <row r="1113" spans="1:9" x14ac:dyDescent="0.3">
      <c r="A1113" s="43" t="s">
        <v>309</v>
      </c>
      <c r="B1113" s="43">
        <f t="shared" si="2113"/>
        <v>11</v>
      </c>
      <c r="C1113" s="43">
        <f t="shared" si="2044"/>
        <v>20</v>
      </c>
      <c r="D1113" s="43"/>
      <c r="E1113" s="43">
        <f t="shared" ref="E1113" si="2148">plan_id</f>
        <v>805</v>
      </c>
      <c r="F1113" s="43">
        <f t="shared" ca="1" si="2008"/>
        <v>2008</v>
      </c>
      <c r="G1113" s="43">
        <f t="shared" ref="G1113" ca="1" si="2149">VLOOKUP(INDIRECT(CHAR(39)&amp;$A1113&amp;CHAR(39)&amp;"!r2c"&amp;$C1113,0),variables,2,0)</f>
        <v>10937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3"/>
    </row>
    <row r="1114" spans="1:9" x14ac:dyDescent="0.3">
      <c r="A1114" s="43" t="s">
        <v>309</v>
      </c>
      <c r="B1114" s="43">
        <f t="shared" si="2113"/>
        <v>11</v>
      </c>
      <c r="C1114" s="43">
        <f t="shared" si="2044"/>
        <v>21</v>
      </c>
      <c r="D1114" s="43"/>
      <c r="E1114" s="43">
        <f t="shared" ref="E1114" si="2150">plan_id</f>
        <v>805</v>
      </c>
      <c r="F1114" s="43">
        <f t="shared" ca="1" si="2008"/>
        <v>2008</v>
      </c>
      <c r="G1114" s="43">
        <f t="shared" ref="G1114" ca="1" si="2151">VLOOKUP(INDIRECT(CHAR(39)&amp;$A1114&amp;CHAR(39)&amp;"!r2c"&amp;$C1114,0),variables,2,0)</f>
        <v>10938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3"/>
    </row>
    <row r="1115" spans="1:9" x14ac:dyDescent="0.3">
      <c r="A1115" s="43" t="s">
        <v>309</v>
      </c>
      <c r="B1115" s="43">
        <f t="shared" si="2113"/>
        <v>11</v>
      </c>
      <c r="C1115" s="43">
        <f t="shared" si="2044"/>
        <v>22</v>
      </c>
      <c r="D1115" s="43"/>
      <c r="E1115" s="43">
        <f t="shared" ref="E1115" si="2152">plan_id</f>
        <v>805</v>
      </c>
      <c r="F1115" s="43">
        <f t="shared" ca="1" si="2008"/>
        <v>2008</v>
      </c>
      <c r="G1115" s="43">
        <f t="shared" ref="G1115" ca="1" si="2153">VLOOKUP(INDIRECT(CHAR(39)&amp;$A1115&amp;CHAR(39)&amp;"!r2c"&amp;$C1115,0),variables,2,0)</f>
        <v>11007</v>
      </c>
      <c r="H1115" s="4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Non-uni:- a)2% of final ave salary mult by service pre 7/1/83; b)2.5% of final ave salary mult by service post 7/1/83; c)Post 7/1/02: 2% if service&lt;10yrs, 2.5% if service&gt;10yrs d) Retire post 7/1/04: 3.0% of final ave salary; Uni: 2% of final ave salary </v>
      </c>
      <c r="I1115" s="43"/>
    </row>
    <row r="1116" spans="1:9" x14ac:dyDescent="0.3">
      <c r="A1116" s="43" t="s">
        <v>309</v>
      </c>
      <c r="B1116" s="43">
        <f t="shared" si="2113"/>
        <v>11</v>
      </c>
      <c r="C1116" s="43">
        <f t="shared" si="2044"/>
        <v>23</v>
      </c>
      <c r="D1116" s="43"/>
      <c r="E1116" s="43">
        <f t="shared" ref="E1116" si="2154">plan_id</f>
        <v>805</v>
      </c>
      <c r="F1116" s="43">
        <f t="shared" ca="1" si="2008"/>
        <v>2008</v>
      </c>
      <c r="G1116" s="43">
        <f t="shared" ref="G1116" ca="1" si="2155">VLOOKUP(INDIRECT(CHAR(39)&amp;$A1116&amp;CHAR(39)&amp;"!r2c"&amp;$C1116,0),variables,2,0)</f>
        <v>10941</v>
      </c>
      <c r="H1116" s="4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3"/>
    </row>
    <row r="1117" spans="1:9" x14ac:dyDescent="0.3">
      <c r="A1117" s="43" t="s">
        <v>309</v>
      </c>
      <c r="B1117" s="43">
        <f t="shared" si="2113"/>
        <v>11</v>
      </c>
      <c r="C1117" s="43">
        <f t="shared" si="2044"/>
        <v>24</v>
      </c>
      <c r="D1117" s="43"/>
      <c r="E1117" s="43">
        <f t="shared" ref="E1117" si="2156">plan_id</f>
        <v>805</v>
      </c>
      <c r="F1117" s="43">
        <f t="shared" ca="1" si="2008"/>
        <v>2008</v>
      </c>
      <c r="G1117" s="43">
        <f t="shared" ref="G1117" ca="1" si="2157">VLOOKUP(INDIRECT(CHAR(39)&amp;$A1117&amp;CHAR(39)&amp;"!r2c"&amp;$C1117,0),variables,2,0)</f>
        <v>10942</v>
      </c>
      <c r="H1117" s="4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3"/>
    </row>
    <row r="1118" spans="1:9" x14ac:dyDescent="0.3">
      <c r="A1118" s="43" t="s">
        <v>309</v>
      </c>
      <c r="B1118" s="43">
        <f t="shared" si="2113"/>
        <v>11</v>
      </c>
      <c r="C1118" s="43">
        <f t="shared" si="2044"/>
        <v>25</v>
      </c>
      <c r="D1118" s="43"/>
      <c r="E1118" s="43">
        <f t="shared" ref="E1118" si="2158">plan_id</f>
        <v>805</v>
      </c>
      <c r="F1118" s="43">
        <f t="shared" ca="1" si="2008"/>
        <v>2008</v>
      </c>
      <c r="G1118" s="43">
        <f t="shared" ref="G1118" ca="1" si="2159">VLOOKUP(INDIRECT(CHAR(39)&amp;$A1118&amp;CHAR(39)&amp;"!r2c"&amp;$C1118,0),variables,2,0)</f>
        <v>10701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  <c r="I1118" s="43"/>
    </row>
    <row r="1119" spans="1:9" x14ac:dyDescent="0.3">
      <c r="A1119" s="43" t="s">
        <v>309</v>
      </c>
      <c r="B1119" s="43">
        <f t="shared" si="2113"/>
        <v>11</v>
      </c>
      <c r="C1119" s="43">
        <f t="shared" si="2044"/>
        <v>26</v>
      </c>
      <c r="D1119" s="43"/>
      <c r="E1119" s="43">
        <f t="shared" ref="E1119" si="2160">plan_id</f>
        <v>805</v>
      </c>
      <c r="F1119" s="43">
        <f t="shared" ca="1" si="2008"/>
        <v>2008</v>
      </c>
      <c r="G1119" s="43">
        <f t="shared" ref="G1119" ca="1" si="2161">VLOOKUP(INDIRECT(CHAR(39)&amp;$A1119&amp;CHAR(39)&amp;"!r2c"&amp;$C1119,0),variables,2,0)</f>
        <v>10702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3"/>
    </row>
    <row r="1120" spans="1:9" x14ac:dyDescent="0.3">
      <c r="A1120" s="43" t="s">
        <v>309</v>
      </c>
      <c r="B1120" s="43">
        <f t="shared" si="2113"/>
        <v>11</v>
      </c>
      <c r="C1120" s="43">
        <f t="shared" si="2044"/>
        <v>27</v>
      </c>
      <c r="D1120" s="43"/>
      <c r="E1120" s="43">
        <f t="shared" ref="E1120" si="2162">plan_id</f>
        <v>805</v>
      </c>
      <c r="F1120" s="43">
        <f t="shared" ca="1" si="2008"/>
        <v>2008</v>
      </c>
      <c r="G1120" s="43">
        <f t="shared" ref="G1120" ca="1" si="2163">VLOOKUP(INDIRECT(CHAR(39)&amp;$A1120&amp;CHAR(39)&amp;"!r2c"&amp;$C1120,0),variables,2,0)</f>
        <v>10943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3"/>
    </row>
    <row r="1121" spans="1:9" x14ac:dyDescent="0.3">
      <c r="A1121" s="43" t="s">
        <v>309</v>
      </c>
      <c r="B1121" s="43">
        <f t="shared" si="2113"/>
        <v>11</v>
      </c>
      <c r="C1121" s="43">
        <f t="shared" si="2044"/>
        <v>28</v>
      </c>
      <c r="D1121" s="43"/>
      <c r="E1121" s="43">
        <f t="shared" ref="E1121" si="2164">plan_id</f>
        <v>805</v>
      </c>
      <c r="F1121" s="43">
        <f t="shared" ca="1" si="2008"/>
        <v>2008</v>
      </c>
      <c r="G1121" s="43">
        <f t="shared" ref="G1121" ca="1" si="2165">VLOOKUP(INDIRECT(CHAR(39)&amp;$A1121&amp;CHAR(39)&amp;"!r2c"&amp;$C1121,0),variables,2,0)</f>
        <v>10944</v>
      </c>
      <c r="H1121" s="4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3"/>
    </row>
    <row r="1122" spans="1:9" x14ac:dyDescent="0.3">
      <c r="A1122" s="43" t="s">
        <v>309</v>
      </c>
      <c r="B1122" s="43">
        <f t="shared" si="2113"/>
        <v>11</v>
      </c>
      <c r="C1122" s="43">
        <f t="shared" si="2044"/>
        <v>29</v>
      </c>
      <c r="D1122" s="43"/>
      <c r="E1122" s="43">
        <f t="shared" ref="E1122" si="2166">plan_id</f>
        <v>805</v>
      </c>
      <c r="F1122" s="43">
        <f t="shared" ca="1" si="2008"/>
        <v>2008</v>
      </c>
      <c r="G1122" s="43">
        <f t="shared" ref="G1122" ca="1" si="2167">VLOOKUP(INDIRECT(CHAR(39)&amp;$A1122&amp;CHAR(39)&amp;"!r2c"&amp;$C1122,0),variables,2,0)</f>
        <v>10945</v>
      </c>
      <c r="H1122" s="4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3"/>
    </row>
    <row r="1123" spans="1:9" x14ac:dyDescent="0.3">
      <c r="A1123" s="43" t="s">
        <v>309</v>
      </c>
      <c r="B1123" s="43">
        <f t="shared" si="2113"/>
        <v>11</v>
      </c>
      <c r="C1123" s="43">
        <f t="shared" si="2044"/>
        <v>30</v>
      </c>
      <c r="D1123" s="43"/>
      <c r="E1123" s="43">
        <f t="shared" ref="E1123" si="2168">plan_id</f>
        <v>805</v>
      </c>
      <c r="F1123" s="43">
        <f t="shared" ca="1" si="2008"/>
        <v>2008</v>
      </c>
      <c r="G1123" s="43">
        <f t="shared" ref="G1123" ca="1" si="2169">VLOOKUP(INDIRECT(CHAR(39)&amp;$A1123&amp;CHAR(39)&amp;"!r2c"&amp;$C1123,0),variables,2,0)</f>
        <v>10947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3"/>
    </row>
    <row r="1124" spans="1:9" x14ac:dyDescent="0.3">
      <c r="A1124" s="43" t="s">
        <v>309</v>
      </c>
      <c r="B1124" s="43">
        <f t="shared" si="2113"/>
        <v>11</v>
      </c>
      <c r="C1124" s="43">
        <f t="shared" si="2044"/>
        <v>31</v>
      </c>
      <c r="D1124" s="43"/>
      <c r="E1124" s="43">
        <f t="shared" ref="E1124" si="2170">plan_id</f>
        <v>805</v>
      </c>
      <c r="F1124" s="43">
        <f t="shared" ca="1" si="2008"/>
        <v>2008</v>
      </c>
      <c r="G1124" s="43">
        <f t="shared" ref="G1124" ca="1" si="2171">VLOOKUP(INDIRECT(CHAR(39)&amp;$A1124&amp;CHAR(39)&amp;"!r2c"&amp;$C1124,0),variables,2,0)</f>
        <v>10948</v>
      </c>
      <c r="H1124" s="4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43"/>
    </row>
    <row r="1125" spans="1:9" x14ac:dyDescent="0.3">
      <c r="A1125" s="43" t="s">
        <v>309</v>
      </c>
      <c r="B1125" s="43">
        <f t="shared" si="2113"/>
        <v>11</v>
      </c>
      <c r="C1125" s="43">
        <f t="shared" si="2044"/>
        <v>32</v>
      </c>
      <c r="D1125" s="43"/>
      <c r="E1125" s="43">
        <f t="shared" ref="E1125" si="2172">plan_id</f>
        <v>805</v>
      </c>
      <c r="F1125" s="43">
        <f t="shared" ca="1" si="2008"/>
        <v>2008</v>
      </c>
      <c r="G1125" s="43">
        <f t="shared" ref="G1125" ca="1" si="2173">VLOOKUP(INDIRECT(CHAR(39)&amp;$A1125&amp;CHAR(39)&amp;"!r2c"&amp;$C1125,0),variables,2,0)</f>
        <v>10949</v>
      </c>
      <c r="H1125" s="4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3"/>
    </row>
    <row r="1126" spans="1:9" x14ac:dyDescent="0.3">
      <c r="A1126" s="43" t="s">
        <v>309</v>
      </c>
      <c r="B1126" s="43">
        <f t="shared" si="2113"/>
        <v>11</v>
      </c>
      <c r="C1126" s="43">
        <f t="shared" si="2044"/>
        <v>33</v>
      </c>
      <c r="D1126" s="43"/>
      <c r="E1126" s="43">
        <f t="shared" ref="E1126" si="2174">plan_id</f>
        <v>805</v>
      </c>
      <c r="F1126" s="43">
        <f t="shared" ca="1" si="2008"/>
        <v>2008</v>
      </c>
      <c r="G1126" s="43">
        <f t="shared" ref="G1126" ca="1" si="2175">VLOOKUP(INDIRECT(CHAR(39)&amp;$A1126&amp;CHAR(39)&amp;"!r2c"&amp;$C1126,0),variables,2,0)</f>
        <v>10951</v>
      </c>
      <c r="H1126" s="4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  <c r="I1126" s="43"/>
    </row>
    <row r="1127" spans="1:9" x14ac:dyDescent="0.3">
      <c r="A1127" s="43" t="s">
        <v>309</v>
      </c>
      <c r="B1127" s="43">
        <f t="shared" si="2113"/>
        <v>11</v>
      </c>
      <c r="C1127" s="43">
        <f t="shared" ref="C1127:C1190" si="2176">C1036</f>
        <v>34</v>
      </c>
      <c r="D1127" s="43"/>
      <c r="E1127" s="43">
        <f t="shared" ref="E1127" si="2177">plan_id</f>
        <v>805</v>
      </c>
      <c r="F1127" s="43">
        <f t="shared" ca="1" si="2008"/>
        <v>2008</v>
      </c>
      <c r="G1127" s="43">
        <f t="shared" ref="G1127" ca="1" si="2178">VLOOKUP(INDIRECT(CHAR(39)&amp;$A1127&amp;CHAR(39)&amp;"!r2c"&amp;$C1127,0),variables,2,0)</f>
        <v>10950</v>
      </c>
      <c r="H1127" s="4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3"/>
    </row>
    <row r="1128" spans="1:9" x14ac:dyDescent="0.3">
      <c r="A1128" s="43" t="s">
        <v>309</v>
      </c>
      <c r="B1128" s="43">
        <f t="shared" si="2113"/>
        <v>11</v>
      </c>
      <c r="C1128" s="43">
        <f t="shared" si="2176"/>
        <v>35</v>
      </c>
      <c r="D1128" s="43"/>
      <c r="E1128" s="43">
        <f t="shared" ref="E1128" si="2179">plan_id</f>
        <v>805</v>
      </c>
      <c r="F1128" s="43">
        <f t="shared" ca="1" si="2008"/>
        <v>2008</v>
      </c>
      <c r="G1128" s="43">
        <f t="shared" ref="G1128" ca="1" si="2180">VLOOKUP(INDIRECT(CHAR(39)&amp;$A1128&amp;CHAR(39)&amp;"!r2c"&amp;$C1128,0),variables,2,0)</f>
        <v>10954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  <c r="I1128" s="43"/>
    </row>
    <row r="1129" spans="1:9" x14ac:dyDescent="0.3">
      <c r="A1129" s="43" t="s">
        <v>309</v>
      </c>
      <c r="B1129" s="43">
        <f t="shared" si="2113"/>
        <v>11</v>
      </c>
      <c r="C1129" s="43">
        <f t="shared" si="2176"/>
        <v>36</v>
      </c>
      <c r="D1129" s="43"/>
      <c r="E1129" s="43">
        <f t="shared" ref="E1129" si="2181">plan_id</f>
        <v>805</v>
      </c>
      <c r="F1129" s="43">
        <f t="shared" ca="1" si="2008"/>
        <v>2008</v>
      </c>
      <c r="G1129" s="43">
        <f t="shared" ref="G1129" ca="1" si="2182">VLOOKUP(INDIRECT(CHAR(39)&amp;$A1129&amp;CHAR(39)&amp;"!r2c"&amp;$C1129,0),variables,2,0)</f>
        <v>10955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43"/>
    </row>
    <row r="1130" spans="1:9" x14ac:dyDescent="0.3">
      <c r="A1130" s="43" t="s">
        <v>309</v>
      </c>
      <c r="B1130" s="43">
        <f t="shared" si="2113"/>
        <v>11</v>
      </c>
      <c r="C1130" s="43">
        <f t="shared" si="2176"/>
        <v>37</v>
      </c>
      <c r="D1130" s="43"/>
      <c r="E1130" s="43">
        <f t="shared" ref="E1130" si="2183">plan_id</f>
        <v>805</v>
      </c>
      <c r="F1130" s="43">
        <f t="shared" ca="1" si="2008"/>
        <v>2008</v>
      </c>
      <c r="G1130" s="43">
        <f t="shared" ref="G1130" ca="1" si="2184">VLOOKUP(INDIRECT(CHAR(39)&amp;$A1130&amp;CHAR(39)&amp;"!r2c"&amp;$C1130,0),variables,2,0)</f>
        <v>10956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3"/>
    </row>
    <row r="1131" spans="1:9" x14ac:dyDescent="0.3">
      <c r="A1131" s="43" t="s">
        <v>309</v>
      </c>
      <c r="B1131" s="43">
        <f t="shared" si="2113"/>
        <v>11</v>
      </c>
      <c r="C1131" s="43">
        <f t="shared" si="2176"/>
        <v>38</v>
      </c>
      <c r="D1131" s="43"/>
      <c r="E1131" s="43">
        <f t="shared" ref="E1131" si="2185">plan_id</f>
        <v>805</v>
      </c>
      <c r="F1131" s="43">
        <f t="shared" ca="1" si="2008"/>
        <v>2008</v>
      </c>
      <c r="G1131" s="43">
        <f t="shared" ref="G1131" ca="1" si="2186">VLOOKUP(INDIRECT(CHAR(39)&amp;$A1131&amp;CHAR(39)&amp;"!r2c"&amp;$C1131,0),variables,2,0)</f>
        <v>10959</v>
      </c>
      <c r="H1131" s="4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4.00 - 8.20%</v>
      </c>
      <c r="I1131" s="43"/>
    </row>
    <row r="1132" spans="1:9" x14ac:dyDescent="0.3">
      <c r="A1132" s="43" t="s">
        <v>309</v>
      </c>
      <c r="B1132" s="43">
        <f t="shared" si="2113"/>
        <v>11</v>
      </c>
      <c r="C1132" s="43">
        <f t="shared" si="2176"/>
        <v>39</v>
      </c>
      <c r="D1132" s="43"/>
      <c r="E1132" s="43">
        <f t="shared" ref="E1132" si="2187">plan_id</f>
        <v>805</v>
      </c>
      <c r="F1132" s="43">
        <f t="shared" ca="1" si="2008"/>
        <v>2008</v>
      </c>
      <c r="G1132" s="43">
        <f t="shared" ref="G1132" ca="1" si="2188">VLOOKUP(INDIRECT(CHAR(39)&amp;$A1132&amp;CHAR(39)&amp;"!r2c"&amp;$C1132,0),variables,2,0)</f>
        <v>10962</v>
      </c>
      <c r="H1132" s="4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Pg.No:23,24</v>
      </c>
      <c r="I1132" s="43"/>
    </row>
    <row r="1133" spans="1:9" x14ac:dyDescent="0.3">
      <c r="A1133" s="43" t="s">
        <v>309</v>
      </c>
      <c r="B1133" s="43">
        <f t="shared" si="2113"/>
        <v>11</v>
      </c>
      <c r="C1133" s="43">
        <f t="shared" si="2176"/>
        <v>40</v>
      </c>
      <c r="D1133" s="43"/>
      <c r="E1133" s="43">
        <f t="shared" ref="E1133" si="2189">plan_id</f>
        <v>805</v>
      </c>
      <c r="F1133" s="43">
        <f t="shared" ca="1" si="2008"/>
        <v>2008</v>
      </c>
      <c r="G1133" s="43">
        <f t="shared" ref="G1133" ca="1" si="2190">VLOOKUP(INDIRECT(CHAR(39)&amp;$A1133&amp;CHAR(39)&amp;"!r2c"&amp;$C1133,0),variables,2,0)</f>
        <v>10964</v>
      </c>
      <c r="H1133" s="4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Pg.No:23,24</v>
      </c>
      <c r="I1133" s="43"/>
    </row>
    <row r="1134" spans="1:9" x14ac:dyDescent="0.3">
      <c r="A1134" s="43" t="s">
        <v>309</v>
      </c>
      <c r="B1134" s="43">
        <f t="shared" si="2113"/>
        <v>11</v>
      </c>
      <c r="C1134" s="43">
        <f t="shared" si="2176"/>
        <v>41</v>
      </c>
      <c r="D1134" s="43"/>
      <c r="E1134" s="43">
        <f t="shared" ref="E1134" si="2191">plan_id</f>
        <v>805</v>
      </c>
      <c r="F1134" s="43">
        <f t="shared" ca="1" si="2008"/>
        <v>2008</v>
      </c>
      <c r="G1134" s="43">
        <f t="shared" ref="G1134" ca="1" si="2192">VLOOKUP(INDIRECT(CHAR(39)&amp;$A1134&amp;CHAR(39)&amp;"!r2c"&amp;$C1134,0),variables,2,0)</f>
        <v>10967</v>
      </c>
      <c r="H1134" s="4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Mortality Table</v>
      </c>
      <c r="I1134" s="43"/>
    </row>
    <row r="1135" spans="1:9" x14ac:dyDescent="0.3">
      <c r="A1135" s="43" t="s">
        <v>309</v>
      </c>
      <c r="B1135" s="43">
        <f t="shared" si="2113"/>
        <v>11</v>
      </c>
      <c r="C1135" s="43">
        <f t="shared" si="2176"/>
        <v>42</v>
      </c>
      <c r="D1135" s="43"/>
      <c r="E1135" s="43">
        <f t="shared" ref="E1135" si="2193">plan_id</f>
        <v>805</v>
      </c>
      <c r="F1135" s="43">
        <f t="shared" ca="1" si="2008"/>
        <v>2008</v>
      </c>
      <c r="G1135" s="43">
        <f t="shared" ref="G1135" ca="1" si="2194">VLOOKUP(INDIRECT(CHAR(39)&amp;$A1135&amp;CHAR(39)&amp;"!r2c"&amp;$C1135,0),variables,2,0)</f>
        <v>10968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43"/>
    </row>
    <row r="1136" spans="1:9" x14ac:dyDescent="0.3">
      <c r="A1136" s="43" t="s">
        <v>309</v>
      </c>
      <c r="B1136" s="43">
        <f t="shared" si="2113"/>
        <v>11</v>
      </c>
      <c r="C1136" s="43">
        <f t="shared" si="2176"/>
        <v>43</v>
      </c>
      <c r="D1136" s="43"/>
      <c r="E1136" s="43">
        <f t="shared" ref="E1136" si="2195">plan_id</f>
        <v>805</v>
      </c>
      <c r="F1136" s="43">
        <f t="shared" ca="1" si="2008"/>
        <v>2008</v>
      </c>
      <c r="G1136" s="43">
        <f t="shared" ref="G1136" ca="1" si="2196">VLOOKUP(INDIRECT(CHAR(39)&amp;$A1136&amp;CHAR(39)&amp;"!r2c"&amp;$C1136,0),variables,2,0)</f>
        <v>10969</v>
      </c>
      <c r="H1136" s="4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3"/>
    </row>
    <row r="1137" spans="1:9" x14ac:dyDescent="0.3">
      <c r="A1137" s="43" t="s">
        <v>309</v>
      </c>
      <c r="B1137" s="43">
        <f t="shared" si="2113"/>
        <v>11</v>
      </c>
      <c r="C1137" s="43">
        <f t="shared" si="2176"/>
        <v>44</v>
      </c>
      <c r="D1137" s="43"/>
      <c r="E1137" s="43">
        <f t="shared" ref="E1137" si="2197">plan_id</f>
        <v>805</v>
      </c>
      <c r="F1137" s="43">
        <f t="shared" ca="1" si="2008"/>
        <v>2008</v>
      </c>
      <c r="G1137" s="43">
        <f t="shared" ref="G1137" ca="1" si="2198">VLOOKUP(INDIRECT(CHAR(39)&amp;$A1137&amp;CHAR(39)&amp;"!r2c"&amp;$C1137,0),variables,2,0)</f>
        <v>10970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3"/>
    </row>
    <row r="1138" spans="1:9" x14ac:dyDescent="0.3">
      <c r="A1138" s="43" t="s">
        <v>309</v>
      </c>
      <c r="B1138" s="43">
        <f t="shared" si="2113"/>
        <v>11</v>
      </c>
      <c r="C1138" s="43">
        <f t="shared" si="2176"/>
        <v>45</v>
      </c>
      <c r="D1138" s="43"/>
      <c r="E1138" s="43">
        <f t="shared" ref="E1138" si="2199">plan_id</f>
        <v>805</v>
      </c>
      <c r="F1138" s="43">
        <f t="shared" ref="F1138:F1230" ca="1" si="2200">INDIRECT(CHAR(39)&amp;$A1138&amp;CHAR(39)&amp;"!r"&amp;$B1138&amp;"c2",0)</f>
        <v>2008</v>
      </c>
      <c r="G1138" s="43">
        <f t="shared" ref="G1138" ca="1" si="2201">VLOOKUP(INDIRECT(CHAR(39)&amp;$A1138&amp;CHAR(39)&amp;"!r2c"&amp;$C1138,0),variables,2,0)</f>
        <v>10971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3"/>
    </row>
    <row r="1139" spans="1:9" x14ac:dyDescent="0.3">
      <c r="A1139" s="43" t="s">
        <v>309</v>
      </c>
      <c r="B1139" s="43">
        <f t="shared" si="2113"/>
        <v>11</v>
      </c>
      <c r="C1139" s="43">
        <f t="shared" si="2176"/>
        <v>46</v>
      </c>
      <c r="D1139" s="43"/>
      <c r="E1139" s="43">
        <f t="shared" ref="E1139" si="2202">plan_id</f>
        <v>805</v>
      </c>
      <c r="F1139" s="43">
        <f t="shared" ca="1" si="2200"/>
        <v>2008</v>
      </c>
      <c r="G1139" s="43">
        <f t="shared" ref="G1139" ca="1" si="2203">VLOOKUP(INDIRECT(CHAR(39)&amp;$A1139&amp;CHAR(39)&amp;"!r2c"&amp;$C1139,0),variables,2,0)</f>
        <v>10972</v>
      </c>
      <c r="H1139" s="4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pay, open</v>
      </c>
      <c r="I1139" s="43"/>
    </row>
    <row r="1140" spans="1:9" x14ac:dyDescent="0.3">
      <c r="A1140" s="43" t="s">
        <v>309</v>
      </c>
      <c r="B1140" s="43">
        <f t="shared" si="2113"/>
        <v>11</v>
      </c>
      <c r="C1140" s="43">
        <f t="shared" si="2176"/>
        <v>47</v>
      </c>
      <c r="D1140" s="43"/>
      <c r="E1140" s="43">
        <f t="shared" ref="E1140" si="2204">plan_id</f>
        <v>805</v>
      </c>
      <c r="F1140" s="43">
        <f t="shared" ca="1" si="2200"/>
        <v>2008</v>
      </c>
      <c r="G1140" s="43">
        <f t="shared" ref="G1140" ca="1" si="2205">VLOOKUP(INDIRECT(CHAR(39)&amp;$A1140&amp;CHAR(39)&amp;"!r2c"&amp;$C1140,0),variables,2,0)</f>
        <v>10973</v>
      </c>
      <c r="H1140" s="4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43"/>
    </row>
    <row r="1141" spans="1:9" x14ac:dyDescent="0.3">
      <c r="A1141" s="43" t="s">
        <v>309</v>
      </c>
      <c r="B1141" s="43">
        <f t="shared" si="2113"/>
        <v>11</v>
      </c>
      <c r="C1141" s="43">
        <f t="shared" si="2176"/>
        <v>48</v>
      </c>
      <c r="D1141" s="43"/>
      <c r="E1141" s="43">
        <f t="shared" ref="E1141" si="2206">plan_id</f>
        <v>805</v>
      </c>
      <c r="F1141" s="43">
        <f t="shared" ca="1" si="2200"/>
        <v>2008</v>
      </c>
      <c r="G1141" s="43">
        <f t="shared" ref="G1141" ca="1" si="2207">VLOOKUP(INDIRECT(CHAR(39)&amp;$A1141&amp;CHAR(39)&amp;"!r2c"&amp;$C1141,0),variables,2,0)</f>
        <v>10975</v>
      </c>
      <c r="H1141" s="4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  <c r="I1141" s="43"/>
    </row>
    <row r="1142" spans="1:9" x14ac:dyDescent="0.3">
      <c r="A1142" s="43" t="s">
        <v>309</v>
      </c>
      <c r="B1142" s="43">
        <f t="shared" si="2113"/>
        <v>11</v>
      </c>
      <c r="C1142" s="43">
        <f t="shared" si="2176"/>
        <v>49</v>
      </c>
      <c r="D1142" s="43"/>
      <c r="E1142" s="43">
        <f t="shared" ref="E1142" si="2208">plan_id</f>
        <v>805</v>
      </c>
      <c r="F1142" s="43">
        <f t="shared" ca="1" si="2200"/>
        <v>2008</v>
      </c>
      <c r="G1142" s="43">
        <f t="shared" ref="G1142" ca="1" si="2209">VLOOKUP(INDIRECT(CHAR(39)&amp;$A1142&amp;CHAR(39)&amp;"!r2c"&amp;$C1142,0),variables,2,0)</f>
        <v>10976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43"/>
    </row>
    <row r="1143" spans="1:9" x14ac:dyDescent="0.3">
      <c r="A1143" s="43" t="s">
        <v>309</v>
      </c>
      <c r="B1143" s="43">
        <f t="shared" si="2113"/>
        <v>11</v>
      </c>
      <c r="C1143" s="43">
        <f t="shared" si="2176"/>
        <v>50</v>
      </c>
      <c r="D1143" s="43"/>
      <c r="E1143" s="43">
        <f t="shared" ref="E1143" si="2210">plan_id</f>
        <v>805</v>
      </c>
      <c r="F1143" s="43">
        <f t="shared" ca="1" si="2200"/>
        <v>2008</v>
      </c>
      <c r="G1143" s="43">
        <f t="shared" ref="G1143" ca="1" si="2211">VLOOKUP(INDIRECT(CHAR(39)&amp;$A1143&amp;CHAR(39)&amp;"!r2c"&amp;$C1143,0),variables,2,0)</f>
        <v>10977</v>
      </c>
      <c r="H1143" s="4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3"/>
    </row>
    <row r="1144" spans="1:9" x14ac:dyDescent="0.3">
      <c r="A1144" s="43" t="s">
        <v>309</v>
      </c>
      <c r="B1144" s="43">
        <f t="shared" si="2113"/>
        <v>11</v>
      </c>
      <c r="C1144" s="43">
        <f t="shared" si="2176"/>
        <v>51</v>
      </c>
      <c r="D1144" s="43"/>
      <c r="E1144" s="43">
        <f t="shared" ref="E1144" si="2212">plan_id</f>
        <v>805</v>
      </c>
      <c r="F1144" s="43">
        <f t="shared" ca="1" si="2200"/>
        <v>2008</v>
      </c>
      <c r="G1144" s="43">
        <f t="shared" ref="G1144" ca="1" si="2213">VLOOKUP(INDIRECT(CHAR(39)&amp;$A1144&amp;CHAR(39)&amp;"!r2c"&amp;$C1144,0),variables,2,0)</f>
        <v>10978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43"/>
    </row>
    <row r="1145" spans="1:9" x14ac:dyDescent="0.3">
      <c r="A1145" s="43" t="s">
        <v>309</v>
      </c>
      <c r="B1145" s="43">
        <f t="shared" si="2113"/>
        <v>11</v>
      </c>
      <c r="C1145" s="43">
        <f t="shared" si="2176"/>
        <v>52</v>
      </c>
      <c r="D1145" s="43"/>
      <c r="E1145" s="43">
        <f t="shared" ref="E1145" si="2214">plan_id</f>
        <v>805</v>
      </c>
      <c r="F1145" s="43">
        <f t="shared" ca="1" si="2200"/>
        <v>2008</v>
      </c>
      <c r="G1145" s="43">
        <f t="shared" ref="G1145" ca="1" si="2215">VLOOKUP(INDIRECT(CHAR(39)&amp;$A1145&amp;CHAR(39)&amp;"!r2c"&amp;$C1145,0),variables,2,0)</f>
        <v>10979</v>
      </c>
      <c r="H1145" s="4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43"/>
    </row>
    <row r="1146" spans="1:9" x14ac:dyDescent="0.3">
      <c r="A1146" s="43" t="s">
        <v>309</v>
      </c>
      <c r="B1146" s="43">
        <f t="shared" si="2113"/>
        <v>11</v>
      </c>
      <c r="C1146" s="43">
        <f t="shared" si="2176"/>
        <v>53</v>
      </c>
      <c r="D1146" s="43"/>
      <c r="E1146" s="43">
        <f t="shared" ref="E1146" si="2216">plan_id</f>
        <v>805</v>
      </c>
      <c r="F1146" s="43">
        <f t="shared" ca="1" si="2200"/>
        <v>2008</v>
      </c>
      <c r="G1146" s="43">
        <f t="shared" ref="G1146" ca="1" si="2217">VLOOKUP(INDIRECT(CHAR(39)&amp;$A1146&amp;CHAR(39)&amp;"!r2c"&amp;$C1146,0),variables,2,0)</f>
        <v>10980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3"/>
    </row>
    <row r="1147" spans="1:9" x14ac:dyDescent="0.3">
      <c r="A1147" s="43" t="s">
        <v>309</v>
      </c>
      <c r="B1147" s="43">
        <f t="shared" si="2113"/>
        <v>11</v>
      </c>
      <c r="C1147" s="43">
        <f t="shared" si="2176"/>
        <v>54</v>
      </c>
      <c r="D1147" s="43"/>
      <c r="E1147" s="43">
        <f t="shared" ref="E1147" si="2218">plan_id</f>
        <v>805</v>
      </c>
      <c r="F1147" s="43">
        <f t="shared" ca="1" si="2200"/>
        <v>2008</v>
      </c>
      <c r="G1147" s="43">
        <f t="shared" ref="G1147" ca="1" si="2219">VLOOKUP(INDIRECT(CHAR(39)&amp;$A1147&amp;CHAR(39)&amp;"!r2c"&amp;$C1147,0),variables,2,0)</f>
        <v>10981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3"/>
    </row>
    <row r="1148" spans="1:9" x14ac:dyDescent="0.3">
      <c r="A1148" s="43" t="s">
        <v>309</v>
      </c>
      <c r="B1148" s="43">
        <f t="shared" si="2113"/>
        <v>11</v>
      </c>
      <c r="C1148" s="43">
        <f t="shared" si="2176"/>
        <v>55</v>
      </c>
      <c r="D1148" s="43"/>
      <c r="E1148" s="43">
        <f t="shared" ref="E1148" si="2220">plan_id</f>
        <v>805</v>
      </c>
      <c r="F1148" s="43">
        <f t="shared" ca="1" si="2200"/>
        <v>2008</v>
      </c>
      <c r="G1148" s="43">
        <f t="shared" ref="G1148" ca="1" si="2221">VLOOKUP(INDIRECT(CHAR(39)&amp;$A1148&amp;CHAR(39)&amp;"!r2c"&amp;$C1148,0),variables,2,0)</f>
        <v>10706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5.364851275353749E-4</v>
      </c>
      <c r="I1148" s="43"/>
    </row>
    <row r="1149" spans="1:9" x14ac:dyDescent="0.3">
      <c r="A1149" s="43" t="s">
        <v>309</v>
      </c>
      <c r="B1149" s="43">
        <f t="shared" si="2113"/>
        <v>11</v>
      </c>
      <c r="C1149" s="43">
        <f t="shared" si="2176"/>
        <v>56</v>
      </c>
      <c r="D1149" s="43"/>
      <c r="E1149" s="43">
        <f t="shared" ref="E1149" si="2222">plan_id</f>
        <v>805</v>
      </c>
      <c r="F1149" s="43">
        <f t="shared" ca="1" si="2200"/>
        <v>2008</v>
      </c>
      <c r="G1149" s="43">
        <f t="shared" ref="G1149" ca="1" si="2223">VLOOKUP(INDIRECT(CHAR(39)&amp;$A1149&amp;CHAR(39)&amp;"!r2c"&amp;$C1149,0),variables,2,0)</f>
        <v>10983</v>
      </c>
      <c r="H1149" s="4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 xml:space="preserve">Yes </v>
      </c>
      <c r="I1149" s="43"/>
    </row>
    <row r="1150" spans="1:9" x14ac:dyDescent="0.3">
      <c r="A1150" s="43" t="s">
        <v>309</v>
      </c>
      <c r="B1150" s="43">
        <f t="shared" si="2113"/>
        <v>11</v>
      </c>
      <c r="C1150" s="43">
        <f t="shared" si="2176"/>
        <v>57</v>
      </c>
      <c r="D1150" s="43"/>
      <c r="E1150" s="43">
        <f t="shared" ref="E1150" si="2224">plan_id</f>
        <v>805</v>
      </c>
      <c r="F1150" s="43">
        <f t="shared" ca="1" si="2200"/>
        <v>2008</v>
      </c>
      <c r="G1150" s="43">
        <f t="shared" ref="G1150" ca="1" si="2225">VLOOKUP(INDIRECT(CHAR(39)&amp;$A1150&amp;CHAR(39)&amp;"!r2c"&amp;$C1150,0),variables,2,0)</f>
        <v>10989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15321325000</v>
      </c>
      <c r="I1150" s="43"/>
    </row>
    <row r="1151" spans="1:9" x14ac:dyDescent="0.3">
      <c r="A1151" s="43" t="s">
        <v>309</v>
      </c>
      <c r="B1151" s="43">
        <f t="shared" si="2113"/>
        <v>11</v>
      </c>
      <c r="C1151" s="43">
        <f t="shared" si="2176"/>
        <v>58</v>
      </c>
      <c r="D1151" s="43"/>
      <c r="E1151" s="43">
        <f t="shared" ref="E1151" si="2226">plan_id</f>
        <v>805</v>
      </c>
      <c r="F1151" s="43">
        <f t="shared" ca="1" si="2200"/>
        <v>2008</v>
      </c>
      <c r="G1151" s="43">
        <f t="shared" ref="G1151" ca="1" si="2227">VLOOKUP(INDIRECT(CHAR(39)&amp;$A1151&amp;CHAR(39)&amp;"!r2c"&amp;$C1151,0),variables,2,0)</f>
        <v>10990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22460304000</v>
      </c>
      <c r="I1151" s="43"/>
    </row>
    <row r="1152" spans="1:9" x14ac:dyDescent="0.3">
      <c r="A1152" s="43" t="s">
        <v>309</v>
      </c>
      <c r="B1152" s="43">
        <f t="shared" si="2113"/>
        <v>11</v>
      </c>
      <c r="C1152" s="43">
        <f t="shared" si="2176"/>
        <v>59</v>
      </c>
      <c r="D1152" s="43"/>
      <c r="E1152" s="43">
        <f t="shared" ref="E1152" si="2228">plan_id</f>
        <v>805</v>
      </c>
      <c r="F1152" s="43">
        <f t="shared" ca="1" si="2200"/>
        <v>2008</v>
      </c>
      <c r="G1152" s="43">
        <f t="shared" ref="G1152" ca="1" si="2229">VLOOKUP(INDIRECT(CHAR(39)&amp;$A1152&amp;CHAR(39)&amp;"!r2c"&amp;$C1152,0),variables,2,0)</f>
        <v>10991</v>
      </c>
      <c r="H1152" s="4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7138979000</v>
      </c>
      <c r="I1152" s="43"/>
    </row>
    <row r="1153" spans="1:9" x14ac:dyDescent="0.3">
      <c r="A1153" s="43" t="s">
        <v>309</v>
      </c>
      <c r="B1153" s="43">
        <f t="shared" si="2113"/>
        <v>11</v>
      </c>
      <c r="C1153" s="43">
        <f t="shared" si="2176"/>
        <v>60</v>
      </c>
      <c r="D1153" s="43"/>
      <c r="E1153" s="43">
        <f t="shared" ref="E1153" si="2230">plan_id</f>
        <v>805</v>
      </c>
      <c r="F1153" s="43">
        <f t="shared" ca="1" si="2200"/>
        <v>2008</v>
      </c>
      <c r="G1153" s="43">
        <f t="shared" ref="G1153" ca="1" si="2231">VLOOKUP(INDIRECT(CHAR(39)&amp;$A1153&amp;CHAR(39)&amp;"!r2c"&amp;$C1153,0),variables,2,0)</f>
        <v>10992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0.68200000000000005</v>
      </c>
      <c r="I1153" s="43"/>
    </row>
    <row r="1154" spans="1:9" x14ac:dyDescent="0.3">
      <c r="A1154" s="43" t="s">
        <v>309</v>
      </c>
      <c r="B1154" s="43">
        <f t="shared" si="2113"/>
        <v>11</v>
      </c>
      <c r="C1154" s="43">
        <f t="shared" si="2176"/>
        <v>61</v>
      </c>
      <c r="D1154" s="43"/>
      <c r="E1154" s="43">
        <f t="shared" ref="E1154" si="2232">plan_id</f>
        <v>805</v>
      </c>
      <c r="F1154" s="43">
        <f t="shared" ca="1" si="2200"/>
        <v>2008</v>
      </c>
      <c r="G1154" s="43">
        <f t="shared" ref="G1154" ca="1" si="2233">VLOOKUP(INDIRECT(CHAR(39)&amp;$A1154&amp;CHAR(39)&amp;"!r2c"&amp;$C1154,0),variables,2,0)</f>
        <v>10993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3190332000</v>
      </c>
      <c r="I1154" s="43"/>
    </row>
    <row r="1155" spans="1:9" x14ac:dyDescent="0.3">
      <c r="A1155" s="43" t="s">
        <v>309</v>
      </c>
      <c r="B1155" s="43">
        <f t="shared" si="2113"/>
        <v>11</v>
      </c>
      <c r="C1155" s="43">
        <f t="shared" si="2176"/>
        <v>62</v>
      </c>
      <c r="D1155" s="43"/>
      <c r="E1155" s="43">
        <f t="shared" ref="E1155" si="2234">plan_id</f>
        <v>805</v>
      </c>
      <c r="F1155" s="43">
        <f t="shared" ca="1" si="2200"/>
        <v>2008</v>
      </c>
      <c r="G1155" s="43">
        <f t="shared" ref="G1155" ca="1" si="2235">VLOOKUP(INDIRECT(CHAR(39)&amp;$A1155&amp;CHAR(39)&amp;"!r2c"&amp;$C1155,0),variables,2,0)</f>
        <v>10801</v>
      </c>
      <c r="H1155" s="4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668626000</v>
      </c>
      <c r="I1155" s="43"/>
    </row>
    <row r="1156" spans="1:9" x14ac:dyDescent="0.3">
      <c r="A1156" s="43" t="s">
        <v>309</v>
      </c>
      <c r="B1156" s="43">
        <f t="shared" si="2113"/>
        <v>11</v>
      </c>
      <c r="C1156" s="43">
        <f t="shared" si="2176"/>
        <v>63</v>
      </c>
      <c r="D1156" s="43"/>
      <c r="E1156" s="43">
        <f t="shared" ref="E1156" si="2236">plan_id</f>
        <v>805</v>
      </c>
      <c r="F1156" s="43">
        <f t="shared" ca="1" si="2200"/>
        <v>2008</v>
      </c>
      <c r="G1156" s="43">
        <f t="shared" ref="G1156" ca="1" si="2237">VLOOKUP(INDIRECT(CHAR(39)&amp;$A1156&amp;CHAR(39)&amp;"!r2c"&amp;$C1156,0),variables,2,0)</f>
        <v>10802</v>
      </c>
      <c r="H1156" s="4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-26001000</v>
      </c>
      <c r="I1156" s="43"/>
    </row>
    <row r="1157" spans="1:9" x14ac:dyDescent="0.3">
      <c r="A1157" s="43" t="s">
        <v>309</v>
      </c>
      <c r="B1157" s="43">
        <f t="shared" si="2113"/>
        <v>11</v>
      </c>
      <c r="C1157" s="43">
        <f t="shared" si="2176"/>
        <v>64</v>
      </c>
      <c r="D1157" s="43"/>
      <c r="E1157" s="43">
        <f t="shared" ref="E1157" si="2238">plan_id</f>
        <v>805</v>
      </c>
      <c r="F1157" s="43">
        <f t="shared" ca="1" si="2200"/>
        <v>2008</v>
      </c>
      <c r="G1157" s="43">
        <f t="shared" ref="G1157" ca="1" si="2239">VLOOKUP(INDIRECT(CHAR(39)&amp;$A1157&amp;CHAR(39)&amp;"!r2c"&amp;$C1157,0),variables,2,0)</f>
        <v>10803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3"/>
    </row>
    <row r="1158" spans="1:9" x14ac:dyDescent="0.3">
      <c r="A1158" s="43" t="s">
        <v>309</v>
      </c>
      <c r="B1158" s="43">
        <f t="shared" si="2113"/>
        <v>11</v>
      </c>
      <c r="C1158" s="43">
        <f t="shared" si="2176"/>
        <v>65</v>
      </c>
      <c r="D1158" s="43"/>
      <c r="E1158" s="43">
        <f t="shared" ref="E1158" si="2240">plan_id</f>
        <v>805</v>
      </c>
      <c r="F1158" s="43">
        <f t="shared" ca="1" si="2200"/>
        <v>2008</v>
      </c>
      <c r="G1158" s="43">
        <f t="shared" ref="G1158" ca="1" si="2241">VLOOKUP(INDIRECT(CHAR(39)&amp;$A1158&amp;CHAR(39)&amp;"!r2c"&amp;$C1158,0),variables,2,0)</f>
        <v>10804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3"/>
    </row>
    <row r="1159" spans="1:9" x14ac:dyDescent="0.3">
      <c r="A1159" s="43" t="s">
        <v>309</v>
      </c>
      <c r="B1159" s="43">
        <f t="shared" si="2113"/>
        <v>11</v>
      </c>
      <c r="C1159" s="43">
        <f t="shared" si="2176"/>
        <v>66</v>
      </c>
      <c r="D1159" s="43"/>
      <c r="E1159" s="43">
        <f t="shared" ref="E1159" si="2242">plan_id</f>
        <v>805</v>
      </c>
      <c r="F1159" s="43">
        <f t="shared" ca="1" si="2200"/>
        <v>2008</v>
      </c>
      <c r="G1159" s="43">
        <f t="shared" ref="G1159" ca="1" si="2243">VLOOKUP(INDIRECT(CHAR(39)&amp;$A1159&amp;CHAR(39)&amp;"!r2c"&amp;$C1159,0),variables,2,0)</f>
        <v>10805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3"/>
    </row>
    <row r="1160" spans="1:9" x14ac:dyDescent="0.3">
      <c r="A1160" s="43" t="s">
        <v>309</v>
      </c>
      <c r="B1160" s="43">
        <f t="shared" ref="B1160" si="2244">B1095+1</f>
        <v>11</v>
      </c>
      <c r="C1160" s="43">
        <f t="shared" si="2176"/>
        <v>67</v>
      </c>
      <c r="D1160" s="43"/>
      <c r="E1160" s="43">
        <f t="shared" ref="E1160" si="2245">plan_id</f>
        <v>805</v>
      </c>
      <c r="F1160" s="43">
        <f t="shared" ca="1" si="2200"/>
        <v>2008</v>
      </c>
      <c r="G1160" s="43">
        <f t="shared" ref="G1160" ca="1" si="2246">VLOOKUP(INDIRECT(CHAR(39)&amp;$A1160&amp;CHAR(39)&amp;"!r2c"&amp;$C1160,0),variables,2,0)</f>
        <v>10806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3"/>
    </row>
    <row r="1161" spans="1:9" x14ac:dyDescent="0.3">
      <c r="A1161" s="43" t="s">
        <v>309</v>
      </c>
      <c r="B1161" s="43">
        <f>B1160</f>
        <v>11</v>
      </c>
      <c r="C1161" s="43">
        <f t="shared" si="2176"/>
        <v>68</v>
      </c>
      <c r="D1161" s="43"/>
      <c r="E1161" s="43">
        <f t="shared" ref="E1161" si="2247">plan_id</f>
        <v>805</v>
      </c>
      <c r="F1161" s="43">
        <f t="shared" ca="1" si="2200"/>
        <v>2008</v>
      </c>
      <c r="G1161" s="43">
        <f t="shared" ref="G1161" ca="1" si="2248">VLOOKUP(INDIRECT(CHAR(39)&amp;$A1161&amp;CHAR(39)&amp;"!r2c"&amp;$C1161,0),variables,2,0)</f>
        <v>10807</v>
      </c>
      <c r="H1161" s="4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3"/>
    </row>
    <row r="1162" spans="1:9" x14ac:dyDescent="0.3">
      <c r="A1162" s="43" t="s">
        <v>309</v>
      </c>
      <c r="B1162" s="43">
        <f t="shared" ref="B1162:B1186" si="2249">B1161</f>
        <v>11</v>
      </c>
      <c r="C1162" s="43">
        <f t="shared" si="2176"/>
        <v>69</v>
      </c>
      <c r="D1162" s="43"/>
      <c r="E1162" s="43">
        <f t="shared" ref="E1162" si="2250">plan_id</f>
        <v>805</v>
      </c>
      <c r="F1162" s="43">
        <f t="shared" ca="1" si="2200"/>
        <v>2008</v>
      </c>
      <c r="G1162" s="43">
        <f t="shared" ref="G1162" ca="1" si="2251">VLOOKUP(INDIRECT(CHAR(39)&amp;$A1162&amp;CHAR(39)&amp;"!r2c"&amp;$C1162,0),variables,2,0)</f>
        <v>10808</v>
      </c>
      <c r="H1162" s="4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3"/>
    </row>
    <row r="1163" spans="1:9" x14ac:dyDescent="0.3">
      <c r="A1163" s="43" t="s">
        <v>309</v>
      </c>
      <c r="B1163" s="43">
        <f t="shared" si="2249"/>
        <v>11</v>
      </c>
      <c r="C1163" s="43">
        <f t="shared" si="2176"/>
        <v>70</v>
      </c>
      <c r="D1163" s="43"/>
      <c r="E1163" s="43">
        <f t="shared" ref="E1163" si="2252">plan_id</f>
        <v>805</v>
      </c>
      <c r="F1163" s="43">
        <f t="shared" ca="1" si="2200"/>
        <v>2008</v>
      </c>
      <c r="G1163" s="43">
        <f t="shared" ref="G1163" ca="1" si="2253">VLOOKUP(INDIRECT(CHAR(39)&amp;$A1163&amp;CHAR(39)&amp;"!r2c"&amp;$C1163,0),variables,2,0)</f>
        <v>10809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3"/>
    </row>
    <row r="1164" spans="1:9" x14ac:dyDescent="0.3">
      <c r="A1164" s="43" t="s">
        <v>309</v>
      </c>
      <c r="B1164" s="43">
        <f t="shared" si="2249"/>
        <v>11</v>
      </c>
      <c r="C1164" s="43">
        <f t="shared" si="2176"/>
        <v>71</v>
      </c>
      <c r="D1164" s="43"/>
      <c r="E1164" s="43">
        <f t="shared" ref="E1164" si="2254">plan_id</f>
        <v>805</v>
      </c>
      <c r="F1164" s="43">
        <f t="shared" ca="1" si="2200"/>
        <v>2008</v>
      </c>
      <c r="G1164" s="43">
        <f t="shared" ref="G1164" ca="1" si="2255">VLOOKUP(INDIRECT(CHAR(39)&amp;$A1164&amp;CHAR(39)&amp;"!r2c"&amp;$C1164,0),variables,2,0)</f>
        <v>10810</v>
      </c>
      <c r="H1164" s="4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9428000</v>
      </c>
      <c r="I1164" s="43"/>
    </row>
    <row r="1165" spans="1:9" x14ac:dyDescent="0.3">
      <c r="A1165" s="43" t="s">
        <v>309</v>
      </c>
      <c r="B1165" s="43">
        <f t="shared" si="2249"/>
        <v>11</v>
      </c>
      <c r="C1165" s="43">
        <f t="shared" si="2176"/>
        <v>72</v>
      </c>
      <c r="D1165" s="43"/>
      <c r="E1165" s="43">
        <f t="shared" ref="E1165" si="2256">plan_id</f>
        <v>805</v>
      </c>
      <c r="F1165" s="43">
        <f t="shared" ca="1" si="2200"/>
        <v>2008</v>
      </c>
      <c r="G1165" s="43">
        <f t="shared" ref="G1165" ca="1" si="2257">VLOOKUP(INDIRECT(CHAR(39)&amp;$A1165&amp;CHAR(39)&amp;"!r2c"&amp;$C1165,0),variables,2,0)</f>
        <v>10811</v>
      </c>
      <c r="H1165" s="4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3"/>
    </row>
    <row r="1166" spans="1:9" x14ac:dyDescent="0.3">
      <c r="A1166" s="43" t="s">
        <v>309</v>
      </c>
      <c r="B1166" s="43">
        <f t="shared" si="2249"/>
        <v>11</v>
      </c>
      <c r="C1166" s="43">
        <f t="shared" si="2176"/>
        <v>73</v>
      </c>
      <c r="D1166" s="43"/>
      <c r="E1166" s="43">
        <f t="shared" ref="E1166" si="2258">plan_id</f>
        <v>805</v>
      </c>
      <c r="F1166" s="43">
        <f t="shared" ca="1" si="2200"/>
        <v>2008</v>
      </c>
      <c r="G1166" s="43">
        <f t="shared" ref="G1166" ca="1" si="2259">VLOOKUP(INDIRECT(CHAR(39)&amp;$A1166&amp;CHAR(39)&amp;"!r2c"&amp;$C1166,0),variables,2,0)</f>
        <v>10812</v>
      </c>
      <c r="H1166" s="4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3"/>
    </row>
    <row r="1167" spans="1:9" x14ac:dyDescent="0.3">
      <c r="A1167" s="43" t="s">
        <v>309</v>
      </c>
      <c r="B1167" s="43">
        <f t="shared" si="2249"/>
        <v>11</v>
      </c>
      <c r="C1167" s="43">
        <f t="shared" si="2176"/>
        <v>74</v>
      </c>
      <c r="D1167" s="43"/>
      <c r="E1167" s="43">
        <f t="shared" ref="E1167" si="2260">plan_id</f>
        <v>805</v>
      </c>
      <c r="F1167" s="43">
        <f t="shared" ca="1" si="2200"/>
        <v>2008</v>
      </c>
      <c r="G1167" s="43">
        <f t="shared" ref="G1167" ca="1" si="2261">VLOOKUP(INDIRECT(CHAR(39)&amp;$A1167&amp;CHAR(39)&amp;"!r2c"&amp;$C1167,0),variables,2,0)</f>
        <v>10813</v>
      </c>
      <c r="H1167" s="4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3"/>
    </row>
    <row r="1168" spans="1:9" x14ac:dyDescent="0.3">
      <c r="A1168" s="43" t="s">
        <v>309</v>
      </c>
      <c r="B1168" s="43">
        <f t="shared" si="2249"/>
        <v>11</v>
      </c>
      <c r="C1168" s="43">
        <f t="shared" si="2176"/>
        <v>75</v>
      </c>
      <c r="D1168" s="43"/>
      <c r="E1168" s="43">
        <f t="shared" ref="E1168" si="2262">plan_id</f>
        <v>805</v>
      </c>
      <c r="F1168" s="43">
        <f t="shared" ca="1" si="2200"/>
        <v>2008</v>
      </c>
      <c r="G1168" s="43">
        <f t="shared" ref="G1168" ca="1" si="2263">VLOOKUP(INDIRECT(CHAR(39)&amp;$A1168&amp;CHAR(39)&amp;"!r2c"&amp;$C1168,0),variables,2,0)</f>
        <v>10814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3"/>
    </row>
    <row r="1169" spans="1:9" x14ac:dyDescent="0.3">
      <c r="A1169" s="43" t="s">
        <v>309</v>
      </c>
      <c r="B1169" s="43">
        <f t="shared" si="2249"/>
        <v>11</v>
      </c>
      <c r="C1169" s="43">
        <f t="shared" si="2176"/>
        <v>76</v>
      </c>
      <c r="D1169" s="43"/>
      <c r="E1169" s="43">
        <f t="shared" ref="E1169" si="2264">plan_id</f>
        <v>805</v>
      </c>
      <c r="F1169" s="43">
        <f t="shared" ca="1" si="2200"/>
        <v>2008</v>
      </c>
      <c r="G1169" s="43">
        <f t="shared" ref="G1169" ca="1" si="2265">VLOOKUP(INDIRECT(CHAR(39)&amp;$A1169&amp;CHAR(39)&amp;"!r2c"&amp;$C1169,0),variables,2,0)</f>
        <v>10815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3"/>
    </row>
    <row r="1170" spans="1:9" x14ac:dyDescent="0.3">
      <c r="A1170" s="43" t="s">
        <v>309</v>
      </c>
      <c r="B1170" s="43">
        <f t="shared" si="2249"/>
        <v>11</v>
      </c>
      <c r="C1170" s="43">
        <f t="shared" si="2176"/>
        <v>77</v>
      </c>
      <c r="D1170" s="43"/>
      <c r="E1170" s="43">
        <f t="shared" ref="E1170" si="2266">plan_id</f>
        <v>805</v>
      </c>
      <c r="F1170" s="43">
        <f t="shared" ca="1" si="2200"/>
        <v>2008</v>
      </c>
      <c r="G1170" s="43">
        <f t="shared" ref="G1170" ca="1" si="2267">VLOOKUP(INDIRECT(CHAR(39)&amp;$A1170&amp;CHAR(39)&amp;"!r2c"&amp;$C1170,0),variables,2,0)</f>
        <v>10816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210993000</v>
      </c>
      <c r="I1170" s="43"/>
    </row>
    <row r="1171" spans="1:9" x14ac:dyDescent="0.3">
      <c r="A1171" s="43" t="s">
        <v>309</v>
      </c>
      <c r="B1171" s="43">
        <f t="shared" si="2249"/>
        <v>11</v>
      </c>
      <c r="C1171" s="43">
        <f t="shared" si="2176"/>
        <v>78</v>
      </c>
      <c r="D1171" s="43"/>
      <c r="E1171" s="43">
        <f t="shared" ref="E1171" si="2268">plan_id</f>
        <v>805</v>
      </c>
      <c r="F1171" s="43">
        <f t="shared" ca="1" si="2200"/>
        <v>2008</v>
      </c>
      <c r="G1171" s="43">
        <f t="shared" ref="G1171" ca="1" si="2269">VLOOKUP(INDIRECT(CHAR(39)&amp;$A1171&amp;CHAR(39)&amp;"!r2c"&amp;$C1171,0),variables,2,0)</f>
        <v>10817</v>
      </c>
      <c r="H1171" s="4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3"/>
    </row>
    <row r="1172" spans="1:9" x14ac:dyDescent="0.3">
      <c r="A1172" s="43" t="s">
        <v>309</v>
      </c>
      <c r="B1172" s="43">
        <f t="shared" si="2249"/>
        <v>11</v>
      </c>
      <c r="C1172" s="43">
        <f t="shared" si="2176"/>
        <v>79</v>
      </c>
      <c r="D1172" s="43"/>
      <c r="E1172" s="43">
        <f t="shared" ref="E1172" si="2270">plan_id</f>
        <v>805</v>
      </c>
      <c r="F1172" s="43">
        <f t="shared" ca="1" si="2200"/>
        <v>2008</v>
      </c>
      <c r="G1172" s="43">
        <f t="shared" ref="G1172" ca="1" si="2271">VLOOKUP(INDIRECT(CHAR(39)&amp;$A1172&amp;CHAR(39)&amp;"!r2c"&amp;$C1172,0),variables,2,0)</f>
        <v>10818</v>
      </c>
      <c r="H1172" s="4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57003000</v>
      </c>
      <c r="I1172" s="43"/>
    </row>
    <row r="1173" spans="1:9" x14ac:dyDescent="0.3">
      <c r="A1173" s="43" t="s">
        <v>309</v>
      </c>
      <c r="B1173" s="43">
        <f t="shared" si="2249"/>
        <v>11</v>
      </c>
      <c r="C1173" s="43">
        <f t="shared" si="2176"/>
        <v>80</v>
      </c>
      <c r="D1173" s="43"/>
      <c r="E1173" s="43">
        <f t="shared" ref="E1173" si="2272">plan_id</f>
        <v>805</v>
      </c>
      <c r="F1173" s="43">
        <f t="shared" ca="1" si="2200"/>
        <v>2008</v>
      </c>
      <c r="G1173" s="43">
        <f t="shared" ref="G1173" ca="1" si="2273">VLOOKUP(INDIRECT(CHAR(39)&amp;$A1173&amp;CHAR(39)&amp;"!r2c"&amp;$C1173,0),variables,2,0)</f>
        <v>10819</v>
      </c>
      <c r="H1173" s="4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3"/>
    </row>
    <row r="1174" spans="1:9" x14ac:dyDescent="0.3">
      <c r="A1174" s="43" t="s">
        <v>309</v>
      </c>
      <c r="B1174" s="43">
        <f t="shared" si="2249"/>
        <v>11</v>
      </c>
      <c r="C1174" s="43">
        <f t="shared" si="2176"/>
        <v>81</v>
      </c>
      <c r="D1174" s="43"/>
      <c r="E1174" s="43">
        <f t="shared" ref="E1174" si="2274">plan_id</f>
        <v>805</v>
      </c>
      <c r="F1174" s="43">
        <f t="shared" ca="1" si="2200"/>
        <v>2008</v>
      </c>
      <c r="G1174" s="43">
        <f t="shared" ref="G1174" ca="1" si="2275">VLOOKUP(INDIRECT(CHAR(39)&amp;$A1174&amp;CHAR(39)&amp;"!r2c"&amp;$C1174,0),variables,2,0)</f>
        <v>10820</v>
      </c>
      <c r="H1174" s="4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100910000</v>
      </c>
      <c r="I1174" s="43"/>
    </row>
    <row r="1175" spans="1:9" x14ac:dyDescent="0.3">
      <c r="A1175" s="43" t="s">
        <v>309</v>
      </c>
      <c r="B1175" s="43">
        <f t="shared" si="2249"/>
        <v>11</v>
      </c>
      <c r="C1175" s="43">
        <f t="shared" si="2176"/>
        <v>82</v>
      </c>
      <c r="D1175" s="43"/>
      <c r="E1175" s="43">
        <f t="shared" ref="E1175" si="2276">plan_id</f>
        <v>805</v>
      </c>
      <c r="F1175" s="43">
        <f t="shared" ca="1" si="2200"/>
        <v>2008</v>
      </c>
      <c r="G1175" s="43">
        <f t="shared" ref="G1175" ca="1" si="2277">VLOOKUP(INDIRECT(CHAR(39)&amp;$A1175&amp;CHAR(39)&amp;"!r2c"&amp;$C1175,0),variables,2,0)</f>
        <v>10821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3"/>
    </row>
    <row r="1176" spans="1:9" x14ac:dyDescent="0.3">
      <c r="A1176" s="43" t="s">
        <v>309</v>
      </c>
      <c r="B1176" s="43">
        <f t="shared" si="2249"/>
        <v>11</v>
      </c>
      <c r="C1176" s="43">
        <f t="shared" si="2176"/>
        <v>83</v>
      </c>
      <c r="D1176" s="43"/>
      <c r="E1176" s="43">
        <f t="shared" ref="E1176" si="2278">plan_id</f>
        <v>805</v>
      </c>
      <c r="F1176" s="43">
        <f t="shared" ca="1" si="2200"/>
        <v>2008</v>
      </c>
      <c r="G1176" s="43">
        <f t="shared" ref="G1176" ca="1" si="2279">VLOOKUP(INDIRECT(CHAR(39)&amp;$A1176&amp;CHAR(39)&amp;"!r2c"&amp;$C1176,0),variables,2,0)</f>
        <v>10822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3"/>
    </row>
    <row r="1177" spans="1:9" x14ac:dyDescent="0.3">
      <c r="A1177" s="43" t="s">
        <v>309</v>
      </c>
      <c r="B1177" s="43">
        <f t="shared" si="2249"/>
        <v>11</v>
      </c>
      <c r="C1177" s="43">
        <f t="shared" si="2176"/>
        <v>84</v>
      </c>
      <c r="D1177" s="43"/>
      <c r="E1177" s="43">
        <f t="shared" ref="E1177" si="2280">plan_id</f>
        <v>805</v>
      </c>
      <c r="F1177" s="43">
        <f t="shared" ca="1" si="2200"/>
        <v>2008</v>
      </c>
      <c r="G1177" s="43">
        <f t="shared" ref="G1177" ca="1" si="2281">VLOOKUP(INDIRECT(CHAR(39)&amp;$A1177&amp;CHAR(39)&amp;"!r2c"&amp;$C1177,0),variables,2,0)</f>
        <v>10829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3"/>
    </row>
    <row r="1178" spans="1:9" x14ac:dyDescent="0.3">
      <c r="A1178" s="43" t="s">
        <v>309</v>
      </c>
      <c r="B1178" s="43">
        <f t="shared" si="2249"/>
        <v>11</v>
      </c>
      <c r="C1178" s="43">
        <f t="shared" si="2176"/>
        <v>85</v>
      </c>
      <c r="D1178" s="43"/>
      <c r="E1178" s="43">
        <f t="shared" ref="E1178" si="2282">plan_id</f>
        <v>805</v>
      </c>
      <c r="F1178" s="43">
        <f t="shared" ca="1" si="2200"/>
        <v>2008</v>
      </c>
      <c r="G1178" s="43">
        <f t="shared" ref="G1178" ca="1" si="2283">VLOOKUP(INDIRECT(CHAR(39)&amp;$A1178&amp;CHAR(39)&amp;"!r2c"&amp;$C1178,0),variables,2,0)</f>
        <v>10823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1168959000</v>
      </c>
      <c r="I1178" s="43"/>
    </row>
    <row r="1179" spans="1:9" x14ac:dyDescent="0.3">
      <c r="A1179" s="43" t="s">
        <v>309</v>
      </c>
      <c r="B1179" s="43">
        <f t="shared" si="2249"/>
        <v>11</v>
      </c>
      <c r="C1179" s="43">
        <f t="shared" si="2176"/>
        <v>86</v>
      </c>
      <c r="D1179" s="43"/>
      <c r="E1179" s="43">
        <f t="shared" ref="E1179" si="2284">plan_id</f>
        <v>805</v>
      </c>
      <c r="F1179" s="43">
        <f t="shared" ca="1" si="2200"/>
        <v>2008</v>
      </c>
      <c r="G1179" s="43">
        <f t="shared" ref="G1179" ca="1" si="2285">VLOOKUP(INDIRECT(CHAR(39)&amp;$A1179&amp;CHAR(39)&amp;"!r2c"&amp;$C1179,0),variables,2,0)</f>
        <v>10798</v>
      </c>
      <c r="H1179" s="4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3"/>
    </row>
    <row r="1180" spans="1:9" x14ac:dyDescent="0.3">
      <c r="A1180" s="43" t="s">
        <v>309</v>
      </c>
      <c r="B1180" s="43">
        <f t="shared" si="2249"/>
        <v>11</v>
      </c>
      <c r="C1180" s="43">
        <f t="shared" si="2176"/>
        <v>87</v>
      </c>
      <c r="D1180" s="43"/>
      <c r="E1180" s="43">
        <f t="shared" ref="E1180" si="2286">plan_id</f>
        <v>805</v>
      </c>
      <c r="F1180" s="43">
        <f t="shared" ca="1" si="2200"/>
        <v>2008</v>
      </c>
      <c r="G1180" s="43">
        <f t="shared" ref="G1180" ca="1" si="2287">VLOOKUP(INDIRECT(CHAR(39)&amp;$A1180&amp;CHAR(39)&amp;"!r2c"&amp;$C1180,0),variables,2,0)</f>
        <v>10799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3"/>
    </row>
    <row r="1181" spans="1:9" x14ac:dyDescent="0.3">
      <c r="A1181" s="43" t="s">
        <v>309</v>
      </c>
      <c r="B1181" s="43">
        <f t="shared" si="2249"/>
        <v>11</v>
      </c>
      <c r="C1181" s="43">
        <f t="shared" si="2176"/>
        <v>88</v>
      </c>
      <c r="D1181" s="43"/>
      <c r="E1181" s="43">
        <f t="shared" ref="E1181" si="2288">plan_id</f>
        <v>805</v>
      </c>
      <c r="F1181" s="43">
        <f t="shared" ca="1" si="2200"/>
        <v>2008</v>
      </c>
      <c r="G1181" s="43">
        <f t="shared" ref="G1181" ca="1" si="2289">VLOOKUP(INDIRECT(CHAR(39)&amp;$A1181&amp;CHAR(39)&amp;"!r2c"&amp;$C1181,0),variables,2,0)</f>
        <v>10800</v>
      </c>
      <c r="H1181" s="4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3"/>
    </row>
    <row r="1182" spans="1:9" x14ac:dyDescent="0.3">
      <c r="A1182" s="43" t="s">
        <v>309</v>
      </c>
      <c r="B1182" s="43">
        <f t="shared" si="2249"/>
        <v>11</v>
      </c>
      <c r="C1182" s="43">
        <f t="shared" si="2176"/>
        <v>89</v>
      </c>
      <c r="D1182" s="43"/>
      <c r="E1182" s="43">
        <f t="shared" ref="E1182" si="2290">plan_id</f>
        <v>805</v>
      </c>
      <c r="F1182" s="43">
        <f t="shared" ca="1" si="2200"/>
        <v>2008</v>
      </c>
      <c r="G1182" s="43">
        <f t="shared" ref="G1182" ca="1" si="2291">VLOOKUP(INDIRECT(CHAR(39)&amp;$A1182&amp;CHAR(39)&amp;"!r2c"&amp;$C1182,0),variables,2,0)</f>
        <v>10824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3"/>
    </row>
    <row r="1183" spans="1:9" x14ac:dyDescent="0.3">
      <c r="A1183" s="43" t="s">
        <v>309</v>
      </c>
      <c r="B1183" s="43">
        <f t="shared" si="2249"/>
        <v>11</v>
      </c>
      <c r="C1183" s="43">
        <f t="shared" si="2176"/>
        <v>90</v>
      </c>
      <c r="D1183" s="43"/>
      <c r="E1183" s="43">
        <f t="shared" ref="E1183" si="2292">plan_id</f>
        <v>805</v>
      </c>
      <c r="F1183" s="43">
        <f t="shared" ca="1" si="2200"/>
        <v>2008</v>
      </c>
      <c r="G1183" s="43">
        <f t="shared" ref="G1183" ca="1" si="2293">VLOOKUP(INDIRECT(CHAR(39)&amp;$A1183&amp;CHAR(39)&amp;"!r2c"&amp;$C1183,0),variables,2,0)</f>
        <v>10825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3"/>
    </row>
    <row r="1184" spans="1:9" x14ac:dyDescent="0.3">
      <c r="A1184" s="43" t="s">
        <v>309</v>
      </c>
      <c r="B1184" s="43">
        <f t="shared" si="2249"/>
        <v>11</v>
      </c>
      <c r="C1184" s="43">
        <f t="shared" si="2176"/>
        <v>91</v>
      </c>
      <c r="D1184" s="43"/>
      <c r="E1184" s="43">
        <f t="shared" ref="E1184" si="2294">plan_id</f>
        <v>805</v>
      </c>
      <c r="F1184" s="43">
        <f t="shared" ca="1" si="2200"/>
        <v>2008</v>
      </c>
      <c r="G1184" s="43">
        <f t="shared" ref="G1184" ca="1" si="2295">VLOOKUP(INDIRECT(CHAR(39)&amp;$A1184&amp;CHAR(39)&amp;"!r2c"&amp;$C1184,0),variables,2,0)</f>
        <v>10826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447751000</v>
      </c>
      <c r="I1184" s="43"/>
    </row>
    <row r="1185" spans="1:9" x14ac:dyDescent="0.3">
      <c r="A1185" s="43" t="s">
        <v>309</v>
      </c>
      <c r="B1185" s="43">
        <f t="shared" si="2249"/>
        <v>11</v>
      </c>
      <c r="C1185" s="43">
        <f t="shared" si="2176"/>
        <v>92</v>
      </c>
      <c r="D1185" s="43"/>
      <c r="E1185" s="43">
        <f t="shared" ref="E1185" si="2296">plan_id</f>
        <v>805</v>
      </c>
      <c r="F1185" s="43">
        <f t="shared" ca="1" si="2200"/>
        <v>2008</v>
      </c>
      <c r="G1185" s="43">
        <f t="shared" ref="G1185" ca="1" si="2297">VLOOKUP(INDIRECT(CHAR(39)&amp;$A1185&amp;CHAR(39)&amp;"!r2c"&amp;$C1185,0),variables,2,0)</f>
        <v>10828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3"/>
    </row>
    <row r="1186" spans="1:9" x14ac:dyDescent="0.3">
      <c r="A1186" s="43" t="s">
        <v>309</v>
      </c>
      <c r="B1186" s="43">
        <f t="shared" si="2249"/>
        <v>11</v>
      </c>
      <c r="C1186" s="43">
        <f t="shared" si="2176"/>
        <v>93</v>
      </c>
      <c r="D1186" s="43"/>
      <c r="E1186" s="43">
        <f t="shared" ref="E1186" si="2298">plan_id</f>
        <v>805</v>
      </c>
      <c r="F1186" s="43">
        <f t="shared" ca="1" si="2200"/>
        <v>2008</v>
      </c>
      <c r="G1186" s="43">
        <f t="shared" ref="G1186" ca="1" si="2299">VLOOKUP(INDIRECT(CHAR(39)&amp;$A1186&amp;CHAR(39)&amp;"!r2c"&amp;$C1186,0),variables,2,0)</f>
        <v>10827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3"/>
    </row>
    <row r="1187" spans="1:9" x14ac:dyDescent="0.3">
      <c r="A1187" s="43" t="s">
        <v>309</v>
      </c>
      <c r="B1187" s="43">
        <f t="shared" ref="B1187:B1250" si="2300">B1122+1</f>
        <v>12</v>
      </c>
      <c r="C1187" s="43">
        <f t="shared" si="2176"/>
        <v>3</v>
      </c>
      <c r="D1187" s="43"/>
      <c r="E1187" s="43">
        <f t="shared" ref="E1187" si="2301">plan_id</f>
        <v>805</v>
      </c>
      <c r="F1187" s="43">
        <f t="shared" ca="1" si="2200"/>
        <v>2009</v>
      </c>
      <c r="G1187" s="43">
        <f t="shared" ref="G1187" ca="1" si="2302">VLOOKUP(INDIRECT(CHAR(39)&amp;$A1187&amp;CHAR(39)&amp;"!r2c"&amp;$C1187,0),variables,2,0)</f>
        <v>10703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41090</v>
      </c>
      <c r="I1187" s="43"/>
    </row>
    <row r="1188" spans="1:9" x14ac:dyDescent="0.3">
      <c r="A1188" s="43" t="s">
        <v>309</v>
      </c>
      <c r="B1188" s="43">
        <f t="shared" si="2300"/>
        <v>12</v>
      </c>
      <c r="C1188" s="43">
        <f t="shared" si="2176"/>
        <v>4</v>
      </c>
      <c r="D1188" s="43"/>
      <c r="E1188" s="43">
        <f t="shared" ref="E1188" si="2303">plan_id</f>
        <v>805</v>
      </c>
      <c r="F1188" s="43">
        <f t="shared" ca="1" si="2200"/>
        <v>2009</v>
      </c>
      <c r="G1188" s="43">
        <f t="shared" ref="G1188" ca="1" si="2304">VLOOKUP(INDIRECT(CHAR(39)&amp;$A1188&amp;CHAR(39)&amp;"!r2c"&amp;$C1188,0),variables,2,0)</f>
        <v>10845</v>
      </c>
      <c r="H1188" s="4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,LLC</v>
      </c>
      <c r="I1188" s="43"/>
    </row>
    <row r="1189" spans="1:9" x14ac:dyDescent="0.3">
      <c r="A1189" s="43" t="s">
        <v>309</v>
      </c>
      <c r="B1189" s="43">
        <f t="shared" si="2300"/>
        <v>12</v>
      </c>
      <c r="C1189" s="43">
        <f t="shared" si="2176"/>
        <v>5</v>
      </c>
      <c r="D1189" s="43"/>
      <c r="E1189" s="43">
        <f t="shared" ref="E1189" si="2305">plan_id</f>
        <v>805</v>
      </c>
      <c r="F1189" s="43">
        <f t="shared" ca="1" si="2200"/>
        <v>2009</v>
      </c>
      <c r="G1189" s="43">
        <f t="shared" ref="G1189" ca="1" si="2306">VLOOKUP(INDIRECT(CHAR(39)&amp;$A1189&amp;CHAR(39)&amp;"!r2c"&amp;$C1189,0),variables,2,0)</f>
        <v>10924</v>
      </c>
      <c r="H1189" s="4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Univ=13.41%; Non-Univ=17.19%</v>
      </c>
      <c r="I1189" s="43"/>
    </row>
    <row r="1190" spans="1:9" x14ac:dyDescent="0.3">
      <c r="A1190" s="43" t="s">
        <v>309</v>
      </c>
      <c r="B1190" s="43">
        <f t="shared" si="2300"/>
        <v>12</v>
      </c>
      <c r="C1190" s="43">
        <f t="shared" si="2176"/>
        <v>6</v>
      </c>
      <c r="D1190" s="43"/>
      <c r="E1190" s="43">
        <f t="shared" ref="E1190" si="2307">plan_id</f>
        <v>805</v>
      </c>
      <c r="F1190" s="43">
        <f t="shared" ca="1" si="2200"/>
        <v>2009</v>
      </c>
      <c r="G1190" s="43">
        <f t="shared" ref="G1190" ca="1" si="2308">VLOOKUP(INDIRECT(CHAR(39)&amp;$A1190&amp;CHAR(39)&amp;"!r2c"&amp;$C1190,0),variables,2,0)</f>
        <v>10925</v>
      </c>
      <c r="H1190" s="46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Univ=5.785%; Non-Univ=8.085%</v>
      </c>
      <c r="I1190" s="43"/>
    </row>
    <row r="1191" spans="1:9" x14ac:dyDescent="0.3">
      <c r="A1191" s="43" t="s">
        <v>309</v>
      </c>
      <c r="B1191" s="43">
        <f t="shared" si="2300"/>
        <v>12</v>
      </c>
      <c r="C1191" s="43">
        <f t="shared" ref="C1191:C1254" si="2309">C1100</f>
        <v>7</v>
      </c>
      <c r="D1191" s="43"/>
      <c r="E1191" s="43">
        <f t="shared" ref="E1191" si="2310">plan_id</f>
        <v>805</v>
      </c>
      <c r="F1191" s="43">
        <f t="shared" ca="1" si="2200"/>
        <v>2009</v>
      </c>
      <c r="G1191" s="43">
        <f t="shared" ref="G1191" ca="1" si="2311">VLOOKUP(INDIRECT(CHAR(39)&amp;$A1191&amp;CHAR(39)&amp;"!r2c"&amp;$C1191,0),variables,2,0)</f>
        <v>10926</v>
      </c>
      <c r="H1191" s="46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Univ=7.625%; Non-Univ=9.105%</v>
      </c>
      <c r="I1191" s="43"/>
    </row>
    <row r="1192" spans="1:9" x14ac:dyDescent="0.3">
      <c r="A1192" s="43" t="s">
        <v>309</v>
      </c>
      <c r="B1192" s="43">
        <f t="shared" si="2300"/>
        <v>12</v>
      </c>
      <c r="C1192" s="43">
        <f t="shared" si="2309"/>
        <v>8</v>
      </c>
      <c r="D1192" s="43"/>
      <c r="E1192" s="43">
        <f t="shared" ref="E1192" si="2312">plan_id</f>
        <v>805</v>
      </c>
      <c r="F1192" s="43">
        <f t="shared" ca="1" si="2200"/>
        <v>2009</v>
      </c>
      <c r="G1192" s="43">
        <f t="shared" ref="G1192" ca="1" si="2313">VLOOKUP(INDIRECT(CHAR(39)&amp;$A1192&amp;CHAR(39)&amp;"!r2c"&amp;$C1192,0),variables,2,0)</f>
        <v>10704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-290426000</v>
      </c>
      <c r="I1192" s="43"/>
    </row>
    <row r="1193" spans="1:9" x14ac:dyDescent="0.3">
      <c r="A1193" s="43" t="s">
        <v>309</v>
      </c>
      <c r="B1193" s="43">
        <f t="shared" si="2300"/>
        <v>12</v>
      </c>
      <c r="C1193" s="43">
        <f t="shared" si="2309"/>
        <v>9</v>
      </c>
      <c r="D1193" s="43"/>
      <c r="E1193" s="43">
        <f t="shared" ref="E1193" si="2314">plan_id</f>
        <v>805</v>
      </c>
      <c r="F1193" s="43">
        <f t="shared" ca="1" si="2200"/>
        <v>2009</v>
      </c>
      <c r="G1193" s="43">
        <f t="shared" ref="G1193" ca="1" si="2315">VLOOKUP(INDIRECT(CHAR(39)&amp;$A1193&amp;CHAR(39)&amp;"!r2c"&amp;$C1193,0),variables,2,0)</f>
        <v>10928</v>
      </c>
      <c r="H1193" s="46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Univ: Pre 7/1/08=14.73%, Post 7/1/08=15.73%; Non-Univ: Pre 7/1/08=13.91%, Post 7/1/08=14.91%</v>
      </c>
      <c r="I1193" s="43"/>
    </row>
    <row r="1194" spans="1:9" x14ac:dyDescent="0.3">
      <c r="A1194" s="43" t="s">
        <v>309</v>
      </c>
      <c r="B1194" s="43">
        <f t="shared" si="2300"/>
        <v>12</v>
      </c>
      <c r="C1194" s="43">
        <f t="shared" si="2309"/>
        <v>10</v>
      </c>
      <c r="D1194" s="43"/>
      <c r="E1194" s="43">
        <f t="shared" ref="E1194" si="2316">plan_id</f>
        <v>805</v>
      </c>
      <c r="F1194" s="43">
        <f t="shared" ca="1" si="2200"/>
        <v>2009</v>
      </c>
      <c r="G1194" s="43">
        <f t="shared" ref="G1194" ca="1" si="2317">VLOOKUP(INDIRECT(CHAR(39)&amp;$A1194&amp;CHAR(39)&amp;"!r2c"&amp;$C1194,0),variables,2,0)</f>
        <v>10929</v>
      </c>
      <c r="H1194" s="46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Univ: Pre 7/1/08=14.73%, Post 7/1/08=15.73%; Non-Univ: Pre 7/1/08=13.91%, Post 7/1/08=14.91%</v>
      </c>
      <c r="I1194" s="43"/>
    </row>
    <row r="1195" spans="1:9" x14ac:dyDescent="0.3">
      <c r="A1195" s="43" t="s">
        <v>309</v>
      </c>
      <c r="B1195" s="43">
        <f t="shared" si="2300"/>
        <v>12</v>
      </c>
      <c r="C1195" s="43">
        <f t="shared" si="2309"/>
        <v>11</v>
      </c>
      <c r="D1195" s="43"/>
      <c r="E1195" s="43">
        <f t="shared" ref="E1195" si="2318">plan_id</f>
        <v>805</v>
      </c>
      <c r="F1195" s="43">
        <f t="shared" ca="1" si="2200"/>
        <v>2009</v>
      </c>
      <c r="G1195" s="43">
        <f t="shared" ref="G1195" ca="1" si="2319">VLOOKUP(INDIRECT(CHAR(39)&amp;$A1195&amp;CHAR(39)&amp;"!r2c"&amp;$C1195,0),variables,2,0)</f>
        <v>10930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3"/>
    </row>
    <row r="1196" spans="1:9" x14ac:dyDescent="0.3">
      <c r="A1196" s="43" t="s">
        <v>309</v>
      </c>
      <c r="B1196" s="43">
        <f t="shared" si="2300"/>
        <v>12</v>
      </c>
      <c r="C1196" s="43">
        <f t="shared" si="2309"/>
        <v>12</v>
      </c>
      <c r="D1196" s="43"/>
      <c r="E1196" s="43">
        <f t="shared" ref="E1196" si="2320">plan_id</f>
        <v>805</v>
      </c>
      <c r="F1196" s="43">
        <f t="shared" ca="1" si="2200"/>
        <v>2009</v>
      </c>
      <c r="G1196" s="43">
        <f t="shared" ref="G1196" ca="1" si="2321">VLOOKUP(INDIRECT(CHAR(39)&amp;$A1196&amp;CHAR(39)&amp;"!r2c"&amp;$C1196,0),variables,2,0)</f>
        <v>10705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293678564</v>
      </c>
      <c r="I1196" s="43"/>
    </row>
    <row r="1197" spans="1:9" x14ac:dyDescent="0.3">
      <c r="A1197" s="43" t="s">
        <v>309</v>
      </c>
      <c r="B1197" s="43">
        <f t="shared" si="2300"/>
        <v>12</v>
      </c>
      <c r="C1197" s="43">
        <f t="shared" si="2309"/>
        <v>13</v>
      </c>
      <c r="D1197" s="43"/>
      <c r="E1197" s="43">
        <f t="shared" ref="E1197" si="2322">plan_id</f>
        <v>805</v>
      </c>
      <c r="F1197" s="43">
        <f t="shared" ca="1" si="2200"/>
        <v>2009</v>
      </c>
      <c r="G1197" s="43">
        <f t="shared" ref="G1197" ca="1" si="2323">VLOOKUP(INDIRECT(CHAR(39)&amp;$A1197&amp;CHAR(39)&amp;"!r2c"&amp;$C1197,0),variables,2,0)</f>
        <v>10842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3"/>
    </row>
    <row r="1198" spans="1:9" x14ac:dyDescent="0.3">
      <c r="A1198" s="43" t="s">
        <v>309</v>
      </c>
      <c r="B1198" s="43">
        <f t="shared" si="2300"/>
        <v>12</v>
      </c>
      <c r="C1198" s="43">
        <f t="shared" si="2309"/>
        <v>14</v>
      </c>
      <c r="D1198" s="43"/>
      <c r="E1198" s="43">
        <f t="shared" ref="E1198" si="2324">plan_id</f>
        <v>805</v>
      </c>
      <c r="F1198" s="43">
        <f t="shared" ca="1" si="2200"/>
        <v>2009</v>
      </c>
      <c r="G1198" s="43">
        <f t="shared" ref="G1198" ca="1" si="2325">VLOOKUP(INDIRECT(CHAR(39)&amp;$A1198&amp;CHAR(39)&amp;"!r2c"&amp;$C1198,0),variables,2,0)</f>
        <v>10843</v>
      </c>
      <c r="H1198" s="46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Univ: Pre 7/1/08=11.625%, Post 7/1/08=12.625%; Non-Univ: Pre 7/1/08=13.105%, Post 7/1/08=14.105%</v>
      </c>
      <c r="I1198" s="43"/>
    </row>
    <row r="1199" spans="1:9" x14ac:dyDescent="0.3">
      <c r="A1199" s="43" t="s">
        <v>309</v>
      </c>
      <c r="B1199" s="43">
        <f t="shared" si="2300"/>
        <v>12</v>
      </c>
      <c r="C1199" s="43">
        <f t="shared" si="2309"/>
        <v>15</v>
      </c>
      <c r="D1199" s="43"/>
      <c r="E1199" s="43">
        <f t="shared" ref="E1199" si="2326">plan_id</f>
        <v>805</v>
      </c>
      <c r="F1199" s="43">
        <f t="shared" ca="1" si="2200"/>
        <v>2009</v>
      </c>
      <c r="G1199" s="43">
        <f t="shared" ref="G1199" ca="1" si="2327">VLOOKUP(INDIRECT(CHAR(39)&amp;$A1199&amp;CHAR(39)&amp;"!r2c"&amp;$C1199,0),variables,2,0)</f>
        <v>10931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7.4999999999999997E-3</v>
      </c>
      <c r="I1199" s="43"/>
    </row>
    <row r="1200" spans="1:9" x14ac:dyDescent="0.3">
      <c r="A1200" s="43" t="s">
        <v>309</v>
      </c>
      <c r="B1200" s="43">
        <f t="shared" si="2300"/>
        <v>12</v>
      </c>
      <c r="C1200" s="43">
        <f t="shared" si="2309"/>
        <v>16</v>
      </c>
      <c r="D1200" s="43"/>
      <c r="E1200" s="43">
        <f t="shared" ref="E1200" si="2328">plan_id</f>
        <v>805</v>
      </c>
      <c r="F1200" s="43">
        <f t="shared" ca="1" si="2200"/>
        <v>2009</v>
      </c>
      <c r="G1200" s="43">
        <f t="shared" ref="G1200" ca="1" si="2329">VLOOKUP(INDIRECT(CHAR(39)&amp;$A1200&amp;CHAR(39)&amp;"!r2c"&amp;$C1200,0),variables,2,0)</f>
        <v>10932</v>
      </c>
      <c r="H1200" s="46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Pre 7/1/08= 0.75%; Post 7/1/08=1.75%</v>
      </c>
      <c r="I1200" s="43"/>
    </row>
    <row r="1201" spans="1:9" x14ac:dyDescent="0.3">
      <c r="A1201" s="43" t="s">
        <v>309</v>
      </c>
      <c r="B1201" s="43">
        <f t="shared" si="2300"/>
        <v>12</v>
      </c>
      <c r="C1201" s="43">
        <f t="shared" si="2309"/>
        <v>17</v>
      </c>
      <c r="D1201" s="43"/>
      <c r="E1201" s="43">
        <f t="shared" ref="E1201" si="2330">plan_id</f>
        <v>805</v>
      </c>
      <c r="F1201" s="43">
        <f t="shared" ca="1" si="2200"/>
        <v>2009</v>
      </c>
      <c r="G1201" s="43">
        <f t="shared" ref="G1201" ca="1" si="2331">VLOOKUP(INDIRECT(CHAR(39)&amp;$A1201&amp;CHAR(39)&amp;"!r2c"&amp;$C1201,0),variables,2,0)</f>
        <v>10933</v>
      </c>
      <c r="H1201" s="4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Univ: Pre 7/1/08=20.515%, Post 7/1/08=21.515%; Non-Univ: Pre 7/1/08=21.995%, Post 7/1/08=22.995%</v>
      </c>
      <c r="I1201" s="43"/>
    </row>
    <row r="1202" spans="1:9" x14ac:dyDescent="0.3">
      <c r="A1202" s="43" t="s">
        <v>309</v>
      </c>
      <c r="B1202" s="43">
        <f t="shared" si="2300"/>
        <v>12</v>
      </c>
      <c r="C1202" s="43">
        <f t="shared" si="2309"/>
        <v>18</v>
      </c>
      <c r="D1202" s="43"/>
      <c r="E1202" s="43">
        <f t="shared" ref="E1202" si="2332">plan_id</f>
        <v>805</v>
      </c>
      <c r="F1202" s="43">
        <f t="shared" ca="1" si="2200"/>
        <v>2009</v>
      </c>
      <c r="G1202" s="43">
        <f t="shared" ref="G1202" ca="1" si="2333">VLOOKUP(INDIRECT(CHAR(39)&amp;$A1202&amp;CHAR(39)&amp;"!r2c"&amp;$C1202,0),variables,2,0)</f>
        <v>10934</v>
      </c>
      <c r="H1202" s="4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Univ=7.625%; Non-Univ=9.105%</v>
      </c>
      <c r="I1202" s="43"/>
    </row>
    <row r="1203" spans="1:9" x14ac:dyDescent="0.3">
      <c r="A1203" s="43" t="s">
        <v>309</v>
      </c>
      <c r="B1203" s="43">
        <f t="shared" si="2300"/>
        <v>12</v>
      </c>
      <c r="C1203" s="43">
        <f t="shared" si="2309"/>
        <v>19</v>
      </c>
      <c r="D1203" s="43"/>
      <c r="E1203" s="43">
        <f t="shared" ref="E1203" si="2334">plan_id</f>
        <v>805</v>
      </c>
      <c r="F1203" s="43">
        <f t="shared" ca="1" si="2200"/>
        <v>2009</v>
      </c>
      <c r="G1203" s="43">
        <f t="shared" ref="G1203" ca="1" si="2335">VLOOKUP(INDIRECT(CHAR(39)&amp;$A1203&amp;CHAR(39)&amp;"!r2c"&amp;$C1203,0),variables,2,0)</f>
        <v>10935</v>
      </c>
      <c r="H1203" s="4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3"/>
    </row>
    <row r="1204" spans="1:9" x14ac:dyDescent="0.3">
      <c r="A1204" s="43" t="s">
        <v>309</v>
      </c>
      <c r="B1204" s="43">
        <f t="shared" si="2300"/>
        <v>12</v>
      </c>
      <c r="C1204" s="43">
        <f t="shared" si="2309"/>
        <v>20</v>
      </c>
      <c r="D1204" s="43"/>
      <c r="E1204" s="43">
        <f t="shared" ref="E1204" si="2336">plan_id</f>
        <v>805</v>
      </c>
      <c r="F1204" s="43">
        <f t="shared" ca="1" si="2200"/>
        <v>2009</v>
      </c>
      <c r="G1204" s="43">
        <f t="shared" ref="G1204" ca="1" si="2337">VLOOKUP(INDIRECT(CHAR(39)&amp;$A1204&amp;CHAR(39)&amp;"!r2c"&amp;$C1204,0),variables,2,0)</f>
        <v>10937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3"/>
    </row>
    <row r="1205" spans="1:9" x14ac:dyDescent="0.3">
      <c r="A1205" s="43" t="s">
        <v>309</v>
      </c>
      <c r="B1205" s="43">
        <f t="shared" si="2300"/>
        <v>12</v>
      </c>
      <c r="C1205" s="43">
        <f t="shared" si="2309"/>
        <v>21</v>
      </c>
      <c r="D1205" s="43"/>
      <c r="E1205" s="43">
        <f t="shared" ref="E1205" si="2338">plan_id</f>
        <v>805</v>
      </c>
      <c r="F1205" s="43">
        <f t="shared" ca="1" si="2200"/>
        <v>2009</v>
      </c>
      <c r="G1205" s="43">
        <f t="shared" ref="G1205" ca="1" si="2339">VLOOKUP(INDIRECT(CHAR(39)&amp;$A1205&amp;CHAR(39)&amp;"!r2c"&amp;$C1205,0),variables,2,0)</f>
        <v>10938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3"/>
    </row>
    <row r="1206" spans="1:9" x14ac:dyDescent="0.3">
      <c r="A1206" s="43" t="s">
        <v>309</v>
      </c>
      <c r="B1206" s="43">
        <f t="shared" si="2300"/>
        <v>12</v>
      </c>
      <c r="C1206" s="43">
        <f t="shared" si="2309"/>
        <v>22</v>
      </c>
      <c r="D1206" s="43"/>
      <c r="E1206" s="43">
        <f t="shared" ref="E1206" si="2340">plan_id</f>
        <v>805</v>
      </c>
      <c r="F1206" s="43">
        <f t="shared" ca="1" si="2200"/>
        <v>2009</v>
      </c>
      <c r="G1206" s="43">
        <f t="shared" ref="G1206" ca="1" si="2341">VLOOKUP(INDIRECT(CHAR(39)&amp;$A1206&amp;CHAR(39)&amp;"!r2c"&amp;$C1206,0),variables,2,0)</f>
        <v>11007</v>
      </c>
      <c r="H1206" s="4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206" s="43"/>
    </row>
    <row r="1207" spans="1:9" x14ac:dyDescent="0.3">
      <c r="A1207" s="43" t="s">
        <v>309</v>
      </c>
      <c r="B1207" s="43">
        <f t="shared" si="2300"/>
        <v>12</v>
      </c>
      <c r="C1207" s="43">
        <f t="shared" si="2309"/>
        <v>23</v>
      </c>
      <c r="D1207" s="43"/>
      <c r="E1207" s="43">
        <f t="shared" ref="E1207" si="2342">plan_id</f>
        <v>805</v>
      </c>
      <c r="F1207" s="43">
        <f t="shared" ca="1" si="2200"/>
        <v>2009</v>
      </c>
      <c r="G1207" s="43">
        <f t="shared" ref="G1207" ca="1" si="2343">VLOOKUP(INDIRECT(CHAR(39)&amp;$A1207&amp;CHAR(39)&amp;"!r2c"&amp;$C1207,0),variables,2,0)</f>
        <v>10941</v>
      </c>
      <c r="H1207" s="4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3"/>
    </row>
    <row r="1208" spans="1:9" x14ac:dyDescent="0.3">
      <c r="A1208" s="43" t="s">
        <v>309</v>
      </c>
      <c r="B1208" s="43">
        <f t="shared" si="2300"/>
        <v>12</v>
      </c>
      <c r="C1208" s="43">
        <f t="shared" si="2309"/>
        <v>24</v>
      </c>
      <c r="D1208" s="43"/>
      <c r="E1208" s="43">
        <f t="shared" ref="E1208" si="2344">plan_id</f>
        <v>805</v>
      </c>
      <c r="F1208" s="43">
        <f t="shared" ca="1" si="2200"/>
        <v>2009</v>
      </c>
      <c r="G1208" s="43">
        <f t="shared" ref="G1208" ca="1" si="2345">VLOOKUP(INDIRECT(CHAR(39)&amp;$A1208&amp;CHAR(39)&amp;"!r2c"&amp;$C1208,0),variables,2,0)</f>
        <v>10942</v>
      </c>
      <c r="H1208" s="4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43"/>
    </row>
    <row r="1209" spans="1:9" x14ac:dyDescent="0.3">
      <c r="A1209" s="43" t="s">
        <v>309</v>
      </c>
      <c r="B1209" s="43">
        <f t="shared" si="2300"/>
        <v>12</v>
      </c>
      <c r="C1209" s="43">
        <f t="shared" si="2309"/>
        <v>25</v>
      </c>
      <c r="D1209" s="43"/>
      <c r="E1209" s="43">
        <f t="shared" ref="E1209" si="2346">plan_id</f>
        <v>805</v>
      </c>
      <c r="F1209" s="43">
        <f t="shared" ca="1" si="2200"/>
        <v>2009</v>
      </c>
      <c r="G1209" s="43">
        <f t="shared" ref="G1209" ca="1" si="2347">VLOOKUP(INDIRECT(CHAR(39)&amp;$A1209&amp;CHAR(39)&amp;"!r2c"&amp;$C1209,0),variables,2,0)</f>
        <v>10701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  <c r="I1209" s="43"/>
    </row>
    <row r="1210" spans="1:9" x14ac:dyDescent="0.3">
      <c r="A1210" s="43" t="s">
        <v>309</v>
      </c>
      <c r="B1210" s="43">
        <f t="shared" si="2300"/>
        <v>12</v>
      </c>
      <c r="C1210" s="43">
        <f t="shared" si="2309"/>
        <v>26</v>
      </c>
      <c r="D1210" s="43"/>
      <c r="E1210" s="43">
        <f t="shared" ref="E1210" si="2348">plan_id</f>
        <v>805</v>
      </c>
      <c r="F1210" s="43">
        <f t="shared" ca="1" si="2200"/>
        <v>2009</v>
      </c>
      <c r="G1210" s="43">
        <f t="shared" ref="G1210" ca="1" si="2349">VLOOKUP(INDIRECT(CHAR(39)&amp;$A1210&amp;CHAR(39)&amp;"!r2c"&amp;$C1210,0),variables,2,0)</f>
        <v>10702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3"/>
    </row>
    <row r="1211" spans="1:9" x14ac:dyDescent="0.3">
      <c r="A1211" s="43" t="s">
        <v>309</v>
      </c>
      <c r="B1211" s="43">
        <f t="shared" si="2300"/>
        <v>12</v>
      </c>
      <c r="C1211" s="43">
        <f t="shared" si="2309"/>
        <v>27</v>
      </c>
      <c r="D1211" s="43"/>
      <c r="E1211" s="43">
        <f t="shared" ref="E1211" si="2350">plan_id</f>
        <v>805</v>
      </c>
      <c r="F1211" s="43">
        <f t="shared" ca="1" si="2200"/>
        <v>2009</v>
      </c>
      <c r="G1211" s="43">
        <f t="shared" ref="G1211" ca="1" si="2351">VLOOKUP(INDIRECT(CHAR(39)&amp;$A1211&amp;CHAR(39)&amp;"!r2c"&amp;$C1211,0),variables,2,0)</f>
        <v>10943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3"/>
    </row>
    <row r="1212" spans="1:9" x14ac:dyDescent="0.3">
      <c r="A1212" s="43" t="s">
        <v>309</v>
      </c>
      <c r="B1212" s="43">
        <f t="shared" si="2300"/>
        <v>12</v>
      </c>
      <c r="C1212" s="43">
        <f t="shared" si="2309"/>
        <v>28</v>
      </c>
      <c r="D1212" s="43"/>
      <c r="E1212" s="43">
        <f t="shared" ref="E1212" si="2352">plan_id</f>
        <v>805</v>
      </c>
      <c r="F1212" s="43">
        <f t="shared" ca="1" si="2200"/>
        <v>2009</v>
      </c>
      <c r="G1212" s="43">
        <f t="shared" ref="G1212" ca="1" si="2353">VLOOKUP(INDIRECT(CHAR(39)&amp;$A1212&amp;CHAR(39)&amp;"!r2c"&amp;$C1212,0),variables,2,0)</f>
        <v>10944</v>
      </c>
      <c r="H1212" s="4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43"/>
    </row>
    <row r="1213" spans="1:9" x14ac:dyDescent="0.3">
      <c r="A1213" s="43" t="s">
        <v>309</v>
      </c>
      <c r="B1213" s="43">
        <f t="shared" si="2300"/>
        <v>12</v>
      </c>
      <c r="C1213" s="43">
        <f t="shared" si="2309"/>
        <v>29</v>
      </c>
      <c r="D1213" s="43"/>
      <c r="E1213" s="43">
        <f t="shared" ref="E1213" si="2354">plan_id</f>
        <v>805</v>
      </c>
      <c r="F1213" s="43">
        <f t="shared" ca="1" si="2200"/>
        <v>2009</v>
      </c>
      <c r="G1213" s="43">
        <f t="shared" ref="G1213" ca="1" si="2355">VLOOKUP(INDIRECT(CHAR(39)&amp;$A1213&amp;CHAR(39)&amp;"!r2c"&amp;$C1213,0),variables,2,0)</f>
        <v>10945</v>
      </c>
      <c r="H1213" s="4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43"/>
    </row>
    <row r="1214" spans="1:9" x14ac:dyDescent="0.3">
      <c r="A1214" s="43" t="s">
        <v>309</v>
      </c>
      <c r="B1214" s="43">
        <f t="shared" si="2300"/>
        <v>12</v>
      </c>
      <c r="C1214" s="43">
        <f t="shared" si="2309"/>
        <v>30</v>
      </c>
      <c r="D1214" s="43"/>
      <c r="E1214" s="43">
        <f t="shared" ref="E1214" si="2356">plan_id</f>
        <v>805</v>
      </c>
      <c r="F1214" s="43">
        <f t="shared" ca="1" si="2200"/>
        <v>2009</v>
      </c>
      <c r="G1214" s="43">
        <f t="shared" ref="G1214" ca="1" si="2357">VLOOKUP(INDIRECT(CHAR(39)&amp;$A1214&amp;CHAR(39)&amp;"!r2c"&amp;$C1214,0),variables,2,0)</f>
        <v>10947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3"/>
    </row>
    <row r="1215" spans="1:9" x14ac:dyDescent="0.3">
      <c r="A1215" s="43" t="s">
        <v>309</v>
      </c>
      <c r="B1215" s="43">
        <f t="shared" si="2300"/>
        <v>12</v>
      </c>
      <c r="C1215" s="43">
        <f t="shared" si="2309"/>
        <v>31</v>
      </c>
      <c r="D1215" s="43"/>
      <c r="E1215" s="43">
        <f t="shared" ref="E1215" si="2358">plan_id</f>
        <v>805</v>
      </c>
      <c r="F1215" s="43">
        <f t="shared" ca="1" si="2200"/>
        <v>2009</v>
      </c>
      <c r="G1215" s="43">
        <f t="shared" ref="G1215" ca="1" si="2359">VLOOKUP(INDIRECT(CHAR(39)&amp;$A1215&amp;CHAR(39)&amp;"!r2c"&amp;$C1215,0),variables,2,0)</f>
        <v>10948</v>
      </c>
      <c r="H1215" s="4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43"/>
    </row>
    <row r="1216" spans="1:9" x14ac:dyDescent="0.3">
      <c r="A1216" s="43" t="s">
        <v>309</v>
      </c>
      <c r="B1216" s="43">
        <f t="shared" si="2300"/>
        <v>12</v>
      </c>
      <c r="C1216" s="43">
        <f t="shared" si="2309"/>
        <v>32</v>
      </c>
      <c r="D1216" s="43"/>
      <c r="E1216" s="43">
        <f t="shared" ref="E1216" si="2360">plan_id</f>
        <v>805</v>
      </c>
      <c r="F1216" s="43">
        <f t="shared" ca="1" si="2200"/>
        <v>2009</v>
      </c>
      <c r="G1216" s="43">
        <f t="shared" ref="G1216" ca="1" si="2361">VLOOKUP(INDIRECT(CHAR(39)&amp;$A1216&amp;CHAR(39)&amp;"!r2c"&amp;$C1216,0),variables,2,0)</f>
        <v>10949</v>
      </c>
      <c r="H1216" s="4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3"/>
    </row>
    <row r="1217" spans="1:9" x14ac:dyDescent="0.3">
      <c r="A1217" s="43" t="s">
        <v>309</v>
      </c>
      <c r="B1217" s="43">
        <f t="shared" si="2300"/>
        <v>12</v>
      </c>
      <c r="C1217" s="43">
        <f t="shared" si="2309"/>
        <v>33</v>
      </c>
      <c r="D1217" s="43"/>
      <c r="E1217" s="43">
        <f t="shared" ref="E1217" si="2362">plan_id</f>
        <v>805</v>
      </c>
      <c r="F1217" s="43">
        <f t="shared" ca="1" si="2200"/>
        <v>2009</v>
      </c>
      <c r="G1217" s="43">
        <f t="shared" ref="G1217" ca="1" si="2363">VLOOKUP(INDIRECT(CHAR(39)&amp;$A1217&amp;CHAR(39)&amp;"!r2c"&amp;$C1217,0),variables,2,0)</f>
        <v>10951</v>
      </c>
      <c r="H1217" s="4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  <c r="I1217" s="43"/>
    </row>
    <row r="1218" spans="1:9" x14ac:dyDescent="0.3">
      <c r="A1218" s="43" t="s">
        <v>309</v>
      </c>
      <c r="B1218" s="43">
        <f t="shared" si="2300"/>
        <v>12</v>
      </c>
      <c r="C1218" s="43">
        <f t="shared" si="2309"/>
        <v>34</v>
      </c>
      <c r="D1218" s="43"/>
      <c r="E1218" s="43">
        <f t="shared" ref="E1218" si="2364">plan_id</f>
        <v>805</v>
      </c>
      <c r="F1218" s="43">
        <f t="shared" ca="1" si="2200"/>
        <v>2009</v>
      </c>
      <c r="G1218" s="43">
        <f t="shared" ref="G1218" ca="1" si="2365">VLOOKUP(INDIRECT(CHAR(39)&amp;$A1218&amp;CHAR(39)&amp;"!r2c"&amp;$C1218,0),variables,2,0)</f>
        <v>10950</v>
      </c>
      <c r="H1218" s="4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3"/>
    </row>
    <row r="1219" spans="1:9" x14ac:dyDescent="0.3">
      <c r="A1219" s="43" t="s">
        <v>309</v>
      </c>
      <c r="B1219" s="43">
        <f t="shared" si="2300"/>
        <v>12</v>
      </c>
      <c r="C1219" s="43">
        <f t="shared" si="2309"/>
        <v>35</v>
      </c>
      <c r="D1219" s="43"/>
      <c r="E1219" s="43">
        <f t="shared" ref="E1219" si="2366">plan_id</f>
        <v>805</v>
      </c>
      <c r="F1219" s="43">
        <f t="shared" ca="1" si="2200"/>
        <v>2009</v>
      </c>
      <c r="G1219" s="43">
        <f t="shared" ref="G1219" ca="1" si="2367">VLOOKUP(INDIRECT(CHAR(39)&amp;$A1219&amp;CHAR(39)&amp;"!r2c"&amp;$C1219,0),variables,2,0)</f>
        <v>10954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  <c r="I1219" s="43"/>
    </row>
    <row r="1220" spans="1:9" x14ac:dyDescent="0.3">
      <c r="A1220" s="43" t="s">
        <v>309</v>
      </c>
      <c r="B1220" s="43">
        <f t="shared" si="2300"/>
        <v>12</v>
      </c>
      <c r="C1220" s="43">
        <f t="shared" si="2309"/>
        <v>36</v>
      </c>
      <c r="D1220" s="43"/>
      <c r="E1220" s="43">
        <f t="shared" ref="E1220" si="2368">plan_id</f>
        <v>805</v>
      </c>
      <c r="F1220" s="43">
        <f t="shared" ca="1" si="2200"/>
        <v>2009</v>
      </c>
      <c r="G1220" s="43">
        <f t="shared" ref="G1220" ca="1" si="2369">VLOOKUP(INDIRECT(CHAR(39)&amp;$A1220&amp;CHAR(39)&amp;"!r2c"&amp;$C1220,0),variables,2,0)</f>
        <v>10955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  <c r="I1220" s="43"/>
    </row>
    <row r="1221" spans="1:9" x14ac:dyDescent="0.3">
      <c r="A1221" s="43" t="s">
        <v>309</v>
      </c>
      <c r="B1221" s="43">
        <f t="shared" si="2300"/>
        <v>12</v>
      </c>
      <c r="C1221" s="43">
        <f t="shared" si="2309"/>
        <v>37</v>
      </c>
      <c r="D1221" s="43"/>
      <c r="E1221" s="43">
        <f t="shared" ref="E1221" si="2370">plan_id</f>
        <v>805</v>
      </c>
      <c r="F1221" s="43">
        <f t="shared" ca="1" si="2200"/>
        <v>2009</v>
      </c>
      <c r="G1221" s="43">
        <f t="shared" ref="G1221" ca="1" si="2371">VLOOKUP(INDIRECT(CHAR(39)&amp;$A1221&amp;CHAR(39)&amp;"!r2c"&amp;$C1221,0),variables,2,0)</f>
        <v>10956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3"/>
    </row>
    <row r="1222" spans="1:9" x14ac:dyDescent="0.3">
      <c r="A1222" s="43" t="s">
        <v>309</v>
      </c>
      <c r="B1222" s="43">
        <f t="shared" si="2300"/>
        <v>12</v>
      </c>
      <c r="C1222" s="43">
        <f t="shared" si="2309"/>
        <v>38</v>
      </c>
      <c r="D1222" s="43"/>
      <c r="E1222" s="43">
        <f t="shared" ref="E1222" si="2372">plan_id</f>
        <v>805</v>
      </c>
      <c r="F1222" s="43">
        <f t="shared" ca="1" si="2200"/>
        <v>2009</v>
      </c>
      <c r="G1222" s="43">
        <f t="shared" ref="G1222" ca="1" si="2373">VLOOKUP(INDIRECT(CHAR(39)&amp;$A1222&amp;CHAR(39)&amp;"!r2c"&amp;$C1222,0),variables,2,0)</f>
        <v>10959</v>
      </c>
      <c r="H1222" s="4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4.00 - 8.20%</v>
      </c>
      <c r="I1222" s="43"/>
    </row>
    <row r="1223" spans="1:9" x14ac:dyDescent="0.3">
      <c r="A1223" s="43" t="s">
        <v>309</v>
      </c>
      <c r="B1223" s="43">
        <f t="shared" si="2300"/>
        <v>12</v>
      </c>
      <c r="C1223" s="43">
        <f t="shared" si="2309"/>
        <v>39</v>
      </c>
      <c r="D1223" s="43"/>
      <c r="E1223" s="43">
        <f t="shared" ref="E1223" si="2374">plan_id</f>
        <v>805</v>
      </c>
      <c r="F1223" s="43">
        <f t="shared" ca="1" si="2200"/>
        <v>2009</v>
      </c>
      <c r="G1223" s="43">
        <f t="shared" ref="G1223" ca="1" si="2375">VLOOKUP(INDIRECT(CHAR(39)&amp;$A1223&amp;CHAR(39)&amp;"!r2c"&amp;$C1223,0),variables,2,0)</f>
        <v>10962</v>
      </c>
      <c r="H1223" s="4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Pg.No:26,27</v>
      </c>
      <c r="I1223" s="43"/>
    </row>
    <row r="1224" spans="1:9" x14ac:dyDescent="0.3">
      <c r="A1224" s="43" t="s">
        <v>309</v>
      </c>
      <c r="B1224" s="43">
        <f t="shared" si="2300"/>
        <v>12</v>
      </c>
      <c r="C1224" s="43">
        <f t="shared" si="2309"/>
        <v>40</v>
      </c>
      <c r="D1224" s="43"/>
      <c r="E1224" s="43">
        <f t="shared" ref="E1224" si="2376">plan_id</f>
        <v>805</v>
      </c>
      <c r="F1224" s="43">
        <f t="shared" ca="1" si="2200"/>
        <v>2009</v>
      </c>
      <c r="G1224" s="43">
        <f t="shared" ref="G1224" ca="1" si="2377">VLOOKUP(INDIRECT(CHAR(39)&amp;$A1224&amp;CHAR(39)&amp;"!r2c"&amp;$C1224,0),variables,2,0)</f>
        <v>10964</v>
      </c>
      <c r="H1224" s="4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Pg.No:26,27</v>
      </c>
      <c r="I1224" s="43"/>
    </row>
    <row r="1225" spans="1:9" x14ac:dyDescent="0.3">
      <c r="A1225" s="43" t="s">
        <v>309</v>
      </c>
      <c r="B1225" s="43">
        <f t="shared" si="2300"/>
        <v>12</v>
      </c>
      <c r="C1225" s="43">
        <f t="shared" si="2309"/>
        <v>41</v>
      </c>
      <c r="D1225" s="43"/>
      <c r="E1225" s="43">
        <f t="shared" ref="E1225" si="2378">plan_id</f>
        <v>805</v>
      </c>
      <c r="F1225" s="43">
        <f t="shared" ca="1" si="2200"/>
        <v>2009</v>
      </c>
      <c r="G1225" s="43">
        <f t="shared" ref="G1225" ca="1" si="2379">VLOOKUP(INDIRECT(CHAR(39)&amp;$A1225&amp;CHAR(39)&amp;"!r2c"&amp;$C1225,0),variables,2,0)</f>
        <v>10967</v>
      </c>
      <c r="H1225" s="4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Mortality Table</v>
      </c>
      <c r="I1225" s="43"/>
    </row>
    <row r="1226" spans="1:9" x14ac:dyDescent="0.3">
      <c r="A1226" s="43" t="s">
        <v>309</v>
      </c>
      <c r="B1226" s="43">
        <f t="shared" si="2300"/>
        <v>12</v>
      </c>
      <c r="C1226" s="43">
        <f t="shared" si="2309"/>
        <v>42</v>
      </c>
      <c r="D1226" s="43"/>
      <c r="E1226" s="43">
        <f t="shared" ref="E1226" si="2380">plan_id</f>
        <v>805</v>
      </c>
      <c r="F1226" s="43">
        <f t="shared" ca="1" si="2200"/>
        <v>2009</v>
      </c>
      <c r="G1226" s="43">
        <f t="shared" ref="G1226" ca="1" si="2381">VLOOKUP(INDIRECT(CHAR(39)&amp;$A1226&amp;CHAR(39)&amp;"!r2c"&amp;$C1226,0),variables,2,0)</f>
        <v>10968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43"/>
    </row>
    <row r="1227" spans="1:9" x14ac:dyDescent="0.3">
      <c r="A1227" s="43" t="s">
        <v>309</v>
      </c>
      <c r="B1227" s="43">
        <f t="shared" si="2300"/>
        <v>12</v>
      </c>
      <c r="C1227" s="43">
        <f t="shared" si="2309"/>
        <v>43</v>
      </c>
      <c r="D1227" s="43"/>
      <c r="E1227" s="43">
        <f t="shared" ref="E1227" si="2382">plan_id</f>
        <v>805</v>
      </c>
      <c r="F1227" s="43">
        <f t="shared" ca="1" si="2200"/>
        <v>2009</v>
      </c>
      <c r="G1227" s="43">
        <f t="shared" ref="G1227" ca="1" si="2383">VLOOKUP(INDIRECT(CHAR(39)&amp;$A1227&amp;CHAR(39)&amp;"!r2c"&amp;$C1227,0),variables,2,0)</f>
        <v>10969</v>
      </c>
      <c r="H1227" s="4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3"/>
    </row>
    <row r="1228" spans="1:9" x14ac:dyDescent="0.3">
      <c r="A1228" s="43" t="s">
        <v>309</v>
      </c>
      <c r="B1228" s="43">
        <f t="shared" si="2300"/>
        <v>12</v>
      </c>
      <c r="C1228" s="43">
        <f t="shared" si="2309"/>
        <v>44</v>
      </c>
      <c r="D1228" s="43"/>
      <c r="E1228" s="43">
        <f t="shared" ref="E1228" si="2384">plan_id</f>
        <v>805</v>
      </c>
      <c r="F1228" s="43">
        <f t="shared" ca="1" si="2200"/>
        <v>2009</v>
      </c>
      <c r="G1228" s="43">
        <f t="shared" ref="G1228" ca="1" si="2385">VLOOKUP(INDIRECT(CHAR(39)&amp;$A1228&amp;CHAR(39)&amp;"!r2c"&amp;$C1228,0),variables,2,0)</f>
        <v>10970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3"/>
    </row>
    <row r="1229" spans="1:9" x14ac:dyDescent="0.3">
      <c r="A1229" s="43" t="s">
        <v>309</v>
      </c>
      <c r="B1229" s="43">
        <f t="shared" si="2300"/>
        <v>12</v>
      </c>
      <c r="C1229" s="43">
        <f t="shared" si="2309"/>
        <v>45</v>
      </c>
      <c r="D1229" s="43"/>
      <c r="E1229" s="43">
        <f t="shared" ref="E1229" si="2386">plan_id</f>
        <v>805</v>
      </c>
      <c r="F1229" s="43">
        <f t="shared" ca="1" si="2200"/>
        <v>2009</v>
      </c>
      <c r="G1229" s="43">
        <f t="shared" ref="G1229" ca="1" si="2387">VLOOKUP(INDIRECT(CHAR(39)&amp;$A1229&amp;CHAR(39)&amp;"!r2c"&amp;$C1229,0),variables,2,0)</f>
        <v>10971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3"/>
    </row>
    <row r="1230" spans="1:9" x14ac:dyDescent="0.3">
      <c r="A1230" s="43" t="s">
        <v>309</v>
      </c>
      <c r="B1230" s="43">
        <f t="shared" si="2300"/>
        <v>12</v>
      </c>
      <c r="C1230" s="43">
        <f t="shared" si="2309"/>
        <v>46</v>
      </c>
      <c r="D1230" s="43"/>
      <c r="E1230" s="43">
        <f t="shared" ref="E1230" si="2388">plan_id</f>
        <v>805</v>
      </c>
      <c r="F1230" s="43">
        <f t="shared" ca="1" si="2200"/>
        <v>2009</v>
      </c>
      <c r="G1230" s="43">
        <f t="shared" ref="G1230" ca="1" si="2389">VLOOKUP(INDIRECT(CHAR(39)&amp;$A1230&amp;CHAR(39)&amp;"!r2c"&amp;$C1230,0),variables,2,0)</f>
        <v>10972</v>
      </c>
      <c r="H1230" s="4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pay, open</v>
      </c>
      <c r="I1230" s="43"/>
    </row>
    <row r="1231" spans="1:9" x14ac:dyDescent="0.3">
      <c r="A1231" s="43" t="s">
        <v>309</v>
      </c>
      <c r="B1231" s="43">
        <f t="shared" si="2300"/>
        <v>12</v>
      </c>
      <c r="C1231" s="43">
        <f t="shared" si="2309"/>
        <v>47</v>
      </c>
      <c r="D1231" s="43"/>
      <c r="E1231" s="43">
        <f t="shared" ref="E1231" si="2390">plan_id</f>
        <v>805</v>
      </c>
      <c r="F1231" s="43">
        <f t="shared" ref="F1231:F1352" ca="1" si="2391">INDIRECT(CHAR(39)&amp;$A1231&amp;CHAR(39)&amp;"!r"&amp;$B1231&amp;"c2",0)</f>
        <v>2009</v>
      </c>
      <c r="G1231" s="43">
        <f t="shared" ref="G1231" ca="1" si="2392">VLOOKUP(INDIRECT(CHAR(39)&amp;$A1231&amp;CHAR(39)&amp;"!r2c"&amp;$C1231,0),variables,2,0)</f>
        <v>10973</v>
      </c>
      <c r="H1231" s="4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43"/>
    </row>
    <row r="1232" spans="1:9" x14ac:dyDescent="0.3">
      <c r="A1232" s="43" t="s">
        <v>309</v>
      </c>
      <c r="B1232" s="43">
        <f t="shared" si="2300"/>
        <v>12</v>
      </c>
      <c r="C1232" s="43">
        <f t="shared" si="2309"/>
        <v>48</v>
      </c>
      <c r="D1232" s="43"/>
      <c r="E1232" s="43">
        <f t="shared" ref="E1232" si="2393">plan_id</f>
        <v>805</v>
      </c>
      <c r="F1232" s="43">
        <f t="shared" ca="1" si="2391"/>
        <v>2009</v>
      </c>
      <c r="G1232" s="43">
        <f t="shared" ref="G1232" ca="1" si="2394">VLOOKUP(INDIRECT(CHAR(39)&amp;$A1232&amp;CHAR(39)&amp;"!r2c"&amp;$C1232,0),variables,2,0)</f>
        <v>10975</v>
      </c>
      <c r="H1232" s="4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  <c r="I1232" s="43"/>
    </row>
    <row r="1233" spans="1:9" x14ac:dyDescent="0.3">
      <c r="A1233" s="43" t="s">
        <v>309</v>
      </c>
      <c r="B1233" s="43">
        <f t="shared" si="2300"/>
        <v>12</v>
      </c>
      <c r="C1233" s="43">
        <f t="shared" si="2309"/>
        <v>49</v>
      </c>
      <c r="D1233" s="43"/>
      <c r="E1233" s="43">
        <f t="shared" ref="E1233" si="2395">plan_id</f>
        <v>805</v>
      </c>
      <c r="F1233" s="43">
        <f t="shared" ca="1" si="2391"/>
        <v>2009</v>
      </c>
      <c r="G1233" s="43">
        <f t="shared" ref="G1233" ca="1" si="2396">VLOOKUP(INDIRECT(CHAR(39)&amp;$A1233&amp;CHAR(39)&amp;"!r2c"&amp;$C1233,0),variables,2,0)</f>
        <v>10976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  <c r="I1233" s="43"/>
    </row>
    <row r="1234" spans="1:9" x14ac:dyDescent="0.3">
      <c r="A1234" s="43" t="s">
        <v>309</v>
      </c>
      <c r="B1234" s="43">
        <f t="shared" si="2300"/>
        <v>12</v>
      </c>
      <c r="C1234" s="43">
        <f t="shared" si="2309"/>
        <v>50</v>
      </c>
      <c r="D1234" s="43"/>
      <c r="E1234" s="43">
        <f t="shared" ref="E1234" si="2397">plan_id</f>
        <v>805</v>
      </c>
      <c r="F1234" s="43">
        <f t="shared" ca="1" si="2391"/>
        <v>2009</v>
      </c>
      <c r="G1234" s="43">
        <f t="shared" ref="G1234" ca="1" si="2398">VLOOKUP(INDIRECT(CHAR(39)&amp;$A1234&amp;CHAR(39)&amp;"!r2c"&amp;$C1234,0),variables,2,0)</f>
        <v>10977</v>
      </c>
      <c r="H1234" s="4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3"/>
    </row>
    <row r="1235" spans="1:9" x14ac:dyDescent="0.3">
      <c r="A1235" s="43" t="s">
        <v>309</v>
      </c>
      <c r="B1235" s="43">
        <f t="shared" si="2300"/>
        <v>12</v>
      </c>
      <c r="C1235" s="43">
        <f t="shared" si="2309"/>
        <v>51</v>
      </c>
      <c r="D1235" s="43"/>
      <c r="E1235" s="43">
        <f t="shared" ref="E1235" si="2399">plan_id</f>
        <v>805</v>
      </c>
      <c r="F1235" s="43">
        <f t="shared" ca="1" si="2391"/>
        <v>2009</v>
      </c>
      <c r="G1235" s="43">
        <f t="shared" ref="G1235" ca="1" si="2400">VLOOKUP(INDIRECT(CHAR(39)&amp;$A1235&amp;CHAR(39)&amp;"!r2c"&amp;$C1235,0),variables,2,0)</f>
        <v>10978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  <c r="I1235" s="43"/>
    </row>
    <row r="1236" spans="1:9" x14ac:dyDescent="0.3">
      <c r="A1236" s="43" t="s">
        <v>309</v>
      </c>
      <c r="B1236" s="43">
        <f t="shared" si="2300"/>
        <v>12</v>
      </c>
      <c r="C1236" s="43">
        <f t="shared" si="2309"/>
        <v>52</v>
      </c>
      <c r="D1236" s="43"/>
      <c r="E1236" s="43">
        <f t="shared" ref="E1236" si="2401">plan_id</f>
        <v>805</v>
      </c>
      <c r="F1236" s="43">
        <f t="shared" ca="1" si="2391"/>
        <v>2009</v>
      </c>
      <c r="G1236" s="43">
        <f t="shared" ref="G1236" ca="1" si="2402">VLOOKUP(INDIRECT(CHAR(39)&amp;$A1236&amp;CHAR(39)&amp;"!r2c"&amp;$C1236,0),variables,2,0)</f>
        <v>10979</v>
      </c>
      <c r="H1236" s="4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43"/>
    </row>
    <row r="1237" spans="1:9" x14ac:dyDescent="0.3">
      <c r="A1237" s="43" t="s">
        <v>309</v>
      </c>
      <c r="B1237" s="43">
        <f t="shared" si="2300"/>
        <v>12</v>
      </c>
      <c r="C1237" s="43">
        <f t="shared" si="2309"/>
        <v>53</v>
      </c>
      <c r="D1237" s="43"/>
      <c r="E1237" s="43">
        <f t="shared" ref="E1237" si="2403">plan_id</f>
        <v>805</v>
      </c>
      <c r="F1237" s="43">
        <f t="shared" ca="1" si="2391"/>
        <v>2009</v>
      </c>
      <c r="G1237" s="43">
        <f t="shared" ref="G1237" ca="1" si="2404">VLOOKUP(INDIRECT(CHAR(39)&amp;$A1237&amp;CHAR(39)&amp;"!r2c"&amp;$C1237,0),variables,2,0)</f>
        <v>10980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43"/>
    </row>
    <row r="1238" spans="1:9" x14ac:dyDescent="0.3">
      <c r="A1238" s="43" t="s">
        <v>309</v>
      </c>
      <c r="B1238" s="43">
        <f t="shared" si="2300"/>
        <v>12</v>
      </c>
      <c r="C1238" s="43">
        <f t="shared" si="2309"/>
        <v>54</v>
      </c>
      <c r="D1238" s="43"/>
      <c r="E1238" s="43">
        <f t="shared" ref="E1238" si="2405">plan_id</f>
        <v>805</v>
      </c>
      <c r="F1238" s="43">
        <f t="shared" ca="1" si="2391"/>
        <v>2009</v>
      </c>
      <c r="G1238" s="43">
        <f t="shared" ref="G1238" ca="1" si="2406">VLOOKUP(INDIRECT(CHAR(39)&amp;$A1238&amp;CHAR(39)&amp;"!r2c"&amp;$C1238,0),variables,2,0)</f>
        <v>10981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3"/>
    </row>
    <row r="1239" spans="1:9" x14ac:dyDescent="0.3">
      <c r="A1239" s="43" t="s">
        <v>309</v>
      </c>
      <c r="B1239" s="43">
        <f t="shared" si="2300"/>
        <v>12</v>
      </c>
      <c r="C1239" s="43">
        <f t="shared" si="2309"/>
        <v>55</v>
      </c>
      <c r="D1239" s="43"/>
      <c r="E1239" s="43">
        <f t="shared" ref="E1239" si="2407">plan_id</f>
        <v>805</v>
      </c>
      <c r="F1239" s="43">
        <f t="shared" ca="1" si="2391"/>
        <v>2009</v>
      </c>
      <c r="G1239" s="43">
        <f t="shared" ref="G1239" ca="1" si="2408">VLOOKUP(INDIRECT(CHAR(39)&amp;$A1239&amp;CHAR(39)&amp;"!r2c"&amp;$C1239,0),variables,2,0)</f>
        <v>10706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7.0908644975598413E-4</v>
      </c>
      <c r="I1239" s="43"/>
    </row>
    <row r="1240" spans="1:9" x14ac:dyDescent="0.3">
      <c r="A1240" s="43" t="s">
        <v>309</v>
      </c>
      <c r="B1240" s="43">
        <f t="shared" si="2300"/>
        <v>12</v>
      </c>
      <c r="C1240" s="43">
        <f t="shared" si="2309"/>
        <v>56</v>
      </c>
      <c r="D1240" s="43"/>
      <c r="E1240" s="43">
        <f t="shared" ref="E1240" si="2409">plan_id</f>
        <v>805</v>
      </c>
      <c r="F1240" s="43">
        <f t="shared" ca="1" si="2391"/>
        <v>2009</v>
      </c>
      <c r="G1240" s="43">
        <f t="shared" ref="G1240" ca="1" si="2410">VLOOKUP(INDIRECT(CHAR(39)&amp;$A1240&amp;CHAR(39)&amp;"!r2c"&amp;$C1240,0),variables,2,0)</f>
        <v>10983</v>
      </c>
      <c r="H1240" s="4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 xml:space="preserve">Yes </v>
      </c>
      <c r="I1240" s="43"/>
    </row>
    <row r="1241" spans="1:9" x14ac:dyDescent="0.3">
      <c r="A1241" s="43" t="s">
        <v>309</v>
      </c>
      <c r="B1241" s="43">
        <f t="shared" si="2300"/>
        <v>12</v>
      </c>
      <c r="C1241" s="43">
        <f t="shared" si="2309"/>
        <v>57</v>
      </c>
      <c r="D1241" s="43"/>
      <c r="E1241" s="43">
        <f t="shared" ref="E1241" si="2411">plan_id</f>
        <v>805</v>
      </c>
      <c r="F1241" s="43">
        <f t="shared" ca="1" si="2391"/>
        <v>2009</v>
      </c>
      <c r="G1241" s="43">
        <f t="shared" ref="G1241" ca="1" si="2412">VLOOKUP(INDIRECT(CHAR(39)&amp;$A1241&amp;CHAR(39)&amp;"!r2c"&amp;$C1241,0),variables,2,0)</f>
        <v>10989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14885981000</v>
      </c>
      <c r="I1241" s="43"/>
    </row>
    <row r="1242" spans="1:9" x14ac:dyDescent="0.3">
      <c r="A1242" s="43" t="s">
        <v>309</v>
      </c>
      <c r="B1242" s="43">
        <f t="shared" si="2300"/>
        <v>12</v>
      </c>
      <c r="C1242" s="43">
        <f t="shared" si="2309"/>
        <v>58</v>
      </c>
      <c r="D1242" s="43"/>
      <c r="E1242" s="43">
        <f t="shared" ref="E1242" si="2413">plan_id</f>
        <v>805</v>
      </c>
      <c r="F1242" s="43">
        <f t="shared" ca="1" si="2391"/>
        <v>2009</v>
      </c>
      <c r="G1242" s="43">
        <f t="shared" ref="G1242" ca="1" si="2414">VLOOKUP(INDIRECT(CHAR(39)&amp;$A1242&amp;CHAR(39)&amp;"!r2c"&amp;$C1242,0),variables,2,0)</f>
        <v>10990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23400426000</v>
      </c>
      <c r="I1242" s="43"/>
    </row>
    <row r="1243" spans="1:9" x14ac:dyDescent="0.3">
      <c r="A1243" s="43" t="s">
        <v>309</v>
      </c>
      <c r="B1243" s="43">
        <f t="shared" si="2300"/>
        <v>12</v>
      </c>
      <c r="C1243" s="43">
        <f t="shared" si="2309"/>
        <v>59</v>
      </c>
      <c r="D1243" s="43"/>
      <c r="E1243" s="43">
        <f t="shared" ref="E1243" si="2415">plan_id</f>
        <v>805</v>
      </c>
      <c r="F1243" s="43">
        <f t="shared" ca="1" si="2391"/>
        <v>2009</v>
      </c>
      <c r="G1243" s="43">
        <f t="shared" ref="G1243" ca="1" si="2416">VLOOKUP(INDIRECT(CHAR(39)&amp;$A1243&amp;CHAR(39)&amp;"!r2c"&amp;$C1243,0),variables,2,0)</f>
        <v>10991</v>
      </c>
      <c r="H1243" s="4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8514445000</v>
      </c>
      <c r="I1243" s="43"/>
    </row>
    <row r="1244" spans="1:9" x14ac:dyDescent="0.3">
      <c r="A1244" s="43" t="s">
        <v>309</v>
      </c>
      <c r="B1244" s="43">
        <f t="shared" si="2300"/>
        <v>12</v>
      </c>
      <c r="C1244" s="43">
        <f t="shared" si="2309"/>
        <v>60</v>
      </c>
      <c r="D1244" s="43"/>
      <c r="E1244" s="43">
        <f t="shared" ref="E1244" si="2417">plan_id</f>
        <v>805</v>
      </c>
      <c r="F1244" s="43">
        <f t="shared" ca="1" si="2391"/>
        <v>2009</v>
      </c>
      <c r="G1244" s="43">
        <f t="shared" ref="G1244" ca="1" si="2418">VLOOKUP(INDIRECT(CHAR(39)&amp;$A1244&amp;CHAR(39)&amp;"!r2c"&amp;$C1244,0),variables,2,0)</f>
        <v>10992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0.63600000000000001</v>
      </c>
      <c r="I1244" s="43"/>
    </row>
    <row r="1245" spans="1:9" x14ac:dyDescent="0.3">
      <c r="A1245" s="43" t="s">
        <v>309</v>
      </c>
      <c r="B1245" s="43">
        <f t="shared" si="2300"/>
        <v>12</v>
      </c>
      <c r="C1245" s="43">
        <f t="shared" si="2309"/>
        <v>61</v>
      </c>
      <c r="D1245" s="43"/>
      <c r="E1245" s="43">
        <f t="shared" ref="E1245" si="2419">plan_id</f>
        <v>805</v>
      </c>
      <c r="F1245" s="43">
        <f t="shared" ca="1" si="2391"/>
        <v>2009</v>
      </c>
      <c r="G1245" s="43">
        <f t="shared" ref="G1245" ca="1" si="2420">VLOOKUP(INDIRECT(CHAR(39)&amp;$A1245&amp;CHAR(39)&amp;"!r2c"&amp;$C1245,0),variables,2,0)</f>
        <v>10993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3253077000</v>
      </c>
      <c r="I1245" s="43"/>
    </row>
    <row r="1246" spans="1:9" x14ac:dyDescent="0.3">
      <c r="A1246" s="43" t="s">
        <v>309</v>
      </c>
      <c r="B1246" s="43">
        <f t="shared" si="2300"/>
        <v>12</v>
      </c>
      <c r="C1246" s="43">
        <f t="shared" si="2309"/>
        <v>62</v>
      </c>
      <c r="D1246" s="43"/>
      <c r="E1246" s="43">
        <f t="shared" ref="E1246" si="2421">plan_id</f>
        <v>805</v>
      </c>
      <c r="F1246" s="43">
        <f t="shared" ca="1" si="2391"/>
        <v>2009</v>
      </c>
      <c r="G1246" s="43">
        <f t="shared" ref="G1246" ca="1" si="2422">VLOOKUP(INDIRECT(CHAR(39)&amp;$A1246&amp;CHAR(39)&amp;"!r2c"&amp;$C1246,0),variables,2,0)</f>
        <v>10801</v>
      </c>
      <c r="H1246" s="4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1024062000</v>
      </c>
      <c r="I1246" s="43"/>
    </row>
    <row r="1247" spans="1:9" x14ac:dyDescent="0.3">
      <c r="A1247" s="43" t="s">
        <v>309</v>
      </c>
      <c r="B1247" s="43">
        <f t="shared" si="2300"/>
        <v>12</v>
      </c>
      <c r="C1247" s="43">
        <f t="shared" si="2309"/>
        <v>63</v>
      </c>
      <c r="D1247" s="43"/>
      <c r="E1247" s="43">
        <f t="shared" ref="E1247" si="2423">plan_id</f>
        <v>805</v>
      </c>
      <c r="F1247" s="43">
        <f t="shared" ca="1" si="2391"/>
        <v>2009</v>
      </c>
      <c r="G1247" s="43">
        <f t="shared" ref="G1247" ca="1" si="2424">VLOOKUP(INDIRECT(CHAR(39)&amp;$A1247&amp;CHAR(39)&amp;"!r2c"&amp;$C1247,0),variables,2,0)</f>
        <v>10802</v>
      </c>
      <c r="H1247" s="4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29587000</v>
      </c>
      <c r="I1247" s="43"/>
    </row>
    <row r="1248" spans="1:9" x14ac:dyDescent="0.3">
      <c r="A1248" s="43" t="s">
        <v>309</v>
      </c>
      <c r="B1248" s="43">
        <f t="shared" si="2300"/>
        <v>12</v>
      </c>
      <c r="C1248" s="43">
        <f t="shared" si="2309"/>
        <v>64</v>
      </c>
      <c r="D1248" s="43"/>
      <c r="E1248" s="43">
        <f t="shared" ref="E1248" si="2425">plan_id</f>
        <v>805</v>
      </c>
      <c r="F1248" s="43">
        <f t="shared" ca="1" si="2391"/>
        <v>2009</v>
      </c>
      <c r="G1248" s="43">
        <f t="shared" ref="G1248" ca="1" si="2426">VLOOKUP(INDIRECT(CHAR(39)&amp;$A1248&amp;CHAR(39)&amp;"!r2c"&amp;$C1248,0),variables,2,0)</f>
        <v>10803</v>
      </c>
      <c r="H1248" s="4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3"/>
    </row>
    <row r="1249" spans="1:9" x14ac:dyDescent="0.3">
      <c r="A1249" s="43" t="s">
        <v>309</v>
      </c>
      <c r="B1249" s="43">
        <f t="shared" si="2300"/>
        <v>12</v>
      </c>
      <c r="C1249" s="43">
        <f t="shared" si="2309"/>
        <v>65</v>
      </c>
      <c r="D1249" s="43"/>
      <c r="E1249" s="43">
        <f t="shared" ref="E1249" si="2427">plan_id</f>
        <v>805</v>
      </c>
      <c r="F1249" s="43">
        <f t="shared" ca="1" si="2391"/>
        <v>2009</v>
      </c>
      <c r="G1249" s="43">
        <f t="shared" ref="G1249" ca="1" si="2428">VLOOKUP(INDIRECT(CHAR(39)&amp;$A1249&amp;CHAR(39)&amp;"!r2c"&amp;$C1249,0),variables,2,0)</f>
        <v>10804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3"/>
    </row>
    <row r="1250" spans="1:9" x14ac:dyDescent="0.3">
      <c r="A1250" s="43" t="s">
        <v>309</v>
      </c>
      <c r="B1250" s="43">
        <f t="shared" si="2300"/>
        <v>12</v>
      </c>
      <c r="C1250" s="43">
        <f t="shared" si="2309"/>
        <v>66</v>
      </c>
      <c r="D1250" s="43"/>
      <c r="E1250" s="43">
        <f t="shared" ref="E1250" si="2429">plan_id</f>
        <v>805</v>
      </c>
      <c r="F1250" s="43">
        <f t="shared" ca="1" si="2391"/>
        <v>2009</v>
      </c>
      <c r="G1250" s="43">
        <f t="shared" ref="G1250" ca="1" si="2430">VLOOKUP(INDIRECT(CHAR(39)&amp;$A1250&amp;CHAR(39)&amp;"!r2c"&amp;$C1250,0),variables,2,0)</f>
        <v>10805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3"/>
    </row>
    <row r="1251" spans="1:9" x14ac:dyDescent="0.3">
      <c r="A1251" s="43" t="s">
        <v>309</v>
      </c>
      <c r="B1251" s="43">
        <f t="shared" ref="B1251" si="2431">B1186+1</f>
        <v>12</v>
      </c>
      <c r="C1251" s="43">
        <f t="shared" si="2309"/>
        <v>67</v>
      </c>
      <c r="D1251" s="43"/>
      <c r="E1251" s="43">
        <f t="shared" ref="E1251" si="2432">plan_id</f>
        <v>805</v>
      </c>
      <c r="F1251" s="43">
        <f t="shared" ca="1" si="2391"/>
        <v>2009</v>
      </c>
      <c r="G1251" s="43">
        <f t="shared" ref="G1251" ca="1" si="2433">VLOOKUP(INDIRECT(CHAR(39)&amp;$A1251&amp;CHAR(39)&amp;"!r2c"&amp;$C1251,0),variables,2,0)</f>
        <v>10806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3"/>
    </row>
    <row r="1252" spans="1:9" x14ac:dyDescent="0.3">
      <c r="A1252" s="43" t="s">
        <v>309</v>
      </c>
      <c r="B1252" s="43">
        <f>B1251</f>
        <v>12</v>
      </c>
      <c r="C1252" s="43">
        <f t="shared" si="2309"/>
        <v>68</v>
      </c>
      <c r="D1252" s="43"/>
      <c r="E1252" s="43">
        <f t="shared" ref="E1252" si="2434">plan_id</f>
        <v>805</v>
      </c>
      <c r="F1252" s="43">
        <f t="shared" ca="1" si="2391"/>
        <v>2009</v>
      </c>
      <c r="G1252" s="43">
        <f t="shared" ref="G1252" ca="1" si="2435">VLOOKUP(INDIRECT(CHAR(39)&amp;$A1252&amp;CHAR(39)&amp;"!r2c"&amp;$C1252,0),variables,2,0)</f>
        <v>10807</v>
      </c>
      <c r="H1252" s="4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3"/>
    </row>
    <row r="1253" spans="1:9" x14ac:dyDescent="0.3">
      <c r="A1253" s="43" t="s">
        <v>309</v>
      </c>
      <c r="B1253" s="43">
        <f t="shared" ref="B1253:B1277" si="2436">B1252</f>
        <v>12</v>
      </c>
      <c r="C1253" s="43">
        <f t="shared" si="2309"/>
        <v>69</v>
      </c>
      <c r="D1253" s="43"/>
      <c r="E1253" s="43">
        <f t="shared" ref="E1253" si="2437">plan_id</f>
        <v>805</v>
      </c>
      <c r="F1253" s="43">
        <f t="shared" ca="1" si="2391"/>
        <v>2009</v>
      </c>
      <c r="G1253" s="43">
        <f t="shared" ref="G1253" ca="1" si="2438">VLOOKUP(INDIRECT(CHAR(39)&amp;$A1253&amp;CHAR(39)&amp;"!r2c"&amp;$C1253,0),variables,2,0)</f>
        <v>10808</v>
      </c>
      <c r="H1253" s="4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3"/>
    </row>
    <row r="1254" spans="1:9" x14ac:dyDescent="0.3">
      <c r="A1254" s="43" t="s">
        <v>309</v>
      </c>
      <c r="B1254" s="43">
        <f t="shared" si="2436"/>
        <v>12</v>
      </c>
      <c r="C1254" s="43">
        <f t="shared" si="2309"/>
        <v>70</v>
      </c>
      <c r="D1254" s="43"/>
      <c r="E1254" s="43">
        <f t="shared" ref="E1254" si="2439">plan_id</f>
        <v>805</v>
      </c>
      <c r="F1254" s="43">
        <f t="shared" ca="1" si="2391"/>
        <v>2009</v>
      </c>
      <c r="G1254" s="43">
        <f t="shared" ref="G1254" ca="1" si="2440">VLOOKUP(INDIRECT(CHAR(39)&amp;$A1254&amp;CHAR(39)&amp;"!r2c"&amp;$C1254,0),variables,2,0)</f>
        <v>10809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3"/>
    </row>
    <row r="1255" spans="1:9" x14ac:dyDescent="0.3">
      <c r="A1255" s="43" t="s">
        <v>309</v>
      </c>
      <c r="B1255" s="43">
        <f t="shared" si="2436"/>
        <v>12</v>
      </c>
      <c r="C1255" s="43">
        <f t="shared" ref="C1255:C1318" si="2441">C1164</f>
        <v>71</v>
      </c>
      <c r="D1255" s="43"/>
      <c r="E1255" s="43">
        <f t="shared" ref="E1255" si="2442">plan_id</f>
        <v>805</v>
      </c>
      <c r="F1255" s="43">
        <f t="shared" ca="1" si="2391"/>
        <v>2009</v>
      </c>
      <c r="G1255" s="43">
        <f t="shared" ref="G1255" ca="1" si="2443">VLOOKUP(INDIRECT(CHAR(39)&amp;$A1255&amp;CHAR(39)&amp;"!r2c"&amp;$C1255,0),variables,2,0)</f>
        <v>10810</v>
      </c>
      <c r="H1255" s="4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9699000</v>
      </c>
      <c r="I1255" s="43"/>
    </row>
    <row r="1256" spans="1:9" x14ac:dyDescent="0.3">
      <c r="A1256" s="43" t="s">
        <v>309</v>
      </c>
      <c r="B1256" s="43">
        <f t="shared" si="2436"/>
        <v>12</v>
      </c>
      <c r="C1256" s="43">
        <f t="shared" si="2441"/>
        <v>72</v>
      </c>
      <c r="D1256" s="43"/>
      <c r="E1256" s="43">
        <f t="shared" ref="E1256" si="2444">plan_id</f>
        <v>805</v>
      </c>
      <c r="F1256" s="43">
        <f t="shared" ca="1" si="2391"/>
        <v>2009</v>
      </c>
      <c r="G1256" s="43">
        <f t="shared" ref="G1256" ca="1" si="2445">VLOOKUP(INDIRECT(CHAR(39)&amp;$A1256&amp;CHAR(39)&amp;"!r2c"&amp;$C1256,0),variables,2,0)</f>
        <v>10811</v>
      </c>
      <c r="H1256" s="4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3"/>
    </row>
    <row r="1257" spans="1:9" x14ac:dyDescent="0.3">
      <c r="A1257" s="43" t="s">
        <v>309</v>
      </c>
      <c r="B1257" s="43">
        <f t="shared" si="2436"/>
        <v>12</v>
      </c>
      <c r="C1257" s="43">
        <f t="shared" si="2441"/>
        <v>73</v>
      </c>
      <c r="D1257" s="43"/>
      <c r="E1257" s="43">
        <f t="shared" ref="E1257" si="2446">plan_id</f>
        <v>805</v>
      </c>
      <c r="F1257" s="43">
        <f t="shared" ca="1" si="2391"/>
        <v>2009</v>
      </c>
      <c r="G1257" s="43">
        <f t="shared" ref="G1257" ca="1" si="2447">VLOOKUP(INDIRECT(CHAR(39)&amp;$A1257&amp;CHAR(39)&amp;"!r2c"&amp;$C1257,0),variables,2,0)</f>
        <v>10812</v>
      </c>
      <c r="H1257" s="4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3"/>
    </row>
    <row r="1258" spans="1:9" x14ac:dyDescent="0.3">
      <c r="A1258" s="43" t="s">
        <v>309</v>
      </c>
      <c r="B1258" s="43">
        <f t="shared" si="2436"/>
        <v>12</v>
      </c>
      <c r="C1258" s="43">
        <f t="shared" si="2441"/>
        <v>74</v>
      </c>
      <c r="D1258" s="43"/>
      <c r="E1258" s="43">
        <f t="shared" ref="E1258" si="2448">plan_id</f>
        <v>805</v>
      </c>
      <c r="F1258" s="43">
        <f t="shared" ca="1" si="2391"/>
        <v>2009</v>
      </c>
      <c r="G1258" s="43">
        <f t="shared" ref="G1258" ca="1" si="2449">VLOOKUP(INDIRECT(CHAR(39)&amp;$A1258&amp;CHAR(39)&amp;"!r2c"&amp;$C1258,0),variables,2,0)</f>
        <v>10813</v>
      </c>
      <c r="H1258" s="4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3"/>
    </row>
    <row r="1259" spans="1:9" x14ac:dyDescent="0.3">
      <c r="A1259" s="43" t="s">
        <v>309</v>
      </c>
      <c r="B1259" s="43">
        <f t="shared" si="2436"/>
        <v>12</v>
      </c>
      <c r="C1259" s="43">
        <f t="shared" si="2441"/>
        <v>75</v>
      </c>
      <c r="D1259" s="43"/>
      <c r="E1259" s="43">
        <f t="shared" ref="E1259" si="2450">plan_id</f>
        <v>805</v>
      </c>
      <c r="F1259" s="43">
        <f t="shared" ca="1" si="2391"/>
        <v>2009</v>
      </c>
      <c r="G1259" s="43">
        <f t="shared" ref="G1259" ca="1" si="2451">VLOOKUP(INDIRECT(CHAR(39)&amp;$A1259&amp;CHAR(39)&amp;"!r2c"&amp;$C1259,0),variables,2,0)</f>
        <v>10814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3"/>
    </row>
    <row r="1260" spans="1:9" x14ac:dyDescent="0.3">
      <c r="A1260" s="43" t="s">
        <v>309</v>
      </c>
      <c r="B1260" s="43">
        <f t="shared" si="2436"/>
        <v>12</v>
      </c>
      <c r="C1260" s="43">
        <f t="shared" si="2441"/>
        <v>76</v>
      </c>
      <c r="D1260" s="43"/>
      <c r="E1260" s="43">
        <f t="shared" ref="E1260" si="2452">plan_id</f>
        <v>805</v>
      </c>
      <c r="F1260" s="43">
        <f t="shared" ca="1" si="2391"/>
        <v>2009</v>
      </c>
      <c r="G1260" s="43">
        <f t="shared" ref="G1260" ca="1" si="2453">VLOOKUP(INDIRECT(CHAR(39)&amp;$A1260&amp;CHAR(39)&amp;"!r2c"&amp;$C1260,0),variables,2,0)</f>
        <v>10815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3"/>
    </row>
    <row r="1261" spans="1:9" x14ac:dyDescent="0.3">
      <c r="A1261" s="43" t="s">
        <v>309</v>
      </c>
      <c r="B1261" s="43">
        <f t="shared" si="2436"/>
        <v>12</v>
      </c>
      <c r="C1261" s="43">
        <f t="shared" si="2441"/>
        <v>77</v>
      </c>
      <c r="D1261" s="43"/>
      <c r="E1261" s="43">
        <f t="shared" ref="E1261" si="2454">plan_id</f>
        <v>805</v>
      </c>
      <c r="F1261" s="43">
        <f t="shared" ca="1" si="2391"/>
        <v>2009</v>
      </c>
      <c r="G1261" s="43">
        <f t="shared" ref="G1261" ca="1" si="2455">VLOOKUP(INDIRECT(CHAR(39)&amp;$A1261&amp;CHAR(39)&amp;"!r2c"&amp;$C1261,0),variables,2,0)</f>
        <v>10816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-94232000</v>
      </c>
      <c r="I1261" s="43"/>
    </row>
    <row r="1262" spans="1:9" x14ac:dyDescent="0.3">
      <c r="A1262" s="43" t="s">
        <v>309</v>
      </c>
      <c r="B1262" s="43">
        <f t="shared" si="2436"/>
        <v>12</v>
      </c>
      <c r="C1262" s="43">
        <f t="shared" si="2441"/>
        <v>78</v>
      </c>
      <c r="D1262" s="43"/>
      <c r="E1262" s="43">
        <f t="shared" ref="E1262" si="2456">plan_id</f>
        <v>805</v>
      </c>
      <c r="F1262" s="43">
        <f t="shared" ca="1" si="2391"/>
        <v>2009</v>
      </c>
      <c r="G1262" s="43">
        <f t="shared" ref="G1262" ca="1" si="2457">VLOOKUP(INDIRECT(CHAR(39)&amp;$A1262&amp;CHAR(39)&amp;"!r2c"&amp;$C1262,0),variables,2,0)</f>
        <v>10817</v>
      </c>
      <c r="H1262" s="4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3"/>
    </row>
    <row r="1263" spans="1:9" x14ac:dyDescent="0.3">
      <c r="A1263" s="43" t="s">
        <v>309</v>
      </c>
      <c r="B1263" s="43">
        <f t="shared" si="2436"/>
        <v>12</v>
      </c>
      <c r="C1263" s="43">
        <f t="shared" si="2441"/>
        <v>79</v>
      </c>
      <c r="D1263" s="43"/>
      <c r="E1263" s="43">
        <f t="shared" ref="E1263" si="2458">plan_id</f>
        <v>805</v>
      </c>
      <c r="F1263" s="43">
        <f t="shared" ca="1" si="2391"/>
        <v>2009</v>
      </c>
      <c r="G1263" s="43">
        <f t="shared" ref="G1263" ca="1" si="2459">VLOOKUP(INDIRECT(CHAR(39)&amp;$A1263&amp;CHAR(39)&amp;"!r2c"&amp;$C1263,0),variables,2,0)</f>
        <v>10818</v>
      </c>
      <c r="H1263" s="4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60121000</v>
      </c>
      <c r="I1263" s="43"/>
    </row>
    <row r="1264" spans="1:9" x14ac:dyDescent="0.3">
      <c r="A1264" s="43" t="s">
        <v>309</v>
      </c>
      <c r="B1264" s="43">
        <f t="shared" si="2436"/>
        <v>12</v>
      </c>
      <c r="C1264" s="43">
        <f t="shared" si="2441"/>
        <v>80</v>
      </c>
      <c r="D1264" s="43"/>
      <c r="E1264" s="43">
        <f t="shared" ref="E1264" si="2460">plan_id</f>
        <v>805</v>
      </c>
      <c r="F1264" s="43">
        <f t="shared" ca="1" si="2391"/>
        <v>2009</v>
      </c>
      <c r="G1264" s="43">
        <f t="shared" ref="G1264" ca="1" si="2461">VLOOKUP(INDIRECT(CHAR(39)&amp;$A1264&amp;CHAR(39)&amp;"!r2c"&amp;$C1264,0),variables,2,0)</f>
        <v>10819</v>
      </c>
      <c r="H1264" s="4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3"/>
    </row>
    <row r="1265" spans="1:9" x14ac:dyDescent="0.3">
      <c r="A1265" s="43" t="s">
        <v>309</v>
      </c>
      <c r="B1265" s="43">
        <f t="shared" si="2436"/>
        <v>12</v>
      </c>
      <c r="C1265" s="43">
        <f t="shared" si="2441"/>
        <v>81</v>
      </c>
      <c r="D1265" s="43"/>
      <c r="E1265" s="43">
        <f t="shared" ref="E1265" si="2462">plan_id</f>
        <v>805</v>
      </c>
      <c r="F1265" s="43">
        <f t="shared" ca="1" si="2391"/>
        <v>2009</v>
      </c>
      <c r="G1265" s="43">
        <f t="shared" ref="G1265" ca="1" si="2463">VLOOKUP(INDIRECT(CHAR(39)&amp;$A1265&amp;CHAR(39)&amp;"!r2c"&amp;$C1265,0),variables,2,0)</f>
        <v>10820</v>
      </c>
      <c r="H1265" s="4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101232000</v>
      </c>
      <c r="I1265" s="43"/>
    </row>
    <row r="1266" spans="1:9" x14ac:dyDescent="0.3">
      <c r="A1266" s="43" t="s">
        <v>309</v>
      </c>
      <c r="B1266" s="43">
        <f t="shared" si="2436"/>
        <v>12</v>
      </c>
      <c r="C1266" s="43">
        <f t="shared" si="2441"/>
        <v>82</v>
      </c>
      <c r="D1266" s="43"/>
      <c r="E1266" s="43">
        <f t="shared" ref="E1266" si="2464">plan_id</f>
        <v>805</v>
      </c>
      <c r="F1266" s="43">
        <f t="shared" ca="1" si="2391"/>
        <v>2009</v>
      </c>
      <c r="G1266" s="43">
        <f t="shared" ref="G1266" ca="1" si="2465">VLOOKUP(INDIRECT(CHAR(39)&amp;$A1266&amp;CHAR(39)&amp;"!r2c"&amp;$C1266,0),variables,2,0)</f>
        <v>10821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3"/>
    </row>
    <row r="1267" spans="1:9" x14ac:dyDescent="0.3">
      <c r="A1267" s="43" t="s">
        <v>309</v>
      </c>
      <c r="B1267" s="43">
        <f t="shared" si="2436"/>
        <v>12</v>
      </c>
      <c r="C1267" s="43">
        <f t="shared" si="2441"/>
        <v>83</v>
      </c>
      <c r="D1267" s="43"/>
      <c r="E1267" s="43">
        <f t="shared" ref="E1267" si="2466">plan_id</f>
        <v>805</v>
      </c>
      <c r="F1267" s="43">
        <f t="shared" ca="1" si="2391"/>
        <v>2009</v>
      </c>
      <c r="G1267" s="43">
        <f t="shared" ref="G1267" ca="1" si="2467">VLOOKUP(INDIRECT(CHAR(39)&amp;$A1267&amp;CHAR(39)&amp;"!r2c"&amp;$C1267,0),variables,2,0)</f>
        <v>10822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3"/>
    </row>
    <row r="1268" spans="1:9" x14ac:dyDescent="0.3">
      <c r="A1268" s="43" t="s">
        <v>309</v>
      </c>
      <c r="B1268" s="43">
        <f t="shared" si="2436"/>
        <v>12</v>
      </c>
      <c r="C1268" s="43">
        <f t="shared" si="2441"/>
        <v>84</v>
      </c>
      <c r="D1268" s="43"/>
      <c r="E1268" s="43">
        <f t="shared" ref="E1268" si="2468">plan_id</f>
        <v>805</v>
      </c>
      <c r="F1268" s="43">
        <f t="shared" ca="1" si="2391"/>
        <v>2009</v>
      </c>
      <c r="G1268" s="43">
        <f t="shared" ref="G1268" ca="1" si="2469">VLOOKUP(INDIRECT(CHAR(39)&amp;$A1268&amp;CHAR(39)&amp;"!r2c"&amp;$C1268,0),variables,2,0)</f>
        <v>10829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3"/>
    </row>
    <row r="1269" spans="1:9" x14ac:dyDescent="0.3">
      <c r="A1269" s="43" t="s">
        <v>309</v>
      </c>
      <c r="B1269" s="43">
        <f t="shared" si="2436"/>
        <v>12</v>
      </c>
      <c r="C1269" s="43">
        <f t="shared" si="2441"/>
        <v>85</v>
      </c>
      <c r="D1269" s="43"/>
      <c r="E1269" s="43">
        <f t="shared" ref="E1269" si="2470">plan_id</f>
        <v>805</v>
      </c>
      <c r="F1269" s="43">
        <f t="shared" ca="1" si="2391"/>
        <v>2009</v>
      </c>
      <c r="G1269" s="43">
        <f t="shared" ref="G1269" ca="1" si="2471">VLOOKUP(INDIRECT(CHAR(39)&amp;$A1269&amp;CHAR(39)&amp;"!r2c"&amp;$C1269,0),variables,2,0)</f>
        <v>10823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1375466000</v>
      </c>
      <c r="I1269" s="43"/>
    </row>
    <row r="1270" spans="1:9" x14ac:dyDescent="0.3">
      <c r="A1270" s="43" t="s">
        <v>309</v>
      </c>
      <c r="B1270" s="43">
        <f t="shared" si="2436"/>
        <v>12</v>
      </c>
      <c r="C1270" s="43">
        <f t="shared" si="2441"/>
        <v>86</v>
      </c>
      <c r="D1270" s="43"/>
      <c r="E1270" s="43">
        <f t="shared" ref="E1270" si="2472">plan_id</f>
        <v>805</v>
      </c>
      <c r="F1270" s="43">
        <f t="shared" ca="1" si="2391"/>
        <v>2009</v>
      </c>
      <c r="G1270" s="43">
        <f t="shared" ref="G1270" ca="1" si="2473">VLOOKUP(INDIRECT(CHAR(39)&amp;$A1270&amp;CHAR(39)&amp;"!r2c"&amp;$C1270,0),variables,2,0)</f>
        <v>10798</v>
      </c>
      <c r="H1270" s="4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3"/>
    </row>
    <row r="1271" spans="1:9" x14ac:dyDescent="0.3">
      <c r="A1271" s="43" t="s">
        <v>309</v>
      </c>
      <c r="B1271" s="43">
        <f t="shared" si="2436"/>
        <v>12</v>
      </c>
      <c r="C1271" s="43">
        <f t="shared" si="2441"/>
        <v>87</v>
      </c>
      <c r="D1271" s="43"/>
      <c r="E1271" s="43">
        <f t="shared" ref="E1271" si="2474">plan_id</f>
        <v>805</v>
      </c>
      <c r="F1271" s="43">
        <f t="shared" ca="1" si="2391"/>
        <v>2009</v>
      </c>
      <c r="G1271" s="43">
        <f t="shared" ref="G1271" ca="1" si="2475">VLOOKUP(INDIRECT(CHAR(39)&amp;$A1271&amp;CHAR(39)&amp;"!r2c"&amp;$C1271,0),variables,2,0)</f>
        <v>10799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3"/>
    </row>
    <row r="1272" spans="1:9" x14ac:dyDescent="0.3">
      <c r="A1272" s="43" t="s">
        <v>309</v>
      </c>
      <c r="B1272" s="43">
        <f t="shared" si="2436"/>
        <v>12</v>
      </c>
      <c r="C1272" s="43">
        <f t="shared" si="2441"/>
        <v>88</v>
      </c>
      <c r="D1272" s="43"/>
      <c r="E1272" s="43">
        <f t="shared" ref="E1272" si="2476">plan_id</f>
        <v>805</v>
      </c>
      <c r="F1272" s="43">
        <f t="shared" ca="1" si="2391"/>
        <v>2009</v>
      </c>
      <c r="G1272" s="43">
        <f t="shared" ref="G1272" ca="1" si="2477">VLOOKUP(INDIRECT(CHAR(39)&amp;$A1272&amp;CHAR(39)&amp;"!r2c"&amp;$C1272,0),variables,2,0)</f>
        <v>10800</v>
      </c>
      <c r="H1272" s="4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3"/>
    </row>
    <row r="1273" spans="1:9" x14ac:dyDescent="0.3">
      <c r="A1273" s="43" t="s">
        <v>309</v>
      </c>
      <c r="B1273" s="43">
        <f t="shared" si="2436"/>
        <v>12</v>
      </c>
      <c r="C1273" s="43">
        <f t="shared" si="2441"/>
        <v>89</v>
      </c>
      <c r="D1273" s="43"/>
      <c r="E1273" s="43">
        <f t="shared" ref="E1273" si="2478">plan_id</f>
        <v>805</v>
      </c>
      <c r="F1273" s="43">
        <f t="shared" ca="1" si="2391"/>
        <v>2009</v>
      </c>
      <c r="G1273" s="43">
        <f t="shared" ref="G1273" ca="1" si="2479">VLOOKUP(INDIRECT(CHAR(39)&amp;$A1273&amp;CHAR(39)&amp;"!r2c"&amp;$C1273,0),variables,2,0)</f>
        <v>10824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3"/>
    </row>
    <row r="1274" spans="1:9" x14ac:dyDescent="0.3">
      <c r="A1274" s="43" t="s">
        <v>309</v>
      </c>
      <c r="B1274" s="43">
        <f t="shared" si="2436"/>
        <v>12</v>
      </c>
      <c r="C1274" s="43">
        <f t="shared" si="2441"/>
        <v>90</v>
      </c>
      <c r="D1274" s="43"/>
      <c r="E1274" s="43">
        <f t="shared" ref="E1274" si="2480">plan_id</f>
        <v>805</v>
      </c>
      <c r="F1274" s="43">
        <f t="shared" ca="1" si="2391"/>
        <v>2009</v>
      </c>
      <c r="G1274" s="43">
        <f t="shared" ref="G1274" ca="1" si="2481">VLOOKUP(INDIRECT(CHAR(39)&amp;$A1274&amp;CHAR(39)&amp;"!r2c"&amp;$C1274,0),variables,2,0)</f>
        <v>10825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3"/>
    </row>
    <row r="1275" spans="1:9" x14ac:dyDescent="0.3">
      <c r="A1275" s="43" t="s">
        <v>309</v>
      </c>
      <c r="B1275" s="43">
        <f t="shared" si="2436"/>
        <v>12</v>
      </c>
      <c r="C1275" s="43">
        <f t="shared" si="2441"/>
        <v>91</v>
      </c>
      <c r="D1275" s="43"/>
      <c r="E1275" s="43">
        <f t="shared" ref="E1275" si="2482">plan_id</f>
        <v>805</v>
      </c>
      <c r="F1275" s="43">
        <f t="shared" ca="1" si="2391"/>
        <v>2009</v>
      </c>
      <c r="G1275" s="43">
        <f t="shared" ref="G1275" ca="1" si="2483">VLOOKUP(INDIRECT(CHAR(39)&amp;$A1275&amp;CHAR(39)&amp;"!r2c"&amp;$C1275,0),variables,2,0)</f>
        <v>10826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535423000</v>
      </c>
      <c r="I1275" s="43"/>
    </row>
    <row r="1276" spans="1:9" x14ac:dyDescent="0.3">
      <c r="A1276" s="43" t="s">
        <v>309</v>
      </c>
      <c r="B1276" s="43">
        <f t="shared" si="2436"/>
        <v>12</v>
      </c>
      <c r="C1276" s="43">
        <f t="shared" si="2441"/>
        <v>92</v>
      </c>
      <c r="D1276" s="43"/>
      <c r="E1276" s="43">
        <f t="shared" ref="E1276" si="2484">plan_id</f>
        <v>805</v>
      </c>
      <c r="F1276" s="43">
        <f t="shared" ca="1" si="2391"/>
        <v>2009</v>
      </c>
      <c r="G1276" s="43">
        <f t="shared" ref="G1276" ca="1" si="2485">VLOOKUP(INDIRECT(CHAR(39)&amp;$A1276&amp;CHAR(39)&amp;"!r2c"&amp;$C1276,0),variables,2,0)</f>
        <v>10828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3"/>
    </row>
    <row r="1277" spans="1:9" x14ac:dyDescent="0.3">
      <c r="A1277" s="43" t="s">
        <v>309</v>
      </c>
      <c r="B1277" s="43">
        <f t="shared" si="2436"/>
        <v>12</v>
      </c>
      <c r="C1277" s="43">
        <f t="shared" si="2441"/>
        <v>93</v>
      </c>
      <c r="D1277" s="43"/>
      <c r="E1277" s="43">
        <f t="shared" ref="E1277" si="2486">plan_id</f>
        <v>805</v>
      </c>
      <c r="F1277" s="43">
        <f t="shared" ca="1" si="2391"/>
        <v>2009</v>
      </c>
      <c r="G1277" s="43">
        <f t="shared" ref="G1277" ca="1" si="2487">VLOOKUP(INDIRECT(CHAR(39)&amp;$A1277&amp;CHAR(39)&amp;"!r2c"&amp;$C1277,0),variables,2,0)</f>
        <v>10827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3"/>
    </row>
    <row r="1278" spans="1:9" x14ac:dyDescent="0.3">
      <c r="A1278" s="43" t="s">
        <v>309</v>
      </c>
      <c r="B1278" s="43">
        <f t="shared" ref="B1278:B1341" si="2488">B1213+1</f>
        <v>13</v>
      </c>
      <c r="C1278" s="43">
        <f t="shared" si="2441"/>
        <v>3</v>
      </c>
      <c r="D1278" s="43"/>
      <c r="E1278" s="43">
        <f t="shared" ref="E1278" si="2489">plan_id</f>
        <v>805</v>
      </c>
      <c r="F1278" s="43">
        <f t="shared" ca="1" si="2391"/>
        <v>2010</v>
      </c>
      <c r="G1278" s="43">
        <f t="shared" ref="G1278" ca="1" si="2490">VLOOKUP(INDIRECT(CHAR(39)&amp;$A1278&amp;CHAR(39)&amp;"!r2c"&amp;$C1278,0),variables,2,0)</f>
        <v>10703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41455</v>
      </c>
      <c r="I1278" s="43"/>
    </row>
    <row r="1279" spans="1:9" x14ac:dyDescent="0.3">
      <c r="A1279" s="43" t="s">
        <v>309</v>
      </c>
      <c r="B1279" s="43">
        <f t="shared" si="2488"/>
        <v>13</v>
      </c>
      <c r="C1279" s="43">
        <f t="shared" si="2441"/>
        <v>4</v>
      </c>
      <c r="D1279" s="43"/>
      <c r="E1279" s="43">
        <f t="shared" ref="E1279" si="2491">plan_id</f>
        <v>805</v>
      </c>
      <c r="F1279" s="43">
        <f t="shared" ca="1" si="2391"/>
        <v>2010</v>
      </c>
      <c r="G1279" s="43">
        <f t="shared" ref="G1279" ca="1" si="2492">VLOOKUP(INDIRECT(CHAR(39)&amp;$A1279&amp;CHAR(39)&amp;"!r2c"&amp;$C1279,0),variables,2,0)</f>
        <v>10845</v>
      </c>
      <c r="H1279" s="4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Edward A. Macdonald &amp; Edward J. Koebel</v>
      </c>
      <c r="I1279" s="43"/>
    </row>
    <row r="1280" spans="1:9" x14ac:dyDescent="0.3">
      <c r="A1280" s="43" t="s">
        <v>309</v>
      </c>
      <c r="B1280" s="43">
        <f t="shared" si="2488"/>
        <v>13</v>
      </c>
      <c r="C1280" s="43">
        <f t="shared" si="2441"/>
        <v>5</v>
      </c>
      <c r="D1280" s="43"/>
      <c r="E1280" s="43">
        <f t="shared" ref="E1280" si="2493">plan_id</f>
        <v>805</v>
      </c>
      <c r="F1280" s="43">
        <f t="shared" ca="1" si="2391"/>
        <v>2010</v>
      </c>
      <c r="G1280" s="43">
        <f t="shared" ref="G1280" ca="1" si="2494">VLOOKUP(INDIRECT(CHAR(39)&amp;$A1280&amp;CHAR(39)&amp;"!r2c"&amp;$C1280,0),variables,2,0)</f>
        <v>10924</v>
      </c>
      <c r="H1280" s="4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Univ=13.31%; Non-Univ=17.21%</v>
      </c>
      <c r="I1280" s="43"/>
    </row>
    <row r="1281" spans="1:9" x14ac:dyDescent="0.3">
      <c r="A1281" s="43" t="s">
        <v>309</v>
      </c>
      <c r="B1281" s="43">
        <f t="shared" si="2488"/>
        <v>13</v>
      </c>
      <c r="C1281" s="43">
        <f t="shared" si="2441"/>
        <v>6</v>
      </c>
      <c r="D1281" s="43"/>
      <c r="E1281" s="43">
        <f t="shared" ref="E1281" si="2495">plan_id</f>
        <v>805</v>
      </c>
      <c r="F1281" s="43">
        <f t="shared" ca="1" si="2391"/>
        <v>2010</v>
      </c>
      <c r="G1281" s="43">
        <f t="shared" ref="G1281" ca="1" si="2496">VLOOKUP(INDIRECT(CHAR(39)&amp;$A1281&amp;CHAR(39)&amp;"!r2c"&amp;$C1281,0),variables,2,0)</f>
        <v>10925</v>
      </c>
      <c r="H1281" s="46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Univ=5.685%; Non-Univ=8.105%</v>
      </c>
      <c r="I1281" s="43"/>
    </row>
    <row r="1282" spans="1:9" x14ac:dyDescent="0.3">
      <c r="A1282" s="43" t="s">
        <v>309</v>
      </c>
      <c r="B1282" s="43">
        <f t="shared" si="2488"/>
        <v>13</v>
      </c>
      <c r="C1282" s="43">
        <f t="shared" si="2441"/>
        <v>7</v>
      </c>
      <c r="D1282" s="43"/>
      <c r="E1282" s="43">
        <f t="shared" ref="E1282" si="2497">plan_id</f>
        <v>805</v>
      </c>
      <c r="F1282" s="43">
        <f t="shared" ca="1" si="2391"/>
        <v>2010</v>
      </c>
      <c r="G1282" s="43">
        <f t="shared" ref="G1282" ca="1" si="2498">VLOOKUP(INDIRECT(CHAR(39)&amp;$A1282&amp;CHAR(39)&amp;"!r2c"&amp;$C1282,0),variables,2,0)</f>
        <v>10926</v>
      </c>
      <c r="H1282" s="46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Univ=7.625%; Non-Univ=9.105%</v>
      </c>
      <c r="I1282" s="43"/>
    </row>
    <row r="1283" spans="1:9" x14ac:dyDescent="0.3">
      <c r="A1283" s="43" t="s">
        <v>309</v>
      </c>
      <c r="B1283" s="43">
        <f t="shared" si="2488"/>
        <v>13</v>
      </c>
      <c r="C1283" s="43">
        <f t="shared" si="2441"/>
        <v>8</v>
      </c>
      <c r="D1283" s="43"/>
      <c r="E1283" s="43">
        <f t="shared" ref="E1283" si="2499">plan_id</f>
        <v>805</v>
      </c>
      <c r="F1283" s="43">
        <f t="shared" ca="1" si="2391"/>
        <v>2010</v>
      </c>
      <c r="G1283" s="43">
        <f t="shared" ref="G1283" ca="1" si="2500">VLOOKUP(INDIRECT(CHAR(39)&amp;$A1283&amp;CHAR(39)&amp;"!r2c"&amp;$C1283,0),variables,2,0)</f>
        <v>10704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-294071000</v>
      </c>
      <c r="I1283" s="43"/>
    </row>
    <row r="1284" spans="1:9" x14ac:dyDescent="0.3">
      <c r="A1284" s="43" t="s">
        <v>309</v>
      </c>
      <c r="B1284" s="43">
        <f t="shared" si="2488"/>
        <v>13</v>
      </c>
      <c r="C1284" s="43">
        <f t="shared" si="2441"/>
        <v>9</v>
      </c>
      <c r="D1284" s="43"/>
      <c r="E1284" s="43">
        <f t="shared" ref="E1284" si="2501">plan_id</f>
        <v>805</v>
      </c>
      <c r="F1284" s="43">
        <f t="shared" ca="1" si="2391"/>
        <v>2010</v>
      </c>
      <c r="G1284" s="43">
        <f t="shared" ref="G1284" ca="1" si="2502">VLOOKUP(INDIRECT(CHAR(39)&amp;$A1284&amp;CHAR(39)&amp;"!r2c"&amp;$C1284,0),variables,2,0)</f>
        <v>10928</v>
      </c>
      <c r="H1284" s="46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Univ: Pre 7/1/08=16.10%, Post 7/1/08=17.10%; Non-Univ: Pre 7/1/08=15.16%, Post 7/1/08=16.16%</v>
      </c>
      <c r="I1284" s="43"/>
    </row>
    <row r="1285" spans="1:9" x14ac:dyDescent="0.3">
      <c r="A1285" s="43" t="s">
        <v>309</v>
      </c>
      <c r="B1285" s="43">
        <f t="shared" si="2488"/>
        <v>13</v>
      </c>
      <c r="C1285" s="43">
        <f t="shared" si="2441"/>
        <v>10</v>
      </c>
      <c r="D1285" s="43"/>
      <c r="E1285" s="43">
        <f t="shared" ref="E1285" si="2503">plan_id</f>
        <v>805</v>
      </c>
      <c r="F1285" s="43">
        <f t="shared" ca="1" si="2391"/>
        <v>2010</v>
      </c>
      <c r="G1285" s="43">
        <f t="shared" ref="G1285" ca="1" si="2504">VLOOKUP(INDIRECT(CHAR(39)&amp;$A1285&amp;CHAR(39)&amp;"!r2c"&amp;$C1285,0),variables,2,0)</f>
        <v>10929</v>
      </c>
      <c r="H1285" s="46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Univ: Pre 7/1/08=16.10%, Post 7/1/08=17.10%; Non-Univ: Pre 7/1/08=15.16%, Post 7/1/08=16.16%</v>
      </c>
      <c r="I1285" s="43"/>
    </row>
    <row r="1286" spans="1:9" x14ac:dyDescent="0.3">
      <c r="A1286" s="43" t="s">
        <v>309</v>
      </c>
      <c r="B1286" s="43">
        <f t="shared" si="2488"/>
        <v>13</v>
      </c>
      <c r="C1286" s="43">
        <f t="shared" si="2441"/>
        <v>11</v>
      </c>
      <c r="D1286" s="43"/>
      <c r="E1286" s="43">
        <f t="shared" ref="E1286" si="2505">plan_id</f>
        <v>805</v>
      </c>
      <c r="F1286" s="43">
        <f t="shared" ca="1" si="2391"/>
        <v>2010</v>
      </c>
      <c r="G1286" s="43">
        <f t="shared" ref="G1286" ca="1" si="2506">VLOOKUP(INDIRECT(CHAR(39)&amp;$A1286&amp;CHAR(39)&amp;"!r2c"&amp;$C1286,0),variables,2,0)</f>
        <v>10930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3"/>
    </row>
    <row r="1287" spans="1:9" x14ac:dyDescent="0.3">
      <c r="A1287" s="43" t="s">
        <v>309</v>
      </c>
      <c r="B1287" s="43">
        <f t="shared" si="2488"/>
        <v>13</v>
      </c>
      <c r="C1287" s="43">
        <f t="shared" si="2441"/>
        <v>12</v>
      </c>
      <c r="D1287" s="43"/>
      <c r="E1287" s="43">
        <f t="shared" ref="E1287" si="2507">plan_id</f>
        <v>805</v>
      </c>
      <c r="F1287" s="43">
        <f t="shared" ca="1" si="2391"/>
        <v>2010</v>
      </c>
      <c r="G1287" s="43">
        <f t="shared" ref="G1287" ca="1" si="2508">VLOOKUP(INDIRECT(CHAR(39)&amp;$A1287&amp;CHAR(39)&amp;"!r2c"&amp;$C1287,0),variables,2,0)</f>
        <v>10705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297613965</v>
      </c>
      <c r="I1287" s="43"/>
    </row>
    <row r="1288" spans="1:9" x14ac:dyDescent="0.3">
      <c r="A1288" s="43" t="s">
        <v>309</v>
      </c>
      <c r="B1288" s="43">
        <f t="shared" si="2488"/>
        <v>13</v>
      </c>
      <c r="C1288" s="43">
        <f t="shared" si="2441"/>
        <v>13</v>
      </c>
      <c r="D1288" s="43"/>
      <c r="E1288" s="43">
        <f t="shared" ref="E1288" si="2509">plan_id</f>
        <v>805</v>
      </c>
      <c r="F1288" s="43">
        <f t="shared" ca="1" si="2391"/>
        <v>2010</v>
      </c>
      <c r="G1288" s="43">
        <f t="shared" ref="G1288" ca="1" si="2510">VLOOKUP(INDIRECT(CHAR(39)&amp;$A1288&amp;CHAR(39)&amp;"!r2c"&amp;$C1288,0),variables,2,0)</f>
        <v>10842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3"/>
    </row>
    <row r="1289" spans="1:9" x14ac:dyDescent="0.3">
      <c r="A1289" s="43" t="s">
        <v>309</v>
      </c>
      <c r="B1289" s="43">
        <f t="shared" si="2488"/>
        <v>13</v>
      </c>
      <c r="C1289" s="43">
        <f t="shared" si="2441"/>
        <v>14</v>
      </c>
      <c r="D1289" s="43"/>
      <c r="E1289" s="43">
        <f t="shared" ref="E1289" si="2511">plan_id</f>
        <v>805</v>
      </c>
      <c r="F1289" s="43">
        <f t="shared" ca="1" si="2391"/>
        <v>2010</v>
      </c>
      <c r="G1289" s="43">
        <f t="shared" ref="G1289" ca="1" si="2512">VLOOKUP(INDIRECT(CHAR(39)&amp;$A1289&amp;CHAR(39)&amp;"!r2c"&amp;$C1289,0),variables,2,0)</f>
        <v>10843</v>
      </c>
      <c r="H1289" s="46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Univ: Pre 7/1/08=12.305%, Post 7/1/08=12.625%; Non-Univ: Pre 7/1/08=14.105%, Post 7/1/08=14.105%</v>
      </c>
      <c r="I1289" s="43"/>
    </row>
    <row r="1290" spans="1:9" x14ac:dyDescent="0.3">
      <c r="A1290" s="43" t="s">
        <v>309</v>
      </c>
      <c r="B1290" s="43">
        <f t="shared" si="2488"/>
        <v>13</v>
      </c>
      <c r="C1290" s="43">
        <f t="shared" si="2441"/>
        <v>15</v>
      </c>
      <c r="D1290" s="43"/>
      <c r="E1290" s="43">
        <f t="shared" ref="E1290" si="2513">plan_id</f>
        <v>805</v>
      </c>
      <c r="F1290" s="43">
        <f t="shared" ca="1" si="2391"/>
        <v>2010</v>
      </c>
      <c r="G1290" s="43">
        <f t="shared" ref="G1290" ca="1" si="2514">VLOOKUP(INDIRECT(CHAR(39)&amp;$A1290&amp;CHAR(39)&amp;"!r2c"&amp;$C1290,0),variables,2,0)</f>
        <v>10931</v>
      </c>
      <c r="H1290" s="46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Univ: Pre 7/1/08=1.43%, Post 7/1/08=0.75%; Non-Univ: Pre 7/1/08=1.75%, Post 7/1/08=0.75%</v>
      </c>
      <c r="I1290" s="43"/>
    </row>
    <row r="1291" spans="1:9" x14ac:dyDescent="0.3">
      <c r="A1291" s="43" t="s">
        <v>309</v>
      </c>
      <c r="B1291" s="43">
        <f t="shared" si="2488"/>
        <v>13</v>
      </c>
      <c r="C1291" s="43">
        <f t="shared" si="2441"/>
        <v>16</v>
      </c>
      <c r="D1291" s="43"/>
      <c r="E1291" s="43">
        <f t="shared" ref="E1291" si="2515">plan_id</f>
        <v>805</v>
      </c>
      <c r="F1291" s="43">
        <f t="shared" ca="1" si="2391"/>
        <v>2010</v>
      </c>
      <c r="G1291" s="43">
        <f t="shared" ref="G1291" ca="1" si="2516">VLOOKUP(INDIRECT(CHAR(39)&amp;$A1291&amp;CHAR(39)&amp;"!r2c"&amp;$C1291,0),variables,2,0)</f>
        <v>10932</v>
      </c>
      <c r="H1291" s="46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Univ: Pre 7/1/08=1.43%, Post 7/1/08=1.75%; Non-Univ: Pre 7/1/08=1.75%, Post 7/1/08=1.75%</v>
      </c>
      <c r="I1291" s="43"/>
    </row>
    <row r="1292" spans="1:9" x14ac:dyDescent="0.3">
      <c r="A1292" s="43" t="s">
        <v>309</v>
      </c>
      <c r="B1292" s="43">
        <f t="shared" si="2488"/>
        <v>13</v>
      </c>
      <c r="C1292" s="43">
        <f t="shared" si="2441"/>
        <v>17</v>
      </c>
      <c r="D1292" s="43"/>
      <c r="E1292" s="43">
        <f t="shared" ref="E1292" si="2517">plan_id</f>
        <v>805</v>
      </c>
      <c r="F1292" s="43">
        <f t="shared" ca="1" si="2391"/>
        <v>2010</v>
      </c>
      <c r="G1292" s="43">
        <f t="shared" ref="G1292" ca="1" si="2518">VLOOKUP(INDIRECT(CHAR(39)&amp;$A1292&amp;CHAR(39)&amp;"!r2c"&amp;$C1292,0),variables,2,0)</f>
        <v>10933</v>
      </c>
      <c r="H1292" s="4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Univ: Pre 7/1/08=21.785%, Post 7/1/08=22.785%; Non-Univ: Pre 7/1/08=23.265%, Post 7/1/08=24.265%</v>
      </c>
      <c r="I1292" s="43"/>
    </row>
    <row r="1293" spans="1:9" x14ac:dyDescent="0.3">
      <c r="A1293" s="43" t="s">
        <v>309</v>
      </c>
      <c r="B1293" s="43">
        <f t="shared" si="2488"/>
        <v>13</v>
      </c>
      <c r="C1293" s="43">
        <f t="shared" si="2441"/>
        <v>18</v>
      </c>
      <c r="D1293" s="43"/>
      <c r="E1293" s="43">
        <f t="shared" ref="E1293" si="2519">plan_id</f>
        <v>805</v>
      </c>
      <c r="F1293" s="43">
        <f t="shared" ca="1" si="2391"/>
        <v>2010</v>
      </c>
      <c r="G1293" s="43">
        <f t="shared" ref="G1293" ca="1" si="2520">VLOOKUP(INDIRECT(CHAR(39)&amp;$A1293&amp;CHAR(39)&amp;"!r2c"&amp;$C1293,0),variables,2,0)</f>
        <v>10934</v>
      </c>
      <c r="H1293" s="4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Univ=7.625%; Non-Univ=9.105%</v>
      </c>
      <c r="I1293" s="43"/>
    </row>
    <row r="1294" spans="1:9" x14ac:dyDescent="0.3">
      <c r="A1294" s="43" t="s">
        <v>309</v>
      </c>
      <c r="B1294" s="43">
        <f t="shared" si="2488"/>
        <v>13</v>
      </c>
      <c r="C1294" s="43">
        <f t="shared" si="2441"/>
        <v>19</v>
      </c>
      <c r="D1294" s="43"/>
      <c r="E1294" s="43">
        <f t="shared" ref="E1294" si="2521">plan_id</f>
        <v>805</v>
      </c>
      <c r="F1294" s="43">
        <f t="shared" ca="1" si="2391"/>
        <v>2010</v>
      </c>
      <c r="G1294" s="43">
        <f t="shared" ref="G1294" ca="1" si="2522">VLOOKUP(INDIRECT(CHAR(39)&amp;$A1294&amp;CHAR(39)&amp;"!r2c"&amp;$C1294,0),variables,2,0)</f>
        <v>10935</v>
      </c>
      <c r="H1294" s="4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3"/>
    </row>
    <row r="1295" spans="1:9" x14ac:dyDescent="0.3">
      <c r="A1295" s="43" t="s">
        <v>309</v>
      </c>
      <c r="B1295" s="43">
        <f t="shared" si="2488"/>
        <v>13</v>
      </c>
      <c r="C1295" s="43">
        <f t="shared" si="2441"/>
        <v>20</v>
      </c>
      <c r="D1295" s="43"/>
      <c r="E1295" s="43">
        <f t="shared" ref="E1295" si="2523">plan_id</f>
        <v>805</v>
      </c>
      <c r="F1295" s="43">
        <f t="shared" ca="1" si="2391"/>
        <v>2010</v>
      </c>
      <c r="G1295" s="43">
        <f t="shared" ref="G1295" ca="1" si="2524">VLOOKUP(INDIRECT(CHAR(39)&amp;$A1295&amp;CHAR(39)&amp;"!r2c"&amp;$C1295,0),variables,2,0)</f>
        <v>10937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3"/>
    </row>
    <row r="1296" spans="1:9" x14ac:dyDescent="0.3">
      <c r="A1296" s="43" t="s">
        <v>309</v>
      </c>
      <c r="B1296" s="43">
        <f t="shared" si="2488"/>
        <v>13</v>
      </c>
      <c r="C1296" s="43">
        <f t="shared" si="2441"/>
        <v>21</v>
      </c>
      <c r="D1296" s="43"/>
      <c r="E1296" s="43">
        <f t="shared" ref="E1296" si="2525">plan_id</f>
        <v>805</v>
      </c>
      <c r="F1296" s="43">
        <f t="shared" ca="1" si="2391"/>
        <v>2010</v>
      </c>
      <c r="G1296" s="43">
        <f t="shared" ref="G1296" ca="1" si="2526">VLOOKUP(INDIRECT(CHAR(39)&amp;$A1296&amp;CHAR(39)&amp;"!r2c"&amp;$C1296,0),variables,2,0)</f>
        <v>10938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3"/>
    </row>
    <row r="1297" spans="1:9" x14ac:dyDescent="0.3">
      <c r="A1297" s="43" t="s">
        <v>309</v>
      </c>
      <c r="B1297" s="43">
        <f t="shared" si="2488"/>
        <v>13</v>
      </c>
      <c r="C1297" s="43">
        <f t="shared" si="2441"/>
        <v>22</v>
      </c>
      <c r="D1297" s="43"/>
      <c r="E1297" s="43">
        <f t="shared" ref="E1297" si="2527">plan_id</f>
        <v>805</v>
      </c>
      <c r="F1297" s="43">
        <f t="shared" ca="1" si="2391"/>
        <v>2010</v>
      </c>
      <c r="G1297" s="43">
        <f t="shared" ref="G1297" ca="1" si="2528">VLOOKUP(INDIRECT(CHAR(39)&amp;$A1297&amp;CHAR(39)&amp;"!r2c"&amp;$C1297,0),variables,2,0)</f>
        <v>11007</v>
      </c>
      <c r="H1297" s="4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297" s="43"/>
    </row>
    <row r="1298" spans="1:9" x14ac:dyDescent="0.3">
      <c r="A1298" s="43" t="s">
        <v>309</v>
      </c>
      <c r="B1298" s="43">
        <f t="shared" si="2488"/>
        <v>13</v>
      </c>
      <c r="C1298" s="43">
        <f t="shared" si="2441"/>
        <v>23</v>
      </c>
      <c r="D1298" s="43"/>
      <c r="E1298" s="43">
        <f t="shared" ref="E1298" si="2529">plan_id</f>
        <v>805</v>
      </c>
      <c r="F1298" s="43">
        <f t="shared" ca="1" si="2391"/>
        <v>2010</v>
      </c>
      <c r="G1298" s="43">
        <f t="shared" ref="G1298" ca="1" si="2530">VLOOKUP(INDIRECT(CHAR(39)&amp;$A1298&amp;CHAR(39)&amp;"!r2c"&amp;$C1298,0),variables,2,0)</f>
        <v>10941</v>
      </c>
      <c r="H1298" s="4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3"/>
    </row>
    <row r="1299" spans="1:9" x14ac:dyDescent="0.3">
      <c r="A1299" s="43" t="s">
        <v>309</v>
      </c>
      <c r="B1299" s="43">
        <f t="shared" si="2488"/>
        <v>13</v>
      </c>
      <c r="C1299" s="43">
        <f t="shared" si="2441"/>
        <v>24</v>
      </c>
      <c r="D1299" s="43"/>
      <c r="E1299" s="43">
        <f t="shared" ref="E1299" si="2531">plan_id</f>
        <v>805</v>
      </c>
      <c r="F1299" s="43">
        <f t="shared" ca="1" si="2391"/>
        <v>2010</v>
      </c>
      <c r="G1299" s="43">
        <f t="shared" ref="G1299" ca="1" si="2532">VLOOKUP(INDIRECT(CHAR(39)&amp;$A1299&amp;CHAR(39)&amp;"!r2c"&amp;$C1299,0),variables,2,0)</f>
        <v>10942</v>
      </c>
      <c r="H1299" s="4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43"/>
    </row>
    <row r="1300" spans="1:9" x14ac:dyDescent="0.3">
      <c r="A1300" s="43" t="s">
        <v>309</v>
      </c>
      <c r="B1300" s="43">
        <f t="shared" si="2488"/>
        <v>13</v>
      </c>
      <c r="C1300" s="43">
        <f t="shared" si="2441"/>
        <v>25</v>
      </c>
      <c r="D1300" s="43"/>
      <c r="E1300" s="43">
        <f t="shared" ref="E1300" si="2533">plan_id</f>
        <v>805</v>
      </c>
      <c r="F1300" s="43">
        <f t="shared" ca="1" si="2391"/>
        <v>2010</v>
      </c>
      <c r="G1300" s="43">
        <f t="shared" ref="G1300" ca="1" si="2534">VLOOKUP(INDIRECT(CHAR(39)&amp;$A1300&amp;CHAR(39)&amp;"!r2c"&amp;$C1300,0),variables,2,0)</f>
        <v>10701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1.4999999999999999E-2</v>
      </c>
      <c r="I1300" s="43"/>
    </row>
    <row r="1301" spans="1:9" x14ac:dyDescent="0.3">
      <c r="A1301" s="43" t="s">
        <v>309</v>
      </c>
      <c r="B1301" s="43">
        <f t="shared" si="2488"/>
        <v>13</v>
      </c>
      <c r="C1301" s="43">
        <f t="shared" si="2441"/>
        <v>26</v>
      </c>
      <c r="D1301" s="43"/>
      <c r="E1301" s="43">
        <f t="shared" ref="E1301" si="2535">plan_id</f>
        <v>805</v>
      </c>
      <c r="F1301" s="43">
        <f t="shared" ca="1" si="2391"/>
        <v>2010</v>
      </c>
      <c r="G1301" s="43">
        <f t="shared" ref="G1301" ca="1" si="2536">VLOOKUP(INDIRECT(CHAR(39)&amp;$A1301&amp;CHAR(39)&amp;"!r2c"&amp;$C1301,0),variables,2,0)</f>
        <v>10702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3"/>
    </row>
    <row r="1302" spans="1:9" x14ac:dyDescent="0.3">
      <c r="A1302" s="43" t="s">
        <v>309</v>
      </c>
      <c r="B1302" s="43">
        <f t="shared" si="2488"/>
        <v>13</v>
      </c>
      <c r="C1302" s="43">
        <f t="shared" si="2441"/>
        <v>27</v>
      </c>
      <c r="D1302" s="43"/>
      <c r="E1302" s="43">
        <f t="shared" ref="E1302" si="2537">plan_id</f>
        <v>805</v>
      </c>
      <c r="F1302" s="43">
        <f t="shared" ca="1" si="2391"/>
        <v>2010</v>
      </c>
      <c r="G1302" s="43">
        <f t="shared" ref="G1302" ca="1" si="2538">VLOOKUP(INDIRECT(CHAR(39)&amp;$A1302&amp;CHAR(39)&amp;"!r2c"&amp;$C1302,0),variables,2,0)</f>
        <v>10943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3"/>
    </row>
    <row r="1303" spans="1:9" x14ac:dyDescent="0.3">
      <c r="A1303" s="43" t="s">
        <v>309</v>
      </c>
      <c r="B1303" s="43">
        <f t="shared" si="2488"/>
        <v>13</v>
      </c>
      <c r="C1303" s="43">
        <f t="shared" si="2441"/>
        <v>28</v>
      </c>
      <c r="D1303" s="43"/>
      <c r="E1303" s="43">
        <f t="shared" ref="E1303" si="2539">plan_id</f>
        <v>805</v>
      </c>
      <c r="F1303" s="43">
        <f t="shared" ca="1" si="2391"/>
        <v>2010</v>
      </c>
      <c r="G1303" s="43">
        <f t="shared" ref="G1303" ca="1" si="2540">VLOOKUP(INDIRECT(CHAR(39)&amp;$A1303&amp;CHAR(39)&amp;"!r2c"&amp;$C1303,0),variables,2,0)</f>
        <v>10944</v>
      </c>
      <c r="H1303" s="4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3"/>
    </row>
    <row r="1304" spans="1:9" x14ac:dyDescent="0.3">
      <c r="A1304" s="43" t="s">
        <v>309</v>
      </c>
      <c r="B1304" s="43">
        <f t="shared" si="2488"/>
        <v>13</v>
      </c>
      <c r="C1304" s="43">
        <f t="shared" si="2441"/>
        <v>29</v>
      </c>
      <c r="D1304" s="43"/>
      <c r="E1304" s="43">
        <f t="shared" ref="E1304" si="2541">plan_id</f>
        <v>805</v>
      </c>
      <c r="F1304" s="43">
        <f t="shared" ca="1" si="2391"/>
        <v>2010</v>
      </c>
      <c r="G1304" s="43">
        <f t="shared" ref="G1304" ca="1" si="2542">VLOOKUP(INDIRECT(CHAR(39)&amp;$A1304&amp;CHAR(39)&amp;"!r2c"&amp;$C1304,0),variables,2,0)</f>
        <v>10945</v>
      </c>
      <c r="H1304" s="4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3"/>
    </row>
    <row r="1305" spans="1:9" x14ac:dyDescent="0.3">
      <c r="A1305" s="43" t="s">
        <v>309</v>
      </c>
      <c r="B1305" s="43">
        <f t="shared" si="2488"/>
        <v>13</v>
      </c>
      <c r="C1305" s="43">
        <f t="shared" si="2441"/>
        <v>30</v>
      </c>
      <c r="D1305" s="43"/>
      <c r="E1305" s="43">
        <f t="shared" ref="E1305" si="2543">plan_id</f>
        <v>805</v>
      </c>
      <c r="F1305" s="43">
        <f t="shared" ca="1" si="2391"/>
        <v>2010</v>
      </c>
      <c r="G1305" s="43">
        <f t="shared" ref="G1305" ca="1" si="2544">VLOOKUP(INDIRECT(CHAR(39)&amp;$A1305&amp;CHAR(39)&amp;"!r2c"&amp;$C1305,0),variables,2,0)</f>
        <v>10947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3"/>
    </row>
    <row r="1306" spans="1:9" x14ac:dyDescent="0.3">
      <c r="A1306" s="43" t="s">
        <v>309</v>
      </c>
      <c r="B1306" s="43">
        <f t="shared" si="2488"/>
        <v>13</v>
      </c>
      <c r="C1306" s="43">
        <f t="shared" si="2441"/>
        <v>31</v>
      </c>
      <c r="D1306" s="43"/>
      <c r="E1306" s="43">
        <f t="shared" ref="E1306" si="2545">plan_id</f>
        <v>805</v>
      </c>
      <c r="F1306" s="43">
        <f t="shared" ca="1" si="2391"/>
        <v>2010</v>
      </c>
      <c r="G1306" s="43">
        <f t="shared" ref="G1306" ca="1" si="2546">VLOOKUP(INDIRECT(CHAR(39)&amp;$A1306&amp;CHAR(39)&amp;"!r2c"&amp;$C1306,0),variables,2,0)</f>
        <v>10948</v>
      </c>
      <c r="H1306" s="4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43"/>
    </row>
    <row r="1307" spans="1:9" x14ac:dyDescent="0.3">
      <c r="A1307" s="43" t="s">
        <v>309</v>
      </c>
      <c r="B1307" s="43">
        <f t="shared" si="2488"/>
        <v>13</v>
      </c>
      <c r="C1307" s="43">
        <f t="shared" si="2441"/>
        <v>32</v>
      </c>
      <c r="D1307" s="43"/>
      <c r="E1307" s="43">
        <f t="shared" ref="E1307" si="2547">plan_id</f>
        <v>805</v>
      </c>
      <c r="F1307" s="43">
        <f t="shared" ca="1" si="2391"/>
        <v>2010</v>
      </c>
      <c r="G1307" s="43">
        <f t="shared" ref="G1307" ca="1" si="2548">VLOOKUP(INDIRECT(CHAR(39)&amp;$A1307&amp;CHAR(39)&amp;"!r2c"&amp;$C1307,0),variables,2,0)</f>
        <v>10949</v>
      </c>
      <c r="H1307" s="4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3"/>
    </row>
    <row r="1308" spans="1:9" x14ac:dyDescent="0.3">
      <c r="A1308" s="43" t="s">
        <v>309</v>
      </c>
      <c r="B1308" s="43">
        <f t="shared" si="2488"/>
        <v>13</v>
      </c>
      <c r="C1308" s="43">
        <f t="shared" si="2441"/>
        <v>33</v>
      </c>
      <c r="D1308" s="43"/>
      <c r="E1308" s="43">
        <f t="shared" ref="E1308" si="2549">plan_id</f>
        <v>805</v>
      </c>
      <c r="F1308" s="43">
        <f t="shared" ca="1" si="2391"/>
        <v>2010</v>
      </c>
      <c r="G1308" s="43">
        <f t="shared" ref="G1308" ca="1" si="2550">VLOOKUP(INDIRECT(CHAR(39)&amp;$A1308&amp;CHAR(39)&amp;"!r2c"&amp;$C1308,0),variables,2,0)</f>
        <v>10951</v>
      </c>
      <c r="H1308" s="4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  <c r="I1308" s="43"/>
    </row>
    <row r="1309" spans="1:9" x14ac:dyDescent="0.3">
      <c r="A1309" s="43" t="s">
        <v>309</v>
      </c>
      <c r="B1309" s="43">
        <f t="shared" si="2488"/>
        <v>13</v>
      </c>
      <c r="C1309" s="43">
        <f t="shared" si="2441"/>
        <v>34</v>
      </c>
      <c r="D1309" s="43"/>
      <c r="E1309" s="43">
        <f t="shared" ref="E1309" si="2551">plan_id</f>
        <v>805</v>
      </c>
      <c r="F1309" s="43">
        <f t="shared" ca="1" si="2391"/>
        <v>2010</v>
      </c>
      <c r="G1309" s="43">
        <f t="shared" ref="G1309" ca="1" si="2552">VLOOKUP(INDIRECT(CHAR(39)&amp;$A1309&amp;CHAR(39)&amp;"!r2c"&amp;$C1309,0),variables,2,0)</f>
        <v>10950</v>
      </c>
      <c r="H1309" s="4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3"/>
    </row>
    <row r="1310" spans="1:9" x14ac:dyDescent="0.3">
      <c r="A1310" s="43" t="s">
        <v>309</v>
      </c>
      <c r="B1310" s="43">
        <f t="shared" si="2488"/>
        <v>13</v>
      </c>
      <c r="C1310" s="43">
        <f t="shared" si="2441"/>
        <v>35</v>
      </c>
      <c r="D1310" s="43"/>
      <c r="E1310" s="43">
        <f t="shared" ref="E1310" si="2553">plan_id</f>
        <v>805</v>
      </c>
      <c r="F1310" s="43">
        <f t="shared" ca="1" si="2391"/>
        <v>2010</v>
      </c>
      <c r="G1310" s="43">
        <f t="shared" ref="G1310" ca="1" si="2554">VLOOKUP(INDIRECT(CHAR(39)&amp;$A1310&amp;CHAR(39)&amp;"!r2c"&amp;$C1310,0),variables,2,0)</f>
        <v>10954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  <c r="I1310" s="43"/>
    </row>
    <row r="1311" spans="1:9" x14ac:dyDescent="0.3">
      <c r="A1311" s="43" t="s">
        <v>309</v>
      </c>
      <c r="B1311" s="43">
        <f t="shared" si="2488"/>
        <v>13</v>
      </c>
      <c r="C1311" s="43">
        <f t="shared" si="2441"/>
        <v>36</v>
      </c>
      <c r="D1311" s="43"/>
      <c r="E1311" s="43">
        <f t="shared" ref="E1311" si="2555">plan_id</f>
        <v>805</v>
      </c>
      <c r="F1311" s="43">
        <f t="shared" ca="1" si="2391"/>
        <v>2010</v>
      </c>
      <c r="G1311" s="43">
        <f t="shared" ref="G1311" ca="1" si="2556">VLOOKUP(INDIRECT(CHAR(39)&amp;$A1311&amp;CHAR(39)&amp;"!r2c"&amp;$C1311,0),variables,2,0)</f>
        <v>10955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  <c r="I1311" s="43"/>
    </row>
    <row r="1312" spans="1:9" x14ac:dyDescent="0.3">
      <c r="A1312" s="43" t="s">
        <v>309</v>
      </c>
      <c r="B1312" s="43">
        <f t="shared" si="2488"/>
        <v>13</v>
      </c>
      <c r="C1312" s="43">
        <f t="shared" si="2441"/>
        <v>37</v>
      </c>
      <c r="D1312" s="43"/>
      <c r="E1312" s="43">
        <f t="shared" ref="E1312" si="2557">plan_id</f>
        <v>805</v>
      </c>
      <c r="F1312" s="43">
        <f t="shared" ca="1" si="2391"/>
        <v>2010</v>
      </c>
      <c r="G1312" s="43">
        <f t="shared" ref="G1312" ca="1" si="2558">VLOOKUP(INDIRECT(CHAR(39)&amp;$A1312&amp;CHAR(39)&amp;"!r2c"&amp;$C1312,0),variables,2,0)</f>
        <v>10956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3"/>
    </row>
    <row r="1313" spans="1:9" x14ac:dyDescent="0.3">
      <c r="A1313" s="43" t="s">
        <v>309</v>
      </c>
      <c r="B1313" s="43">
        <f t="shared" si="2488"/>
        <v>13</v>
      </c>
      <c r="C1313" s="43">
        <f t="shared" si="2441"/>
        <v>38</v>
      </c>
      <c r="D1313" s="43"/>
      <c r="E1313" s="43">
        <f t="shared" ref="E1313" si="2559">plan_id</f>
        <v>805</v>
      </c>
      <c r="F1313" s="43">
        <f t="shared" ca="1" si="2391"/>
        <v>2010</v>
      </c>
      <c r="G1313" s="43">
        <f t="shared" ref="G1313" ca="1" si="2560">VLOOKUP(INDIRECT(CHAR(39)&amp;$A1313&amp;CHAR(39)&amp;"!r2c"&amp;$C1313,0),variables,2,0)</f>
        <v>10959</v>
      </c>
      <c r="H1313" s="4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4.00 - 8.20%</v>
      </c>
      <c r="I1313" s="43"/>
    </row>
    <row r="1314" spans="1:9" x14ac:dyDescent="0.3">
      <c r="A1314" s="43" t="s">
        <v>309</v>
      </c>
      <c r="B1314" s="43">
        <f t="shared" si="2488"/>
        <v>13</v>
      </c>
      <c r="C1314" s="43">
        <f t="shared" si="2441"/>
        <v>39</v>
      </c>
      <c r="D1314" s="43"/>
      <c r="E1314" s="43">
        <f t="shared" ref="E1314" si="2561">plan_id</f>
        <v>805</v>
      </c>
      <c r="F1314" s="43">
        <f t="shared" ca="1" si="2391"/>
        <v>2010</v>
      </c>
      <c r="G1314" s="43">
        <f t="shared" ref="G1314" ca="1" si="2562">VLOOKUP(INDIRECT(CHAR(39)&amp;$A1314&amp;CHAR(39)&amp;"!r2c"&amp;$C1314,0),variables,2,0)</f>
        <v>10962</v>
      </c>
      <c r="H1314" s="4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Pg.No:25,26</v>
      </c>
      <c r="I1314" s="43"/>
    </row>
    <row r="1315" spans="1:9" x14ac:dyDescent="0.3">
      <c r="A1315" s="43" t="s">
        <v>309</v>
      </c>
      <c r="B1315" s="43">
        <f t="shared" si="2488"/>
        <v>13</v>
      </c>
      <c r="C1315" s="43">
        <f t="shared" si="2441"/>
        <v>40</v>
      </c>
      <c r="D1315" s="43"/>
      <c r="E1315" s="43">
        <f t="shared" ref="E1315" si="2563">plan_id</f>
        <v>805</v>
      </c>
      <c r="F1315" s="43">
        <f t="shared" ca="1" si="2391"/>
        <v>2010</v>
      </c>
      <c r="G1315" s="43">
        <f t="shared" ref="G1315" ca="1" si="2564">VLOOKUP(INDIRECT(CHAR(39)&amp;$A1315&amp;CHAR(39)&amp;"!r2c"&amp;$C1315,0),variables,2,0)</f>
        <v>10964</v>
      </c>
      <c r="H1315" s="4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Pg.No:25,26</v>
      </c>
      <c r="I1315" s="43"/>
    </row>
    <row r="1316" spans="1:9" x14ac:dyDescent="0.3">
      <c r="A1316" s="43" t="s">
        <v>309</v>
      </c>
      <c r="B1316" s="43">
        <f t="shared" si="2488"/>
        <v>13</v>
      </c>
      <c r="C1316" s="43">
        <f t="shared" si="2441"/>
        <v>41</v>
      </c>
      <c r="D1316" s="43"/>
      <c r="E1316" s="43">
        <f t="shared" ref="E1316" si="2565">plan_id</f>
        <v>805</v>
      </c>
      <c r="F1316" s="43">
        <f t="shared" ca="1" si="2391"/>
        <v>2010</v>
      </c>
      <c r="G1316" s="43">
        <f t="shared" ref="G1316" ca="1" si="2566">VLOOKUP(INDIRECT(CHAR(39)&amp;$A1316&amp;CHAR(39)&amp;"!r2c"&amp;$C1316,0),variables,2,0)</f>
        <v>10967</v>
      </c>
      <c r="H1316" s="4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Mortality Table</v>
      </c>
      <c r="I1316" s="43"/>
    </row>
    <row r="1317" spans="1:9" x14ac:dyDescent="0.3">
      <c r="A1317" s="43" t="s">
        <v>309</v>
      </c>
      <c r="B1317" s="43">
        <f t="shared" si="2488"/>
        <v>13</v>
      </c>
      <c r="C1317" s="43">
        <f t="shared" si="2441"/>
        <v>42</v>
      </c>
      <c r="D1317" s="43"/>
      <c r="E1317" s="43">
        <f t="shared" ref="E1317" si="2567">plan_id</f>
        <v>805</v>
      </c>
      <c r="F1317" s="43">
        <f t="shared" ca="1" si="2391"/>
        <v>2010</v>
      </c>
      <c r="G1317" s="43">
        <f t="shared" ref="G1317" ca="1" si="2568">VLOOKUP(INDIRECT(CHAR(39)&amp;$A1317&amp;CHAR(39)&amp;"!r2c"&amp;$C1317,0),variables,2,0)</f>
        <v>10968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43"/>
    </row>
    <row r="1318" spans="1:9" x14ac:dyDescent="0.3">
      <c r="A1318" s="43" t="s">
        <v>309</v>
      </c>
      <c r="B1318" s="43">
        <f t="shared" si="2488"/>
        <v>13</v>
      </c>
      <c r="C1318" s="43">
        <f t="shared" si="2441"/>
        <v>43</v>
      </c>
      <c r="D1318" s="43"/>
      <c r="E1318" s="43">
        <f t="shared" ref="E1318" si="2569">plan_id</f>
        <v>805</v>
      </c>
      <c r="F1318" s="43">
        <f t="shared" ca="1" si="2391"/>
        <v>2010</v>
      </c>
      <c r="G1318" s="43">
        <f t="shared" ref="G1318" ca="1" si="2570">VLOOKUP(INDIRECT(CHAR(39)&amp;$A1318&amp;CHAR(39)&amp;"!r2c"&amp;$C1318,0),variables,2,0)</f>
        <v>10969</v>
      </c>
      <c r="H1318" s="4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3"/>
    </row>
    <row r="1319" spans="1:9" x14ac:dyDescent="0.3">
      <c r="A1319" s="43" t="s">
        <v>309</v>
      </c>
      <c r="B1319" s="43">
        <f t="shared" si="2488"/>
        <v>13</v>
      </c>
      <c r="C1319" s="43">
        <f t="shared" ref="C1319:C1382" si="2571">C1228</f>
        <v>44</v>
      </c>
      <c r="D1319" s="43"/>
      <c r="E1319" s="43">
        <f t="shared" ref="E1319" si="2572">plan_id</f>
        <v>805</v>
      </c>
      <c r="F1319" s="43">
        <f t="shared" ca="1" si="2391"/>
        <v>2010</v>
      </c>
      <c r="G1319" s="43">
        <f t="shared" ref="G1319" ca="1" si="2573">VLOOKUP(INDIRECT(CHAR(39)&amp;$A1319&amp;CHAR(39)&amp;"!r2c"&amp;$C1319,0),variables,2,0)</f>
        <v>10970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3"/>
    </row>
    <row r="1320" spans="1:9" x14ac:dyDescent="0.3">
      <c r="A1320" s="43" t="s">
        <v>309</v>
      </c>
      <c r="B1320" s="43">
        <f t="shared" si="2488"/>
        <v>13</v>
      </c>
      <c r="C1320" s="43">
        <f t="shared" si="2571"/>
        <v>45</v>
      </c>
      <c r="D1320" s="43"/>
      <c r="E1320" s="43">
        <f t="shared" ref="E1320" si="2574">plan_id</f>
        <v>805</v>
      </c>
      <c r="F1320" s="43">
        <f t="shared" ca="1" si="2391"/>
        <v>2010</v>
      </c>
      <c r="G1320" s="43">
        <f t="shared" ref="G1320" ca="1" si="2575">VLOOKUP(INDIRECT(CHAR(39)&amp;$A1320&amp;CHAR(39)&amp;"!r2c"&amp;$C1320,0),variables,2,0)</f>
        <v>10971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3"/>
    </row>
    <row r="1321" spans="1:9" x14ac:dyDescent="0.3">
      <c r="A1321" s="43" t="s">
        <v>309</v>
      </c>
      <c r="B1321" s="43">
        <f t="shared" si="2488"/>
        <v>13</v>
      </c>
      <c r="C1321" s="43">
        <f t="shared" si="2571"/>
        <v>46</v>
      </c>
      <c r="D1321" s="43"/>
      <c r="E1321" s="43">
        <f t="shared" ref="E1321" si="2576">plan_id</f>
        <v>805</v>
      </c>
      <c r="F1321" s="43">
        <f t="shared" ca="1" si="2391"/>
        <v>2010</v>
      </c>
      <c r="G1321" s="43">
        <f t="shared" ref="G1321" ca="1" si="2577">VLOOKUP(INDIRECT(CHAR(39)&amp;$A1321&amp;CHAR(39)&amp;"!r2c"&amp;$C1321,0),variables,2,0)</f>
        <v>10972</v>
      </c>
      <c r="H1321" s="4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pay, open</v>
      </c>
      <c r="I1321" s="43"/>
    </row>
    <row r="1322" spans="1:9" x14ac:dyDescent="0.3">
      <c r="A1322" s="43" t="s">
        <v>309</v>
      </c>
      <c r="B1322" s="43">
        <f t="shared" si="2488"/>
        <v>13</v>
      </c>
      <c r="C1322" s="43">
        <f t="shared" si="2571"/>
        <v>47</v>
      </c>
      <c r="D1322" s="43"/>
      <c r="E1322" s="43">
        <f t="shared" ref="E1322" si="2578">plan_id</f>
        <v>805</v>
      </c>
      <c r="F1322" s="43">
        <f t="shared" ca="1" si="2391"/>
        <v>2010</v>
      </c>
      <c r="G1322" s="43">
        <f t="shared" ref="G1322" ca="1" si="2579">VLOOKUP(INDIRECT(CHAR(39)&amp;$A1322&amp;CHAR(39)&amp;"!r2c"&amp;$C1322,0),variables,2,0)</f>
        <v>10973</v>
      </c>
      <c r="H1322" s="4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43"/>
    </row>
    <row r="1323" spans="1:9" x14ac:dyDescent="0.3">
      <c r="A1323" s="43" t="s">
        <v>309</v>
      </c>
      <c r="B1323" s="43">
        <f t="shared" si="2488"/>
        <v>13</v>
      </c>
      <c r="C1323" s="43">
        <f t="shared" si="2571"/>
        <v>48</v>
      </c>
      <c r="D1323" s="43"/>
      <c r="E1323" s="43">
        <f t="shared" ref="E1323" si="2580">plan_id</f>
        <v>805</v>
      </c>
      <c r="F1323" s="43">
        <f t="shared" ca="1" si="2391"/>
        <v>2010</v>
      </c>
      <c r="G1323" s="43">
        <f t="shared" ref="G1323" ca="1" si="2581">VLOOKUP(INDIRECT(CHAR(39)&amp;$A1323&amp;CHAR(39)&amp;"!r2c"&amp;$C1323,0),variables,2,0)</f>
        <v>10975</v>
      </c>
      <c r="H1323" s="4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  <c r="I1323" s="43"/>
    </row>
    <row r="1324" spans="1:9" x14ac:dyDescent="0.3">
      <c r="A1324" s="43" t="s">
        <v>309</v>
      </c>
      <c r="B1324" s="43">
        <f t="shared" si="2488"/>
        <v>13</v>
      </c>
      <c r="C1324" s="43">
        <f t="shared" si="2571"/>
        <v>49</v>
      </c>
      <c r="D1324" s="43"/>
      <c r="E1324" s="43">
        <f t="shared" ref="E1324" si="2582">plan_id</f>
        <v>805</v>
      </c>
      <c r="F1324" s="43">
        <f t="shared" ca="1" si="2391"/>
        <v>2010</v>
      </c>
      <c r="G1324" s="43">
        <f t="shared" ref="G1324" ca="1" si="2583">VLOOKUP(INDIRECT(CHAR(39)&amp;$A1324&amp;CHAR(39)&amp;"!r2c"&amp;$C1324,0),variables,2,0)</f>
        <v>10976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  <c r="I1324" s="43"/>
    </row>
    <row r="1325" spans="1:9" x14ac:dyDescent="0.3">
      <c r="A1325" s="43" t="s">
        <v>309</v>
      </c>
      <c r="B1325" s="43">
        <f t="shared" si="2488"/>
        <v>13</v>
      </c>
      <c r="C1325" s="43">
        <f t="shared" si="2571"/>
        <v>50</v>
      </c>
      <c r="D1325" s="43"/>
      <c r="E1325" s="43">
        <f t="shared" ref="E1325" si="2584">plan_id</f>
        <v>805</v>
      </c>
      <c r="F1325" s="43">
        <f t="shared" ca="1" si="2391"/>
        <v>2010</v>
      </c>
      <c r="G1325" s="43">
        <f t="shared" ref="G1325" ca="1" si="2585">VLOOKUP(INDIRECT(CHAR(39)&amp;$A1325&amp;CHAR(39)&amp;"!r2c"&amp;$C1325,0),variables,2,0)</f>
        <v>10977</v>
      </c>
      <c r="H1325" s="4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3"/>
    </row>
    <row r="1326" spans="1:9" x14ac:dyDescent="0.3">
      <c r="A1326" s="43" t="s">
        <v>309</v>
      </c>
      <c r="B1326" s="43">
        <f t="shared" si="2488"/>
        <v>13</v>
      </c>
      <c r="C1326" s="43">
        <f t="shared" si="2571"/>
        <v>51</v>
      </c>
      <c r="D1326" s="43"/>
      <c r="E1326" s="43">
        <f t="shared" ref="E1326" si="2586">plan_id</f>
        <v>805</v>
      </c>
      <c r="F1326" s="43">
        <f t="shared" ca="1" si="2391"/>
        <v>2010</v>
      </c>
      <c r="G1326" s="43">
        <f t="shared" ref="G1326" ca="1" si="2587">VLOOKUP(INDIRECT(CHAR(39)&amp;$A1326&amp;CHAR(39)&amp;"!r2c"&amp;$C1326,0),variables,2,0)</f>
        <v>10978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  <c r="I1326" s="43"/>
    </row>
    <row r="1327" spans="1:9" x14ac:dyDescent="0.3">
      <c r="A1327" s="43" t="s">
        <v>309</v>
      </c>
      <c r="B1327" s="43">
        <f t="shared" si="2488"/>
        <v>13</v>
      </c>
      <c r="C1327" s="43">
        <f t="shared" si="2571"/>
        <v>52</v>
      </c>
      <c r="D1327" s="43"/>
      <c r="E1327" s="43">
        <f t="shared" ref="E1327" si="2588">plan_id</f>
        <v>805</v>
      </c>
      <c r="F1327" s="43">
        <f t="shared" ca="1" si="2391"/>
        <v>2010</v>
      </c>
      <c r="G1327" s="43">
        <f t="shared" ref="G1327" ca="1" si="2589">VLOOKUP(INDIRECT(CHAR(39)&amp;$A1327&amp;CHAR(39)&amp;"!r2c"&amp;$C1327,0),variables,2,0)</f>
        <v>10979</v>
      </c>
      <c r="H1327" s="4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43"/>
    </row>
    <row r="1328" spans="1:9" x14ac:dyDescent="0.3">
      <c r="A1328" s="43" t="s">
        <v>309</v>
      </c>
      <c r="B1328" s="43">
        <f t="shared" si="2488"/>
        <v>13</v>
      </c>
      <c r="C1328" s="43">
        <f t="shared" si="2571"/>
        <v>53</v>
      </c>
      <c r="D1328" s="43"/>
      <c r="E1328" s="43">
        <f t="shared" ref="E1328" si="2590">plan_id</f>
        <v>805</v>
      </c>
      <c r="F1328" s="43">
        <f t="shared" ca="1" si="2391"/>
        <v>2010</v>
      </c>
      <c r="G1328" s="43">
        <f t="shared" ref="G1328" ca="1" si="2591">VLOOKUP(INDIRECT(CHAR(39)&amp;$A1328&amp;CHAR(39)&amp;"!r2c"&amp;$C1328,0),variables,2,0)</f>
        <v>10980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43"/>
    </row>
    <row r="1329" spans="1:9" x14ac:dyDescent="0.3">
      <c r="A1329" s="43" t="s">
        <v>309</v>
      </c>
      <c r="B1329" s="43">
        <f t="shared" si="2488"/>
        <v>13</v>
      </c>
      <c r="C1329" s="43">
        <f t="shared" si="2571"/>
        <v>54</v>
      </c>
      <c r="D1329" s="43"/>
      <c r="E1329" s="43">
        <f t="shared" ref="E1329" si="2592">plan_id</f>
        <v>805</v>
      </c>
      <c r="F1329" s="43">
        <f t="shared" ca="1" si="2391"/>
        <v>2010</v>
      </c>
      <c r="G1329" s="43">
        <f t="shared" ref="G1329" ca="1" si="2593">VLOOKUP(INDIRECT(CHAR(39)&amp;$A1329&amp;CHAR(39)&amp;"!r2c"&amp;$C1329,0),variables,2,0)</f>
        <v>10981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0.13439999999999999</v>
      </c>
      <c r="I1329" s="43"/>
    </row>
    <row r="1330" spans="1:9" x14ac:dyDescent="0.3">
      <c r="A1330" s="43" t="s">
        <v>309</v>
      </c>
      <c r="B1330" s="43">
        <f t="shared" si="2488"/>
        <v>13</v>
      </c>
      <c r="C1330" s="43">
        <f t="shared" si="2571"/>
        <v>55</v>
      </c>
      <c r="D1330" s="43"/>
      <c r="E1330" s="43">
        <f t="shared" ref="E1330" si="2594">plan_id</f>
        <v>805</v>
      </c>
      <c r="F1330" s="43">
        <f t="shared" ca="1" si="2391"/>
        <v>2010</v>
      </c>
      <c r="G1330" s="43">
        <f t="shared" ref="G1330" ca="1" si="2595">VLOOKUP(INDIRECT(CHAR(39)&amp;$A1330&amp;CHAR(39)&amp;"!r2c"&amp;$C1330,0),variables,2,0)</f>
        <v>10706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7.0886441512525331E-4</v>
      </c>
      <c r="I1330" s="43"/>
    </row>
    <row r="1331" spans="1:9" x14ac:dyDescent="0.3">
      <c r="A1331" s="43" t="s">
        <v>309</v>
      </c>
      <c r="B1331" s="43">
        <f t="shared" si="2488"/>
        <v>13</v>
      </c>
      <c r="C1331" s="43">
        <f t="shared" si="2571"/>
        <v>56</v>
      </c>
      <c r="D1331" s="43"/>
      <c r="E1331" s="43">
        <f t="shared" ref="E1331" si="2596">plan_id</f>
        <v>805</v>
      </c>
      <c r="F1331" s="43">
        <f t="shared" ca="1" si="2391"/>
        <v>2010</v>
      </c>
      <c r="G1331" s="43">
        <f t="shared" ref="G1331" ca="1" si="2597">VLOOKUP(INDIRECT(CHAR(39)&amp;$A1331&amp;CHAR(39)&amp;"!r2c"&amp;$C1331,0),variables,2,0)</f>
        <v>10983</v>
      </c>
      <c r="H1331" s="4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 xml:space="preserve">Yes </v>
      </c>
      <c r="I1331" s="43"/>
    </row>
    <row r="1332" spans="1:9" x14ac:dyDescent="0.3">
      <c r="A1332" s="43" t="s">
        <v>309</v>
      </c>
      <c r="B1332" s="43">
        <f t="shared" si="2488"/>
        <v>13</v>
      </c>
      <c r="C1332" s="43">
        <f t="shared" si="2571"/>
        <v>57</v>
      </c>
      <c r="D1332" s="43"/>
      <c r="E1332" s="43">
        <f t="shared" ref="E1332" si="2598">plan_id</f>
        <v>805</v>
      </c>
      <c r="F1332" s="43">
        <f t="shared" ca="1" si="2391"/>
        <v>2010</v>
      </c>
      <c r="G1332" s="43">
        <f t="shared" ref="G1332" ca="1" si="2599">VLOOKUP(INDIRECT(CHAR(39)&amp;$A1332&amp;CHAR(39)&amp;"!r2c"&amp;$C1332,0),variables,2,0)</f>
        <v>10989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14851330000</v>
      </c>
      <c r="I1332" s="43"/>
    </row>
    <row r="1333" spans="1:9" x14ac:dyDescent="0.3">
      <c r="A1333" s="43" t="s">
        <v>309</v>
      </c>
      <c r="B1333" s="43">
        <f t="shared" si="2488"/>
        <v>13</v>
      </c>
      <c r="C1333" s="43">
        <f t="shared" si="2571"/>
        <v>58</v>
      </c>
      <c r="D1333" s="43"/>
      <c r="E1333" s="43">
        <f t="shared" ref="E1333" si="2600">plan_id</f>
        <v>805</v>
      </c>
      <c r="F1333" s="43">
        <f t="shared" ca="1" si="2391"/>
        <v>2010</v>
      </c>
      <c r="G1333" s="43">
        <f t="shared" ref="G1333" ca="1" si="2601">VLOOKUP(INDIRECT(CHAR(39)&amp;$A1333&amp;CHAR(39)&amp;"!r2c"&amp;$C1333,0),variables,2,0)</f>
        <v>10990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24344316000</v>
      </c>
      <c r="I1333" s="43"/>
    </row>
    <row r="1334" spans="1:9" x14ac:dyDescent="0.3">
      <c r="A1334" s="43" t="s">
        <v>309</v>
      </c>
      <c r="B1334" s="43">
        <f t="shared" si="2488"/>
        <v>13</v>
      </c>
      <c r="C1334" s="43">
        <f t="shared" si="2571"/>
        <v>59</v>
      </c>
      <c r="D1334" s="43"/>
      <c r="E1334" s="43">
        <f t="shared" ref="E1334" si="2602">plan_id</f>
        <v>805</v>
      </c>
      <c r="F1334" s="43">
        <f t="shared" ca="1" si="2391"/>
        <v>2010</v>
      </c>
      <c r="G1334" s="43">
        <f t="shared" ref="G1334" ca="1" si="2603">VLOOKUP(INDIRECT(CHAR(39)&amp;$A1334&amp;CHAR(39)&amp;"!r2c"&amp;$C1334,0),variables,2,0)</f>
        <v>10991</v>
      </c>
      <c r="H1334" s="4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9492986000</v>
      </c>
      <c r="I1334" s="43"/>
    </row>
    <row r="1335" spans="1:9" x14ac:dyDescent="0.3">
      <c r="A1335" s="43" t="s">
        <v>309</v>
      </c>
      <c r="B1335" s="43">
        <f t="shared" si="2488"/>
        <v>13</v>
      </c>
      <c r="C1335" s="43">
        <f t="shared" si="2571"/>
        <v>60</v>
      </c>
      <c r="D1335" s="43"/>
      <c r="E1335" s="43">
        <f t="shared" ref="E1335" si="2604">plan_id</f>
        <v>805</v>
      </c>
      <c r="F1335" s="43">
        <f t="shared" ca="1" si="2391"/>
        <v>2010</v>
      </c>
      <c r="G1335" s="43">
        <f t="shared" ref="G1335" ca="1" si="2605">VLOOKUP(INDIRECT(CHAR(39)&amp;$A1335&amp;CHAR(39)&amp;"!r2c"&amp;$C1335,0),variables,2,0)</f>
        <v>10992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0.61</v>
      </c>
      <c r="I1335" s="43"/>
    </row>
    <row r="1336" spans="1:9" x14ac:dyDescent="0.3">
      <c r="A1336" s="43" t="s">
        <v>309</v>
      </c>
      <c r="B1336" s="43">
        <f t="shared" si="2488"/>
        <v>13</v>
      </c>
      <c r="C1336" s="43">
        <f t="shared" si="2571"/>
        <v>61</v>
      </c>
      <c r="D1336" s="43"/>
      <c r="E1336" s="43">
        <f t="shared" ref="E1336" si="2606">plan_id</f>
        <v>805</v>
      </c>
      <c r="F1336" s="43">
        <f t="shared" ca="1" si="2391"/>
        <v>2010</v>
      </c>
      <c r="G1336" s="43">
        <f t="shared" ref="G1336" ca="1" si="2607">VLOOKUP(INDIRECT(CHAR(39)&amp;$A1336&amp;CHAR(39)&amp;"!r2c"&amp;$C1336,0),variables,2,0)</f>
        <v>10993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3321614000</v>
      </c>
      <c r="I1336" s="43"/>
    </row>
    <row r="1337" spans="1:9" x14ac:dyDescent="0.3">
      <c r="A1337" s="43" t="s">
        <v>309</v>
      </c>
      <c r="B1337" s="43">
        <f t="shared" si="2488"/>
        <v>13</v>
      </c>
      <c r="C1337" s="43">
        <f t="shared" si="2571"/>
        <v>62</v>
      </c>
      <c r="D1337" s="43"/>
      <c r="E1337" s="43">
        <f t="shared" ref="E1337" si="2608">plan_id</f>
        <v>805</v>
      </c>
      <c r="F1337" s="43">
        <f t="shared" ca="1" si="2391"/>
        <v>2010</v>
      </c>
      <c r="G1337" s="43">
        <f t="shared" ref="G1337" ca="1" si="2609">VLOOKUP(INDIRECT(CHAR(39)&amp;$A1337&amp;CHAR(39)&amp;"!r2c"&amp;$C1337,0),variables,2,0)</f>
        <v>10801</v>
      </c>
      <c r="H1337" s="4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1026250000</v>
      </c>
      <c r="I1337" s="43"/>
    </row>
    <row r="1338" spans="1:9" x14ac:dyDescent="0.3">
      <c r="A1338" s="43" t="s">
        <v>309</v>
      </c>
      <c r="B1338" s="43">
        <f t="shared" si="2488"/>
        <v>13</v>
      </c>
      <c r="C1338" s="43">
        <f t="shared" si="2571"/>
        <v>63</v>
      </c>
      <c r="D1338" s="43"/>
      <c r="E1338" s="43">
        <f t="shared" ref="E1338" si="2610">plan_id</f>
        <v>805</v>
      </c>
      <c r="F1338" s="43">
        <f t="shared" ca="1" si="2391"/>
        <v>2010</v>
      </c>
      <c r="G1338" s="43">
        <f t="shared" ref="G1338" ca="1" si="2611">VLOOKUP(INDIRECT(CHAR(39)&amp;$A1338&amp;CHAR(39)&amp;"!r2c"&amp;$C1338,0),variables,2,0)</f>
        <v>10802</v>
      </c>
      <c r="H1338" s="4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18096000</v>
      </c>
      <c r="I1338" s="43"/>
    </row>
    <row r="1339" spans="1:9" x14ac:dyDescent="0.3">
      <c r="A1339" s="43" t="s">
        <v>309</v>
      </c>
      <c r="B1339" s="43">
        <f t="shared" si="2488"/>
        <v>13</v>
      </c>
      <c r="C1339" s="43">
        <f t="shared" si="2571"/>
        <v>64</v>
      </c>
      <c r="D1339" s="43"/>
      <c r="E1339" s="43">
        <f t="shared" ref="E1339" si="2612">plan_id</f>
        <v>805</v>
      </c>
      <c r="F1339" s="43">
        <f t="shared" ca="1" si="2391"/>
        <v>2010</v>
      </c>
      <c r="G1339" s="43">
        <f t="shared" ref="G1339" ca="1" si="2613">VLOOKUP(INDIRECT(CHAR(39)&amp;$A1339&amp;CHAR(39)&amp;"!r2c"&amp;$C1339,0),variables,2,0)</f>
        <v>10803</v>
      </c>
      <c r="H1339" s="4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3"/>
    </row>
    <row r="1340" spans="1:9" x14ac:dyDescent="0.3">
      <c r="A1340" s="43" t="s">
        <v>309</v>
      </c>
      <c r="B1340" s="43">
        <f t="shared" si="2488"/>
        <v>13</v>
      </c>
      <c r="C1340" s="43">
        <f t="shared" si="2571"/>
        <v>65</v>
      </c>
      <c r="D1340" s="43"/>
      <c r="E1340" s="43">
        <f t="shared" ref="E1340" si="2614">plan_id</f>
        <v>805</v>
      </c>
      <c r="F1340" s="43">
        <f t="shared" ca="1" si="2391"/>
        <v>2010</v>
      </c>
      <c r="G1340" s="43">
        <f t="shared" ref="G1340" ca="1" si="2615">VLOOKUP(INDIRECT(CHAR(39)&amp;$A1340&amp;CHAR(39)&amp;"!r2c"&amp;$C1340,0),variables,2,0)</f>
        <v>10804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3"/>
    </row>
    <row r="1341" spans="1:9" x14ac:dyDescent="0.3">
      <c r="A1341" s="43" t="s">
        <v>309</v>
      </c>
      <c r="B1341" s="43">
        <f t="shared" si="2488"/>
        <v>13</v>
      </c>
      <c r="C1341" s="43">
        <f t="shared" si="2571"/>
        <v>66</v>
      </c>
      <c r="D1341" s="43"/>
      <c r="E1341" s="43">
        <f t="shared" ref="E1341" si="2616">plan_id</f>
        <v>805</v>
      </c>
      <c r="F1341" s="43">
        <f t="shared" ca="1" si="2391"/>
        <v>2010</v>
      </c>
      <c r="G1341" s="43">
        <f t="shared" ref="G1341" ca="1" si="2617">VLOOKUP(INDIRECT(CHAR(39)&amp;$A1341&amp;CHAR(39)&amp;"!r2c"&amp;$C1341,0),variables,2,0)</f>
        <v>10805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3"/>
    </row>
    <row r="1342" spans="1:9" x14ac:dyDescent="0.3">
      <c r="A1342" s="43" t="s">
        <v>309</v>
      </c>
      <c r="B1342" s="43">
        <f t="shared" ref="B1342" si="2618">B1277+1</f>
        <v>13</v>
      </c>
      <c r="C1342" s="43">
        <f t="shared" si="2571"/>
        <v>67</v>
      </c>
      <c r="D1342" s="43"/>
      <c r="E1342" s="43">
        <f t="shared" ref="E1342" si="2619">plan_id</f>
        <v>805</v>
      </c>
      <c r="F1342" s="43">
        <f t="shared" ca="1" si="2391"/>
        <v>2010</v>
      </c>
      <c r="G1342" s="43">
        <f t="shared" ref="G1342" ca="1" si="2620">VLOOKUP(INDIRECT(CHAR(39)&amp;$A1342&amp;CHAR(39)&amp;"!r2c"&amp;$C1342,0),variables,2,0)</f>
        <v>10806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3"/>
    </row>
    <row r="1343" spans="1:9" x14ac:dyDescent="0.3">
      <c r="A1343" s="43" t="s">
        <v>309</v>
      </c>
      <c r="B1343" s="43">
        <f>B1342</f>
        <v>13</v>
      </c>
      <c r="C1343" s="43">
        <f t="shared" si="2571"/>
        <v>68</v>
      </c>
      <c r="D1343" s="43"/>
      <c r="E1343" s="43">
        <f t="shared" ref="E1343" si="2621">plan_id</f>
        <v>805</v>
      </c>
      <c r="F1343" s="43">
        <f t="shared" ca="1" si="2391"/>
        <v>2010</v>
      </c>
      <c r="G1343" s="43">
        <f t="shared" ref="G1343" ca="1" si="2622">VLOOKUP(INDIRECT(CHAR(39)&amp;$A1343&amp;CHAR(39)&amp;"!r2c"&amp;$C1343,0),variables,2,0)</f>
        <v>10807</v>
      </c>
      <c r="H1343" s="4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3"/>
    </row>
    <row r="1344" spans="1:9" x14ac:dyDescent="0.3">
      <c r="A1344" s="43" t="s">
        <v>309</v>
      </c>
      <c r="B1344" s="43">
        <f t="shared" ref="B1344:B1368" si="2623">B1343</f>
        <v>13</v>
      </c>
      <c r="C1344" s="43">
        <f t="shared" si="2571"/>
        <v>69</v>
      </c>
      <c r="D1344" s="43"/>
      <c r="E1344" s="43">
        <f t="shared" ref="E1344" si="2624">plan_id</f>
        <v>805</v>
      </c>
      <c r="F1344" s="43">
        <f t="shared" ca="1" si="2391"/>
        <v>2010</v>
      </c>
      <c r="G1344" s="43">
        <f t="shared" ref="G1344" ca="1" si="2625">VLOOKUP(INDIRECT(CHAR(39)&amp;$A1344&amp;CHAR(39)&amp;"!r2c"&amp;$C1344,0),variables,2,0)</f>
        <v>10808</v>
      </c>
      <c r="H1344" s="4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3"/>
    </row>
    <row r="1345" spans="1:9" x14ac:dyDescent="0.3">
      <c r="A1345" s="43" t="s">
        <v>309</v>
      </c>
      <c r="B1345" s="43">
        <f t="shared" si="2623"/>
        <v>13</v>
      </c>
      <c r="C1345" s="43">
        <f t="shared" si="2571"/>
        <v>70</v>
      </c>
      <c r="D1345" s="43"/>
      <c r="E1345" s="43">
        <f t="shared" ref="E1345" si="2626">plan_id</f>
        <v>805</v>
      </c>
      <c r="F1345" s="43">
        <f t="shared" ca="1" si="2391"/>
        <v>2010</v>
      </c>
      <c r="G1345" s="43">
        <f t="shared" ref="G1345" ca="1" si="2627">VLOOKUP(INDIRECT(CHAR(39)&amp;$A1345&amp;CHAR(39)&amp;"!r2c"&amp;$C1345,0),variables,2,0)</f>
        <v>10809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3"/>
    </row>
    <row r="1346" spans="1:9" x14ac:dyDescent="0.3">
      <c r="A1346" s="43" t="s">
        <v>309</v>
      </c>
      <c r="B1346" s="43">
        <f t="shared" si="2623"/>
        <v>13</v>
      </c>
      <c r="C1346" s="43">
        <f t="shared" si="2571"/>
        <v>71</v>
      </c>
      <c r="D1346" s="43"/>
      <c r="E1346" s="43">
        <f t="shared" ref="E1346" si="2628">plan_id</f>
        <v>805</v>
      </c>
      <c r="F1346" s="43">
        <f t="shared" ca="1" si="2391"/>
        <v>2010</v>
      </c>
      <c r="G1346" s="43">
        <f t="shared" ref="G1346" ca="1" si="2629">VLOOKUP(INDIRECT(CHAR(39)&amp;$A1346&amp;CHAR(39)&amp;"!r2c"&amp;$C1346,0),variables,2,0)</f>
        <v>10810</v>
      </c>
      <c r="H1346" s="4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20027000</v>
      </c>
      <c r="I1346" s="43"/>
    </row>
    <row r="1347" spans="1:9" x14ac:dyDescent="0.3">
      <c r="A1347" s="43" t="s">
        <v>309</v>
      </c>
      <c r="B1347" s="43">
        <f t="shared" si="2623"/>
        <v>13</v>
      </c>
      <c r="C1347" s="43">
        <f t="shared" si="2571"/>
        <v>72</v>
      </c>
      <c r="D1347" s="43"/>
      <c r="E1347" s="43">
        <f t="shared" ref="E1347" si="2630">plan_id</f>
        <v>805</v>
      </c>
      <c r="F1347" s="43">
        <f t="shared" ca="1" si="2391"/>
        <v>2010</v>
      </c>
      <c r="G1347" s="43">
        <f t="shared" ref="G1347" ca="1" si="2631">VLOOKUP(INDIRECT(CHAR(39)&amp;$A1347&amp;CHAR(39)&amp;"!r2c"&amp;$C1347,0),variables,2,0)</f>
        <v>10811</v>
      </c>
      <c r="H1347" s="4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3"/>
    </row>
    <row r="1348" spans="1:9" x14ac:dyDescent="0.3">
      <c r="A1348" s="43" t="s">
        <v>309</v>
      </c>
      <c r="B1348" s="43">
        <f t="shared" si="2623"/>
        <v>13</v>
      </c>
      <c r="C1348" s="43">
        <f t="shared" si="2571"/>
        <v>73</v>
      </c>
      <c r="D1348" s="43"/>
      <c r="E1348" s="43">
        <f t="shared" ref="E1348" si="2632">plan_id</f>
        <v>805</v>
      </c>
      <c r="F1348" s="43">
        <f t="shared" ca="1" si="2391"/>
        <v>2010</v>
      </c>
      <c r="G1348" s="43">
        <f t="shared" ref="G1348" ca="1" si="2633">VLOOKUP(INDIRECT(CHAR(39)&amp;$A1348&amp;CHAR(39)&amp;"!r2c"&amp;$C1348,0),variables,2,0)</f>
        <v>10812</v>
      </c>
      <c r="H1348" s="4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3"/>
    </row>
    <row r="1349" spans="1:9" x14ac:dyDescent="0.3">
      <c r="A1349" s="43" t="s">
        <v>309</v>
      </c>
      <c r="B1349" s="43">
        <f t="shared" si="2623"/>
        <v>13</v>
      </c>
      <c r="C1349" s="43">
        <f t="shared" si="2571"/>
        <v>74</v>
      </c>
      <c r="D1349" s="43"/>
      <c r="E1349" s="43">
        <f t="shared" ref="E1349" si="2634">plan_id</f>
        <v>805</v>
      </c>
      <c r="F1349" s="43">
        <f t="shared" ca="1" si="2391"/>
        <v>2010</v>
      </c>
      <c r="G1349" s="43">
        <f t="shared" ref="G1349" ca="1" si="2635">VLOOKUP(INDIRECT(CHAR(39)&amp;$A1349&amp;CHAR(39)&amp;"!r2c"&amp;$C1349,0),variables,2,0)</f>
        <v>10813</v>
      </c>
      <c r="H1349" s="4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3"/>
    </row>
    <row r="1350" spans="1:9" x14ac:dyDescent="0.3">
      <c r="A1350" s="43" t="s">
        <v>309</v>
      </c>
      <c r="B1350" s="43">
        <f t="shared" si="2623"/>
        <v>13</v>
      </c>
      <c r="C1350" s="43">
        <f t="shared" si="2571"/>
        <v>75</v>
      </c>
      <c r="D1350" s="43"/>
      <c r="E1350" s="43">
        <f t="shared" ref="E1350" si="2636">plan_id</f>
        <v>805</v>
      </c>
      <c r="F1350" s="43">
        <f t="shared" ca="1" si="2391"/>
        <v>2010</v>
      </c>
      <c r="G1350" s="43">
        <f t="shared" ref="G1350" ca="1" si="2637">VLOOKUP(INDIRECT(CHAR(39)&amp;$A1350&amp;CHAR(39)&amp;"!r2c"&amp;$C1350,0),variables,2,0)</f>
        <v>10814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3"/>
    </row>
    <row r="1351" spans="1:9" x14ac:dyDescent="0.3">
      <c r="A1351" s="43" t="s">
        <v>309</v>
      </c>
      <c r="B1351" s="43">
        <f t="shared" si="2623"/>
        <v>13</v>
      </c>
      <c r="C1351" s="43">
        <f t="shared" si="2571"/>
        <v>76</v>
      </c>
      <c r="D1351" s="43"/>
      <c r="E1351" s="43">
        <f t="shared" ref="E1351" si="2638">plan_id</f>
        <v>805</v>
      </c>
      <c r="F1351" s="43">
        <f t="shared" ca="1" si="2391"/>
        <v>2010</v>
      </c>
      <c r="G1351" s="43">
        <f t="shared" ref="G1351" ca="1" si="2639">VLOOKUP(INDIRECT(CHAR(39)&amp;$A1351&amp;CHAR(39)&amp;"!r2c"&amp;$C1351,0),variables,2,0)</f>
        <v>10815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3"/>
    </row>
    <row r="1352" spans="1:9" x14ac:dyDescent="0.3">
      <c r="A1352" s="43" t="s">
        <v>309</v>
      </c>
      <c r="B1352" s="43">
        <f t="shared" si="2623"/>
        <v>13</v>
      </c>
      <c r="C1352" s="43">
        <f t="shared" si="2571"/>
        <v>77</v>
      </c>
      <c r="D1352" s="43"/>
      <c r="E1352" s="43">
        <f t="shared" ref="E1352" si="2640">plan_id</f>
        <v>805</v>
      </c>
      <c r="F1352" s="43">
        <f t="shared" ca="1" si="2391"/>
        <v>2010</v>
      </c>
      <c r="G1352" s="43">
        <f t="shared" ref="G1352" ca="1" si="2641">VLOOKUP(INDIRECT(CHAR(39)&amp;$A1352&amp;CHAR(39)&amp;"!r2c"&amp;$C1352,0),variables,2,0)</f>
        <v>10816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-97173000</v>
      </c>
      <c r="I1352" s="43"/>
    </row>
    <row r="1353" spans="1:9" x14ac:dyDescent="0.3">
      <c r="A1353" s="43" t="s">
        <v>309</v>
      </c>
      <c r="B1353" s="43">
        <f t="shared" si="2623"/>
        <v>13</v>
      </c>
      <c r="C1353" s="43">
        <f t="shared" si="2571"/>
        <v>78</v>
      </c>
      <c r="D1353" s="43"/>
      <c r="E1353" s="43">
        <f t="shared" ref="E1353" si="2642">plan_id</f>
        <v>805</v>
      </c>
      <c r="F1353" s="43">
        <f t="shared" ref="F1353:F1445" ca="1" si="2643">INDIRECT(CHAR(39)&amp;$A1353&amp;CHAR(39)&amp;"!r"&amp;$B1353&amp;"c2",0)</f>
        <v>2010</v>
      </c>
      <c r="G1353" s="43">
        <f t="shared" ref="G1353" ca="1" si="2644">VLOOKUP(INDIRECT(CHAR(39)&amp;$A1353&amp;CHAR(39)&amp;"!r2c"&amp;$C1353,0),variables,2,0)</f>
        <v>10817</v>
      </c>
      <c r="H1353" s="4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3"/>
    </row>
    <row r="1354" spans="1:9" x14ac:dyDescent="0.3">
      <c r="A1354" s="43" t="s">
        <v>309</v>
      </c>
      <c r="B1354" s="43">
        <f t="shared" si="2623"/>
        <v>13</v>
      </c>
      <c r="C1354" s="43">
        <f t="shared" si="2571"/>
        <v>79</v>
      </c>
      <c r="D1354" s="43"/>
      <c r="E1354" s="43">
        <f t="shared" ref="E1354" si="2645">plan_id</f>
        <v>805</v>
      </c>
      <c r="F1354" s="43">
        <f t="shared" ca="1" si="2643"/>
        <v>2010</v>
      </c>
      <c r="G1354" s="43">
        <f t="shared" ref="G1354" ca="1" si="2646">VLOOKUP(INDIRECT(CHAR(39)&amp;$A1354&amp;CHAR(39)&amp;"!r2c"&amp;$C1354,0),variables,2,0)</f>
        <v>10818</v>
      </c>
      <c r="H1354" s="4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56140000</v>
      </c>
      <c r="I1354" s="43"/>
    </row>
    <row r="1355" spans="1:9" x14ac:dyDescent="0.3">
      <c r="A1355" s="43" t="s">
        <v>309</v>
      </c>
      <c r="B1355" s="43">
        <f t="shared" si="2623"/>
        <v>13</v>
      </c>
      <c r="C1355" s="43">
        <f t="shared" si="2571"/>
        <v>80</v>
      </c>
      <c r="D1355" s="43"/>
      <c r="E1355" s="43">
        <f t="shared" ref="E1355" si="2647">plan_id</f>
        <v>805</v>
      </c>
      <c r="F1355" s="43">
        <f t="shared" ca="1" si="2643"/>
        <v>2010</v>
      </c>
      <c r="G1355" s="43">
        <f t="shared" ref="G1355" ca="1" si="2648">VLOOKUP(INDIRECT(CHAR(39)&amp;$A1355&amp;CHAR(39)&amp;"!r2c"&amp;$C1355,0),variables,2,0)</f>
        <v>10819</v>
      </c>
      <c r="H1355" s="4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3"/>
    </row>
    <row r="1356" spans="1:9" x14ac:dyDescent="0.3">
      <c r="A1356" s="43" t="s">
        <v>309</v>
      </c>
      <c r="B1356" s="43">
        <f t="shared" si="2623"/>
        <v>13</v>
      </c>
      <c r="C1356" s="43">
        <f t="shared" si="2571"/>
        <v>81</v>
      </c>
      <c r="D1356" s="43"/>
      <c r="E1356" s="43">
        <f t="shared" ref="E1356" si="2649">plan_id</f>
        <v>805</v>
      </c>
      <c r="F1356" s="43">
        <f t="shared" ca="1" si="2643"/>
        <v>2010</v>
      </c>
      <c r="G1356" s="43">
        <f t="shared" ref="G1356" ca="1" si="2650">VLOOKUP(INDIRECT(CHAR(39)&amp;$A1356&amp;CHAR(39)&amp;"!r2c"&amp;$C1356,0),variables,2,0)</f>
        <v>10820</v>
      </c>
      <c r="H1356" s="4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-389311000</v>
      </c>
      <c r="I1356" s="43"/>
    </row>
    <row r="1357" spans="1:9" x14ac:dyDescent="0.3">
      <c r="A1357" s="43" t="s">
        <v>309</v>
      </c>
      <c r="B1357" s="43">
        <f t="shared" si="2623"/>
        <v>13</v>
      </c>
      <c r="C1357" s="43">
        <f t="shared" si="2571"/>
        <v>82</v>
      </c>
      <c r="D1357" s="43"/>
      <c r="E1357" s="43">
        <f t="shared" ref="E1357" si="2651">plan_id</f>
        <v>805</v>
      </c>
      <c r="F1357" s="43">
        <f t="shared" ca="1" si="2643"/>
        <v>2010</v>
      </c>
      <c r="G1357" s="43">
        <f t="shared" ref="G1357" ca="1" si="2652">VLOOKUP(INDIRECT(CHAR(39)&amp;$A1357&amp;CHAR(39)&amp;"!r2c"&amp;$C1357,0),variables,2,0)</f>
        <v>10821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3"/>
    </row>
    <row r="1358" spans="1:9" x14ac:dyDescent="0.3">
      <c r="A1358" s="43" t="s">
        <v>309</v>
      </c>
      <c r="B1358" s="43">
        <f t="shared" si="2623"/>
        <v>13</v>
      </c>
      <c r="C1358" s="43">
        <f t="shared" si="2571"/>
        <v>83</v>
      </c>
      <c r="D1358" s="43"/>
      <c r="E1358" s="43">
        <f t="shared" ref="E1358" si="2653">plan_id</f>
        <v>805</v>
      </c>
      <c r="F1358" s="43">
        <f t="shared" ca="1" si="2643"/>
        <v>2010</v>
      </c>
      <c r="G1358" s="43">
        <f t="shared" ref="G1358" ca="1" si="2654">VLOOKUP(INDIRECT(CHAR(39)&amp;$A1358&amp;CHAR(39)&amp;"!r2c"&amp;$C1358,0),variables,2,0)</f>
        <v>10822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3"/>
    </row>
    <row r="1359" spans="1:9" x14ac:dyDescent="0.3">
      <c r="A1359" s="43" t="s">
        <v>309</v>
      </c>
      <c r="B1359" s="43">
        <f t="shared" si="2623"/>
        <v>13</v>
      </c>
      <c r="C1359" s="43">
        <f t="shared" si="2571"/>
        <v>84</v>
      </c>
      <c r="D1359" s="43"/>
      <c r="E1359" s="43">
        <f t="shared" ref="E1359" si="2655">plan_id</f>
        <v>805</v>
      </c>
      <c r="F1359" s="43">
        <f t="shared" ca="1" si="2643"/>
        <v>2010</v>
      </c>
      <c r="G1359" s="43">
        <f t="shared" ref="G1359" ca="1" si="2656">VLOOKUP(INDIRECT(CHAR(39)&amp;$A1359&amp;CHAR(39)&amp;"!r2c"&amp;$C1359,0),variables,2,0)</f>
        <v>10829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3"/>
    </row>
    <row r="1360" spans="1:9" x14ac:dyDescent="0.3">
      <c r="A1360" s="43" t="s">
        <v>309</v>
      </c>
      <c r="B1360" s="43">
        <f t="shared" si="2623"/>
        <v>13</v>
      </c>
      <c r="C1360" s="43">
        <f t="shared" si="2571"/>
        <v>85</v>
      </c>
      <c r="D1360" s="43"/>
      <c r="E1360" s="43">
        <f t="shared" ref="E1360" si="2657">plan_id</f>
        <v>805</v>
      </c>
      <c r="F1360" s="43">
        <f t="shared" ca="1" si="2643"/>
        <v>2010</v>
      </c>
      <c r="G1360" s="43">
        <f t="shared" ref="G1360" ca="1" si="2658">VLOOKUP(INDIRECT(CHAR(39)&amp;$A1360&amp;CHAR(39)&amp;"!r2c"&amp;$C1360,0),variables,2,0)</f>
        <v>10823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978541000</v>
      </c>
      <c r="I1360" s="43"/>
    </row>
    <row r="1361" spans="1:9" x14ac:dyDescent="0.3">
      <c r="A1361" s="43" t="s">
        <v>309</v>
      </c>
      <c r="B1361" s="43">
        <f t="shared" si="2623"/>
        <v>13</v>
      </c>
      <c r="C1361" s="43">
        <f t="shared" si="2571"/>
        <v>86</v>
      </c>
      <c r="D1361" s="43"/>
      <c r="E1361" s="43">
        <f t="shared" ref="E1361" si="2659">plan_id</f>
        <v>805</v>
      </c>
      <c r="F1361" s="43">
        <f t="shared" ca="1" si="2643"/>
        <v>2010</v>
      </c>
      <c r="G1361" s="43">
        <f t="shared" ref="G1361" ca="1" si="2660">VLOOKUP(INDIRECT(CHAR(39)&amp;$A1361&amp;CHAR(39)&amp;"!r2c"&amp;$C1361,0),variables,2,0)</f>
        <v>10798</v>
      </c>
      <c r="H1361" s="4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3"/>
    </row>
    <row r="1362" spans="1:9" x14ac:dyDescent="0.3">
      <c r="A1362" s="43" t="s">
        <v>309</v>
      </c>
      <c r="B1362" s="43">
        <f t="shared" si="2623"/>
        <v>13</v>
      </c>
      <c r="C1362" s="43">
        <f t="shared" si="2571"/>
        <v>87</v>
      </c>
      <c r="D1362" s="43"/>
      <c r="E1362" s="43">
        <f t="shared" ref="E1362" si="2661">plan_id</f>
        <v>805</v>
      </c>
      <c r="F1362" s="43">
        <f t="shared" ca="1" si="2643"/>
        <v>2010</v>
      </c>
      <c r="G1362" s="43">
        <f t="shared" ref="G1362" ca="1" si="2662">VLOOKUP(INDIRECT(CHAR(39)&amp;$A1362&amp;CHAR(39)&amp;"!r2c"&amp;$C1362,0),variables,2,0)</f>
        <v>10799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3"/>
    </row>
    <row r="1363" spans="1:9" x14ac:dyDescent="0.3">
      <c r="A1363" s="43" t="s">
        <v>309</v>
      </c>
      <c r="B1363" s="43">
        <f t="shared" si="2623"/>
        <v>13</v>
      </c>
      <c r="C1363" s="43">
        <f t="shared" si="2571"/>
        <v>88</v>
      </c>
      <c r="D1363" s="43"/>
      <c r="E1363" s="43">
        <f t="shared" ref="E1363" si="2663">plan_id</f>
        <v>805</v>
      </c>
      <c r="F1363" s="43">
        <f t="shared" ca="1" si="2643"/>
        <v>2010</v>
      </c>
      <c r="G1363" s="43">
        <f t="shared" ref="G1363" ca="1" si="2664">VLOOKUP(INDIRECT(CHAR(39)&amp;$A1363&amp;CHAR(39)&amp;"!r2c"&amp;$C1363,0),variables,2,0)</f>
        <v>10800</v>
      </c>
      <c r="H1363" s="4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3"/>
    </row>
    <row r="1364" spans="1:9" x14ac:dyDescent="0.3">
      <c r="A1364" s="43" t="s">
        <v>309</v>
      </c>
      <c r="B1364" s="43">
        <f t="shared" si="2623"/>
        <v>13</v>
      </c>
      <c r="C1364" s="43">
        <f t="shared" si="2571"/>
        <v>89</v>
      </c>
      <c r="D1364" s="43"/>
      <c r="E1364" s="43">
        <f t="shared" ref="E1364" si="2665">plan_id</f>
        <v>805</v>
      </c>
      <c r="F1364" s="43">
        <f t="shared" ca="1" si="2643"/>
        <v>2010</v>
      </c>
      <c r="G1364" s="43">
        <f t="shared" ref="G1364" ca="1" si="2666">VLOOKUP(INDIRECT(CHAR(39)&amp;$A1364&amp;CHAR(39)&amp;"!r2c"&amp;$C1364,0),variables,2,0)</f>
        <v>10824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3"/>
    </row>
    <row r="1365" spans="1:9" x14ac:dyDescent="0.3">
      <c r="A1365" s="43" t="s">
        <v>309</v>
      </c>
      <c r="B1365" s="43">
        <f t="shared" si="2623"/>
        <v>13</v>
      </c>
      <c r="C1365" s="43">
        <f t="shared" si="2571"/>
        <v>90</v>
      </c>
      <c r="D1365" s="43"/>
      <c r="E1365" s="43">
        <f t="shared" ref="E1365" si="2667">plan_id</f>
        <v>805</v>
      </c>
      <c r="F1365" s="43">
        <f t="shared" ca="1" si="2643"/>
        <v>2010</v>
      </c>
      <c r="G1365" s="43">
        <f t="shared" ref="G1365" ca="1" si="2668">VLOOKUP(INDIRECT(CHAR(39)&amp;$A1365&amp;CHAR(39)&amp;"!r2c"&amp;$C1365,0),variables,2,0)</f>
        <v>10825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3"/>
    </row>
    <row r="1366" spans="1:9" x14ac:dyDescent="0.3">
      <c r="A1366" s="43" t="s">
        <v>309</v>
      </c>
      <c r="B1366" s="43">
        <f t="shared" si="2623"/>
        <v>13</v>
      </c>
      <c r="C1366" s="43">
        <f t="shared" si="2571"/>
        <v>91</v>
      </c>
      <c r="D1366" s="43"/>
      <c r="E1366" s="43">
        <f t="shared" ref="E1366" si="2669">plan_id</f>
        <v>805</v>
      </c>
      <c r="F1366" s="43">
        <f t="shared" ca="1" si="2643"/>
        <v>2010</v>
      </c>
      <c r="G1366" s="43">
        <f t="shared" ref="G1366" ca="1" si="2670">VLOOKUP(INDIRECT(CHAR(39)&amp;$A1366&amp;CHAR(39)&amp;"!r2c"&amp;$C1366,0),variables,2,0)</f>
        <v>10826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638583000</v>
      </c>
      <c r="I1366" s="43"/>
    </row>
    <row r="1367" spans="1:9" x14ac:dyDescent="0.3">
      <c r="A1367" s="43" t="s">
        <v>309</v>
      </c>
      <c r="B1367" s="43">
        <f t="shared" si="2623"/>
        <v>13</v>
      </c>
      <c r="C1367" s="43">
        <f t="shared" si="2571"/>
        <v>92</v>
      </c>
      <c r="D1367" s="43"/>
      <c r="E1367" s="43">
        <f t="shared" ref="E1367" si="2671">plan_id</f>
        <v>805</v>
      </c>
      <c r="F1367" s="43">
        <f t="shared" ca="1" si="2643"/>
        <v>2010</v>
      </c>
      <c r="G1367" s="43">
        <f t="shared" ref="G1367" ca="1" si="2672">VLOOKUP(INDIRECT(CHAR(39)&amp;$A1367&amp;CHAR(39)&amp;"!r2c"&amp;$C1367,0),variables,2,0)</f>
        <v>10828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3"/>
    </row>
    <row r="1368" spans="1:9" x14ac:dyDescent="0.3">
      <c r="A1368" s="43" t="s">
        <v>309</v>
      </c>
      <c r="B1368" s="43">
        <f t="shared" si="2623"/>
        <v>13</v>
      </c>
      <c r="C1368" s="43">
        <f t="shared" si="2571"/>
        <v>93</v>
      </c>
      <c r="D1368" s="43"/>
      <c r="E1368" s="43">
        <f t="shared" ref="E1368" si="2673">plan_id</f>
        <v>805</v>
      </c>
      <c r="F1368" s="43">
        <f t="shared" ca="1" si="2643"/>
        <v>2010</v>
      </c>
      <c r="G1368" s="43">
        <f t="shared" ref="G1368" ca="1" si="2674">VLOOKUP(INDIRECT(CHAR(39)&amp;$A1368&amp;CHAR(39)&amp;"!r2c"&amp;$C1368,0),variables,2,0)</f>
        <v>10827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3"/>
    </row>
    <row r="1369" spans="1:9" x14ac:dyDescent="0.3">
      <c r="A1369" s="43" t="s">
        <v>309</v>
      </c>
      <c r="B1369" s="43">
        <f t="shared" ref="B1369:B1432" si="2675">B1304+1</f>
        <v>14</v>
      </c>
      <c r="C1369" s="43">
        <f t="shared" si="2571"/>
        <v>3</v>
      </c>
      <c r="D1369" s="43"/>
      <c r="E1369" s="43">
        <f t="shared" ref="E1369" si="2676">plan_id</f>
        <v>805</v>
      </c>
      <c r="F1369" s="43">
        <f t="shared" ca="1" si="2643"/>
        <v>2011</v>
      </c>
      <c r="G1369" s="43">
        <f t="shared" ref="G1369" ca="1" si="2677">VLOOKUP(INDIRECT(CHAR(39)&amp;$A1369&amp;CHAR(39)&amp;"!r2c"&amp;$C1369,0),variables,2,0)</f>
        <v>10703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41820</v>
      </c>
      <c r="I1369" s="43"/>
    </row>
    <row r="1370" spans="1:9" x14ac:dyDescent="0.3">
      <c r="A1370" s="43" t="s">
        <v>309</v>
      </c>
      <c r="B1370" s="43">
        <f t="shared" si="2675"/>
        <v>14</v>
      </c>
      <c r="C1370" s="43">
        <f t="shared" si="2571"/>
        <v>4</v>
      </c>
      <c r="D1370" s="43"/>
      <c r="E1370" s="43">
        <f t="shared" ref="E1370" si="2678">plan_id</f>
        <v>805</v>
      </c>
      <c r="F1370" s="43">
        <f t="shared" ca="1" si="2643"/>
        <v>2011</v>
      </c>
      <c r="G1370" s="43">
        <f t="shared" ref="G1370" ca="1" si="2679">VLOOKUP(INDIRECT(CHAR(39)&amp;$A1370&amp;CHAR(39)&amp;"!r2c"&amp;$C1370,0),variables,2,0)</f>
        <v>10845</v>
      </c>
      <c r="H1370" s="4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  <c r="I1370" s="43"/>
    </row>
    <row r="1371" spans="1:9" x14ac:dyDescent="0.3">
      <c r="A1371" s="43" t="s">
        <v>309</v>
      </c>
      <c r="B1371" s="43">
        <f t="shared" si="2675"/>
        <v>14</v>
      </c>
      <c r="C1371" s="43">
        <f t="shared" si="2571"/>
        <v>5</v>
      </c>
      <c r="D1371" s="43"/>
      <c r="E1371" s="43">
        <f t="shared" ref="E1371" si="2680">plan_id</f>
        <v>805</v>
      </c>
      <c r="F1371" s="43">
        <f t="shared" ca="1" si="2643"/>
        <v>2011</v>
      </c>
      <c r="G1371" s="43">
        <f t="shared" ref="G1371" ca="1" si="2681">VLOOKUP(INDIRECT(CHAR(39)&amp;$A1371&amp;CHAR(39)&amp;"!r2c"&amp;$C1371,0),variables,2,0)</f>
        <v>10924</v>
      </c>
      <c r="H1371" s="4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Univ=11.77%; Non-Univ=15.05%</v>
      </c>
      <c r="I1371" s="43"/>
    </row>
    <row r="1372" spans="1:9" x14ac:dyDescent="0.3">
      <c r="A1372" s="43" t="s">
        <v>309</v>
      </c>
      <c r="B1372" s="43">
        <f t="shared" si="2675"/>
        <v>14</v>
      </c>
      <c r="C1372" s="43">
        <f t="shared" si="2571"/>
        <v>6</v>
      </c>
      <c r="D1372" s="43"/>
      <c r="E1372" s="43">
        <f t="shared" ref="E1372" si="2682">plan_id</f>
        <v>805</v>
      </c>
      <c r="F1372" s="43">
        <f t="shared" ca="1" si="2643"/>
        <v>2011</v>
      </c>
      <c r="G1372" s="43">
        <f t="shared" ref="G1372" ca="1" si="2683">VLOOKUP(INDIRECT(CHAR(39)&amp;$A1372&amp;CHAR(39)&amp;"!r2c"&amp;$C1372,0),variables,2,0)</f>
        <v>10925</v>
      </c>
      <c r="H1372" s="46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Univ=4.145%; Non-Univ=5.945%</v>
      </c>
      <c r="I1372" s="43"/>
    </row>
    <row r="1373" spans="1:9" x14ac:dyDescent="0.3">
      <c r="A1373" s="43" t="s">
        <v>309</v>
      </c>
      <c r="B1373" s="43">
        <f t="shared" si="2675"/>
        <v>14</v>
      </c>
      <c r="C1373" s="43">
        <f t="shared" si="2571"/>
        <v>7</v>
      </c>
      <c r="D1373" s="43"/>
      <c r="E1373" s="43">
        <f t="shared" ref="E1373" si="2684">plan_id</f>
        <v>805</v>
      </c>
      <c r="F1373" s="43">
        <f t="shared" ca="1" si="2643"/>
        <v>2011</v>
      </c>
      <c r="G1373" s="43">
        <f t="shared" ref="G1373" ca="1" si="2685">VLOOKUP(INDIRECT(CHAR(39)&amp;$A1373&amp;CHAR(39)&amp;"!r2c"&amp;$C1373,0),variables,2,0)</f>
        <v>10926</v>
      </c>
      <c r="H1373" s="46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Univ=7.625%; Non-Univ=9.105%</v>
      </c>
      <c r="I1373" s="43"/>
    </row>
    <row r="1374" spans="1:9" x14ac:dyDescent="0.3">
      <c r="A1374" s="43" t="s">
        <v>309</v>
      </c>
      <c r="B1374" s="43">
        <f t="shared" si="2675"/>
        <v>14</v>
      </c>
      <c r="C1374" s="43">
        <f t="shared" si="2571"/>
        <v>8</v>
      </c>
      <c r="D1374" s="43"/>
      <c r="E1374" s="43">
        <f t="shared" ref="E1374" si="2686">plan_id</f>
        <v>805</v>
      </c>
      <c r="F1374" s="43">
        <f t="shared" ca="1" si="2643"/>
        <v>2011</v>
      </c>
      <c r="G1374" s="43">
        <f t="shared" ref="G1374" ca="1" si="2687">VLOOKUP(INDIRECT(CHAR(39)&amp;$A1374&amp;CHAR(39)&amp;"!r2c"&amp;$C1374,0),variables,2,0)</f>
        <v>10704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-331360000</v>
      </c>
      <c r="I1374" s="43"/>
    </row>
    <row r="1375" spans="1:9" x14ac:dyDescent="0.3">
      <c r="A1375" s="43" t="s">
        <v>309</v>
      </c>
      <c r="B1375" s="43">
        <f t="shared" si="2675"/>
        <v>14</v>
      </c>
      <c r="C1375" s="43">
        <f t="shared" si="2571"/>
        <v>9</v>
      </c>
      <c r="D1375" s="43"/>
      <c r="E1375" s="43">
        <f t="shared" ref="E1375" si="2688">plan_id</f>
        <v>805</v>
      </c>
      <c r="F1375" s="43">
        <f t="shared" ca="1" si="2643"/>
        <v>2011</v>
      </c>
      <c r="G1375" s="43">
        <f t="shared" ref="G1375" ca="1" si="2689">VLOOKUP(INDIRECT(CHAR(39)&amp;$A1375&amp;CHAR(39)&amp;"!r2c"&amp;$C1375,0),variables,2,0)</f>
        <v>10928</v>
      </c>
      <c r="H1375" s="46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Univ: Pre 7/1/08=18.22%, Post 7/1/08=19.22%; Non-Univ: Pre 7/1/08=17.90%, Post 7/1/08=18.90%</v>
      </c>
      <c r="I1375" s="43"/>
    </row>
    <row r="1376" spans="1:9" x14ac:dyDescent="0.3">
      <c r="A1376" s="43" t="s">
        <v>309</v>
      </c>
      <c r="B1376" s="43">
        <f t="shared" si="2675"/>
        <v>14</v>
      </c>
      <c r="C1376" s="43">
        <f t="shared" si="2571"/>
        <v>10</v>
      </c>
      <c r="D1376" s="43"/>
      <c r="E1376" s="43">
        <f t="shared" ref="E1376" si="2690">plan_id</f>
        <v>805</v>
      </c>
      <c r="F1376" s="43">
        <f t="shared" ca="1" si="2643"/>
        <v>2011</v>
      </c>
      <c r="G1376" s="43">
        <f t="shared" ref="G1376" ca="1" si="2691">VLOOKUP(INDIRECT(CHAR(39)&amp;$A1376&amp;CHAR(39)&amp;"!r2c"&amp;$C1376,0),variables,2,0)</f>
        <v>10929</v>
      </c>
      <c r="H1376" s="46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Univ: Pre 7/1/08=18.22%, Post 7/1/08=19.22%; Non-Univ: Pre 7/1/08=17.90%, Post 7/1/08=18.90%</v>
      </c>
      <c r="I1376" s="43"/>
    </row>
    <row r="1377" spans="1:9" x14ac:dyDescent="0.3">
      <c r="A1377" s="43" t="s">
        <v>309</v>
      </c>
      <c r="B1377" s="43">
        <f t="shared" si="2675"/>
        <v>14</v>
      </c>
      <c r="C1377" s="43">
        <f t="shared" si="2571"/>
        <v>11</v>
      </c>
      <c r="D1377" s="43"/>
      <c r="E1377" s="43">
        <f t="shared" ref="E1377" si="2692">plan_id</f>
        <v>805</v>
      </c>
      <c r="F1377" s="43">
        <f t="shared" ca="1" si="2643"/>
        <v>2011</v>
      </c>
      <c r="G1377" s="43">
        <f t="shared" ref="G1377" ca="1" si="2693">VLOOKUP(INDIRECT(CHAR(39)&amp;$A1377&amp;CHAR(39)&amp;"!r2c"&amp;$C1377,0),variables,2,0)</f>
        <v>10930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3"/>
    </row>
    <row r="1378" spans="1:9" x14ac:dyDescent="0.3">
      <c r="A1378" s="43" t="s">
        <v>309</v>
      </c>
      <c r="B1378" s="43">
        <f t="shared" si="2675"/>
        <v>14</v>
      </c>
      <c r="C1378" s="43">
        <f t="shared" si="2571"/>
        <v>12</v>
      </c>
      <c r="D1378" s="43"/>
      <c r="E1378" s="43">
        <f t="shared" ref="E1378" si="2694">plan_id</f>
        <v>805</v>
      </c>
      <c r="F1378" s="43">
        <f t="shared" ca="1" si="2643"/>
        <v>2011</v>
      </c>
      <c r="G1378" s="43">
        <f t="shared" ref="G1378" ca="1" si="2695">VLOOKUP(INDIRECT(CHAR(39)&amp;$A1378&amp;CHAR(39)&amp;"!r2c"&amp;$C1378,0),variables,2,0)</f>
        <v>10705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302262819</v>
      </c>
      <c r="I1378" s="43"/>
    </row>
    <row r="1379" spans="1:9" x14ac:dyDescent="0.3">
      <c r="A1379" s="43" t="s">
        <v>309</v>
      </c>
      <c r="B1379" s="43">
        <f t="shared" si="2675"/>
        <v>14</v>
      </c>
      <c r="C1379" s="43">
        <f t="shared" si="2571"/>
        <v>13</v>
      </c>
      <c r="D1379" s="43"/>
      <c r="E1379" s="43">
        <f t="shared" ref="E1379" si="2696">plan_id</f>
        <v>805</v>
      </c>
      <c r="F1379" s="43">
        <f t="shared" ca="1" si="2643"/>
        <v>2011</v>
      </c>
      <c r="G1379" s="43">
        <f t="shared" ref="G1379" ca="1" si="2697">VLOOKUP(INDIRECT(CHAR(39)&amp;$A1379&amp;CHAR(39)&amp;"!r2c"&amp;$C1379,0),variables,2,0)</f>
        <v>10842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3"/>
    </row>
    <row r="1380" spans="1:9" x14ac:dyDescent="0.3">
      <c r="A1380" s="43" t="s">
        <v>309</v>
      </c>
      <c r="B1380" s="43">
        <f t="shared" si="2675"/>
        <v>14</v>
      </c>
      <c r="C1380" s="43">
        <f t="shared" si="2571"/>
        <v>14</v>
      </c>
      <c r="D1380" s="43"/>
      <c r="E1380" s="43">
        <f t="shared" ref="E1380" si="2698">plan_id</f>
        <v>805</v>
      </c>
      <c r="F1380" s="43">
        <f t="shared" ca="1" si="2643"/>
        <v>2011</v>
      </c>
      <c r="G1380" s="43">
        <f t="shared" ref="G1380" ca="1" si="2699">VLOOKUP(INDIRECT(CHAR(39)&amp;$A1380&amp;CHAR(39)&amp;"!r2c"&amp;$C1380,0),variables,2,0)</f>
        <v>10843</v>
      </c>
      <c r="H1380" s="46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Univ=12.625%; Non-Univ=14.605%</v>
      </c>
      <c r="I1380" s="43"/>
    </row>
    <row r="1381" spans="1:9" x14ac:dyDescent="0.3">
      <c r="A1381" s="43" t="s">
        <v>309</v>
      </c>
      <c r="B1381" s="43">
        <f t="shared" si="2675"/>
        <v>14</v>
      </c>
      <c r="C1381" s="43">
        <f t="shared" si="2571"/>
        <v>15</v>
      </c>
      <c r="D1381" s="43"/>
      <c r="E1381" s="43">
        <f t="shared" ref="E1381" si="2700">plan_id</f>
        <v>805</v>
      </c>
      <c r="F1381" s="43">
        <f t="shared" ca="1" si="2643"/>
        <v>2011</v>
      </c>
      <c r="G1381" s="43">
        <f t="shared" ref="G1381" ca="1" si="2701">VLOOKUP(INDIRECT(CHAR(39)&amp;$A1381&amp;CHAR(39)&amp;"!r2c"&amp;$C1381,0),variables,2,0)</f>
        <v>10931</v>
      </c>
      <c r="H1381" s="46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Univ: Pre 7/1/08=1.75%, Post 7/1/08=0.75%; Non-Univ: Pre 7/1/08=2.25%, Post 7/1/08=1.25%</v>
      </c>
      <c r="I1381" s="43"/>
    </row>
    <row r="1382" spans="1:9" x14ac:dyDescent="0.3">
      <c r="A1382" s="43" t="s">
        <v>309</v>
      </c>
      <c r="B1382" s="43">
        <f t="shared" si="2675"/>
        <v>14</v>
      </c>
      <c r="C1382" s="43">
        <f t="shared" si="2571"/>
        <v>16</v>
      </c>
      <c r="D1382" s="43"/>
      <c r="E1382" s="43">
        <f t="shared" ref="E1382" si="2702">plan_id</f>
        <v>805</v>
      </c>
      <c r="F1382" s="43">
        <f t="shared" ca="1" si="2643"/>
        <v>2011</v>
      </c>
      <c r="G1382" s="43">
        <f t="shared" ref="G1382" ca="1" si="2703">VLOOKUP(INDIRECT(CHAR(39)&amp;$A1382&amp;CHAR(39)&amp;"!r2c"&amp;$C1382,0),variables,2,0)</f>
        <v>10932</v>
      </c>
      <c r="H1382" s="46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Univ= 1.75%; Non-Univ=2.25%</v>
      </c>
      <c r="I1382" s="43"/>
    </row>
    <row r="1383" spans="1:9" x14ac:dyDescent="0.3">
      <c r="A1383" s="43" t="s">
        <v>309</v>
      </c>
      <c r="B1383" s="43">
        <f t="shared" si="2675"/>
        <v>14</v>
      </c>
      <c r="C1383" s="43">
        <f t="shared" ref="C1383:C1446" si="2704">C1292</f>
        <v>17</v>
      </c>
      <c r="D1383" s="43"/>
      <c r="E1383" s="43">
        <f t="shared" ref="E1383" si="2705">plan_id</f>
        <v>805</v>
      </c>
      <c r="F1383" s="43">
        <f t="shared" ca="1" si="2643"/>
        <v>2011</v>
      </c>
      <c r="G1383" s="43">
        <f t="shared" ref="G1383" ca="1" si="2706">VLOOKUP(INDIRECT(CHAR(39)&amp;$A1383&amp;CHAR(39)&amp;"!r2c"&amp;$C1383,0),variables,2,0)</f>
        <v>10933</v>
      </c>
      <c r="H1383" s="4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Univ: Pre 7/1/08=22.365%, Post 7/1/08=23.365%; Non-Univ: Pre 7/1/08=23.845%, Post 7/1/08=24.845%</v>
      </c>
      <c r="I1383" s="43"/>
    </row>
    <row r="1384" spans="1:9" x14ac:dyDescent="0.3">
      <c r="A1384" s="43" t="s">
        <v>309</v>
      </c>
      <c r="B1384" s="43">
        <f t="shared" si="2675"/>
        <v>14</v>
      </c>
      <c r="C1384" s="43">
        <f t="shared" si="2704"/>
        <v>18</v>
      </c>
      <c r="D1384" s="43"/>
      <c r="E1384" s="43">
        <f t="shared" ref="E1384" si="2707">plan_id</f>
        <v>805</v>
      </c>
      <c r="F1384" s="43">
        <f t="shared" ca="1" si="2643"/>
        <v>2011</v>
      </c>
      <c r="G1384" s="43">
        <f t="shared" ref="G1384" ca="1" si="2708">VLOOKUP(INDIRECT(CHAR(39)&amp;$A1384&amp;CHAR(39)&amp;"!r2c"&amp;$C1384,0),variables,2,0)</f>
        <v>10934</v>
      </c>
      <c r="H1384" s="4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Univ=7.625%; Non-Univ=9.105%</v>
      </c>
      <c r="I1384" s="43"/>
    </row>
    <row r="1385" spans="1:9" x14ac:dyDescent="0.3">
      <c r="A1385" s="43" t="s">
        <v>309</v>
      </c>
      <c r="B1385" s="43">
        <f t="shared" si="2675"/>
        <v>14</v>
      </c>
      <c r="C1385" s="43">
        <f t="shared" si="2704"/>
        <v>19</v>
      </c>
      <c r="D1385" s="43"/>
      <c r="E1385" s="43">
        <f t="shared" ref="E1385" si="2709">plan_id</f>
        <v>805</v>
      </c>
      <c r="F1385" s="43">
        <f t="shared" ca="1" si="2643"/>
        <v>2011</v>
      </c>
      <c r="G1385" s="43">
        <f t="shared" ref="G1385" ca="1" si="2710">VLOOKUP(INDIRECT(CHAR(39)&amp;$A1385&amp;CHAR(39)&amp;"!r2c"&amp;$C1385,0),variables,2,0)</f>
        <v>10935</v>
      </c>
      <c r="H1385" s="4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3"/>
    </row>
    <row r="1386" spans="1:9" x14ac:dyDescent="0.3">
      <c r="A1386" s="43" t="s">
        <v>309</v>
      </c>
      <c r="B1386" s="43">
        <f t="shared" si="2675"/>
        <v>14</v>
      </c>
      <c r="C1386" s="43">
        <f t="shared" si="2704"/>
        <v>20</v>
      </c>
      <c r="D1386" s="43"/>
      <c r="E1386" s="43">
        <f t="shared" ref="E1386" si="2711">plan_id</f>
        <v>805</v>
      </c>
      <c r="F1386" s="43">
        <f t="shared" ca="1" si="2643"/>
        <v>2011</v>
      </c>
      <c r="G1386" s="43">
        <f t="shared" ref="G1386" ca="1" si="2712">VLOOKUP(INDIRECT(CHAR(39)&amp;$A1386&amp;CHAR(39)&amp;"!r2c"&amp;$C1386,0),variables,2,0)</f>
        <v>10937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3"/>
    </row>
    <row r="1387" spans="1:9" x14ac:dyDescent="0.3">
      <c r="A1387" s="43" t="s">
        <v>309</v>
      </c>
      <c r="B1387" s="43">
        <f t="shared" si="2675"/>
        <v>14</v>
      </c>
      <c r="C1387" s="43">
        <f t="shared" si="2704"/>
        <v>21</v>
      </c>
      <c r="D1387" s="43"/>
      <c r="E1387" s="43">
        <f t="shared" ref="E1387" si="2713">plan_id</f>
        <v>805</v>
      </c>
      <c r="F1387" s="43">
        <f t="shared" ca="1" si="2643"/>
        <v>2011</v>
      </c>
      <c r="G1387" s="43">
        <f t="shared" ref="G1387" ca="1" si="2714">VLOOKUP(INDIRECT(CHAR(39)&amp;$A1387&amp;CHAR(39)&amp;"!r2c"&amp;$C1387,0),variables,2,0)</f>
        <v>10938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3"/>
    </row>
    <row r="1388" spans="1:9" x14ac:dyDescent="0.3">
      <c r="A1388" s="43" t="s">
        <v>309</v>
      </c>
      <c r="B1388" s="43">
        <f t="shared" si="2675"/>
        <v>14</v>
      </c>
      <c r="C1388" s="43">
        <f t="shared" si="2704"/>
        <v>22</v>
      </c>
      <c r="D1388" s="43"/>
      <c r="E1388" s="43">
        <f t="shared" ref="E1388" si="2715">plan_id</f>
        <v>805</v>
      </c>
      <c r="F1388" s="43">
        <f t="shared" ca="1" si="2643"/>
        <v>2011</v>
      </c>
      <c r="G1388" s="43">
        <f t="shared" ref="G1388" ca="1" si="2716">VLOOKUP(INDIRECT(CHAR(39)&amp;$A1388&amp;CHAR(39)&amp;"!r2c"&amp;$C1388,0),variables,2,0)</f>
        <v>11007</v>
      </c>
      <c r="H1388" s="4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388" s="43"/>
    </row>
    <row r="1389" spans="1:9" x14ac:dyDescent="0.3">
      <c r="A1389" s="43" t="s">
        <v>309</v>
      </c>
      <c r="B1389" s="43">
        <f t="shared" si="2675"/>
        <v>14</v>
      </c>
      <c r="C1389" s="43">
        <f t="shared" si="2704"/>
        <v>23</v>
      </c>
      <c r="D1389" s="43"/>
      <c r="E1389" s="43">
        <f t="shared" ref="E1389" si="2717">plan_id</f>
        <v>805</v>
      </c>
      <c r="F1389" s="43">
        <f t="shared" ca="1" si="2643"/>
        <v>2011</v>
      </c>
      <c r="G1389" s="43">
        <f t="shared" ref="G1389" ca="1" si="2718">VLOOKUP(INDIRECT(CHAR(39)&amp;$A1389&amp;CHAR(39)&amp;"!r2c"&amp;$C1389,0),variables,2,0)</f>
        <v>10941</v>
      </c>
      <c r="H1389" s="4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43"/>
    </row>
    <row r="1390" spans="1:9" x14ac:dyDescent="0.3">
      <c r="A1390" s="43" t="s">
        <v>309</v>
      </c>
      <c r="B1390" s="43">
        <f t="shared" si="2675"/>
        <v>14</v>
      </c>
      <c r="C1390" s="43">
        <f t="shared" si="2704"/>
        <v>24</v>
      </c>
      <c r="D1390" s="43"/>
      <c r="E1390" s="43">
        <f t="shared" ref="E1390" si="2719">plan_id</f>
        <v>805</v>
      </c>
      <c r="F1390" s="43">
        <f t="shared" ca="1" si="2643"/>
        <v>2011</v>
      </c>
      <c r="G1390" s="43">
        <f t="shared" ref="G1390" ca="1" si="2720">VLOOKUP(INDIRECT(CHAR(39)&amp;$A1390&amp;CHAR(39)&amp;"!r2c"&amp;$C1390,0),variables,2,0)</f>
        <v>10942</v>
      </c>
      <c r="H1390" s="4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43"/>
    </row>
    <row r="1391" spans="1:9" x14ac:dyDescent="0.3">
      <c r="A1391" s="43" t="s">
        <v>309</v>
      </c>
      <c r="B1391" s="43">
        <f t="shared" si="2675"/>
        <v>14</v>
      </c>
      <c r="C1391" s="43">
        <f t="shared" si="2704"/>
        <v>25</v>
      </c>
      <c r="D1391" s="43"/>
      <c r="E1391" s="43">
        <f t="shared" ref="E1391" si="2721">plan_id</f>
        <v>805</v>
      </c>
      <c r="F1391" s="43">
        <f t="shared" ca="1" si="2643"/>
        <v>2011</v>
      </c>
      <c r="G1391" s="43">
        <f t="shared" ref="G1391" ca="1" si="2722">VLOOKUP(INDIRECT(CHAR(39)&amp;$A1391&amp;CHAR(39)&amp;"!r2c"&amp;$C1391,0),variables,2,0)</f>
        <v>10701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1.4999999999999999E-2</v>
      </c>
      <c r="I1391" s="43"/>
    </row>
    <row r="1392" spans="1:9" x14ac:dyDescent="0.3">
      <c r="A1392" s="43" t="s">
        <v>309</v>
      </c>
      <c r="B1392" s="43">
        <f t="shared" si="2675"/>
        <v>14</v>
      </c>
      <c r="C1392" s="43">
        <f t="shared" si="2704"/>
        <v>26</v>
      </c>
      <c r="D1392" s="43"/>
      <c r="E1392" s="43">
        <f t="shared" ref="E1392" si="2723">plan_id</f>
        <v>805</v>
      </c>
      <c r="F1392" s="43">
        <f t="shared" ca="1" si="2643"/>
        <v>2011</v>
      </c>
      <c r="G1392" s="43">
        <f t="shared" ref="G1392" ca="1" si="2724">VLOOKUP(INDIRECT(CHAR(39)&amp;$A1392&amp;CHAR(39)&amp;"!r2c"&amp;$C1392,0),variables,2,0)</f>
        <v>10702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3"/>
    </row>
    <row r="1393" spans="1:9" x14ac:dyDescent="0.3">
      <c r="A1393" s="43" t="s">
        <v>309</v>
      </c>
      <c r="B1393" s="43">
        <f t="shared" si="2675"/>
        <v>14</v>
      </c>
      <c r="C1393" s="43">
        <f t="shared" si="2704"/>
        <v>27</v>
      </c>
      <c r="D1393" s="43"/>
      <c r="E1393" s="43">
        <f t="shared" ref="E1393" si="2725">plan_id</f>
        <v>805</v>
      </c>
      <c r="F1393" s="43">
        <f t="shared" ca="1" si="2643"/>
        <v>2011</v>
      </c>
      <c r="G1393" s="43">
        <f t="shared" ref="G1393" ca="1" si="2726">VLOOKUP(INDIRECT(CHAR(39)&amp;$A1393&amp;CHAR(39)&amp;"!r2c"&amp;$C1393,0),variables,2,0)</f>
        <v>10943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3"/>
    </row>
    <row r="1394" spans="1:9" x14ac:dyDescent="0.3">
      <c r="A1394" s="43" t="s">
        <v>309</v>
      </c>
      <c r="B1394" s="43">
        <f t="shared" si="2675"/>
        <v>14</v>
      </c>
      <c r="C1394" s="43">
        <f t="shared" si="2704"/>
        <v>28</v>
      </c>
      <c r="D1394" s="43"/>
      <c r="E1394" s="43">
        <f t="shared" ref="E1394" si="2727">plan_id</f>
        <v>805</v>
      </c>
      <c r="F1394" s="43">
        <f t="shared" ca="1" si="2643"/>
        <v>2011</v>
      </c>
      <c r="G1394" s="43">
        <f t="shared" ref="G1394" ca="1" si="2728">VLOOKUP(INDIRECT(CHAR(39)&amp;$A1394&amp;CHAR(39)&amp;"!r2c"&amp;$C1394,0),variables,2,0)</f>
        <v>10944</v>
      </c>
      <c r="H1394" s="4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43"/>
    </row>
    <row r="1395" spans="1:9" x14ac:dyDescent="0.3">
      <c r="A1395" s="43" t="s">
        <v>309</v>
      </c>
      <c r="B1395" s="43">
        <f t="shared" si="2675"/>
        <v>14</v>
      </c>
      <c r="C1395" s="43">
        <f t="shared" si="2704"/>
        <v>29</v>
      </c>
      <c r="D1395" s="43"/>
      <c r="E1395" s="43">
        <f t="shared" ref="E1395" si="2729">plan_id</f>
        <v>805</v>
      </c>
      <c r="F1395" s="43">
        <f t="shared" ca="1" si="2643"/>
        <v>2011</v>
      </c>
      <c r="G1395" s="43">
        <f t="shared" ref="G1395" ca="1" si="2730">VLOOKUP(INDIRECT(CHAR(39)&amp;$A1395&amp;CHAR(39)&amp;"!r2c"&amp;$C1395,0),variables,2,0)</f>
        <v>10945</v>
      </c>
      <c r="H1395" s="4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3"/>
    </row>
    <row r="1396" spans="1:9" x14ac:dyDescent="0.3">
      <c r="A1396" s="43" t="s">
        <v>309</v>
      </c>
      <c r="B1396" s="43">
        <f t="shared" si="2675"/>
        <v>14</v>
      </c>
      <c r="C1396" s="43">
        <f t="shared" si="2704"/>
        <v>30</v>
      </c>
      <c r="D1396" s="43"/>
      <c r="E1396" s="43">
        <f t="shared" ref="E1396" si="2731">plan_id</f>
        <v>805</v>
      </c>
      <c r="F1396" s="43">
        <f t="shared" ca="1" si="2643"/>
        <v>2011</v>
      </c>
      <c r="G1396" s="43">
        <f t="shared" ref="G1396" ca="1" si="2732">VLOOKUP(INDIRECT(CHAR(39)&amp;$A1396&amp;CHAR(39)&amp;"!r2c"&amp;$C1396,0),variables,2,0)</f>
        <v>10947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3"/>
    </row>
    <row r="1397" spans="1:9" x14ac:dyDescent="0.3">
      <c r="A1397" s="43" t="s">
        <v>309</v>
      </c>
      <c r="B1397" s="43">
        <f t="shared" si="2675"/>
        <v>14</v>
      </c>
      <c r="C1397" s="43">
        <f t="shared" si="2704"/>
        <v>31</v>
      </c>
      <c r="D1397" s="43"/>
      <c r="E1397" s="43">
        <f t="shared" ref="E1397" si="2733">plan_id</f>
        <v>805</v>
      </c>
      <c r="F1397" s="43">
        <f t="shared" ca="1" si="2643"/>
        <v>2011</v>
      </c>
      <c r="G1397" s="43">
        <f t="shared" ref="G1397" ca="1" si="2734">VLOOKUP(INDIRECT(CHAR(39)&amp;$A1397&amp;CHAR(39)&amp;"!r2c"&amp;$C1397,0),variables,2,0)</f>
        <v>10948</v>
      </c>
      <c r="H1397" s="4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43"/>
    </row>
    <row r="1398" spans="1:9" x14ac:dyDescent="0.3">
      <c r="A1398" s="43" t="s">
        <v>309</v>
      </c>
      <c r="B1398" s="43">
        <f t="shared" si="2675"/>
        <v>14</v>
      </c>
      <c r="C1398" s="43">
        <f t="shared" si="2704"/>
        <v>32</v>
      </c>
      <c r="D1398" s="43"/>
      <c r="E1398" s="43">
        <f t="shared" ref="E1398" si="2735">plan_id</f>
        <v>805</v>
      </c>
      <c r="F1398" s="43">
        <f t="shared" ca="1" si="2643"/>
        <v>2011</v>
      </c>
      <c r="G1398" s="43">
        <f t="shared" ref="G1398" ca="1" si="2736">VLOOKUP(INDIRECT(CHAR(39)&amp;$A1398&amp;CHAR(39)&amp;"!r2c"&amp;$C1398,0),variables,2,0)</f>
        <v>10949</v>
      </c>
      <c r="H1398" s="4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3"/>
    </row>
    <row r="1399" spans="1:9" x14ac:dyDescent="0.3">
      <c r="A1399" s="43" t="s">
        <v>309</v>
      </c>
      <c r="B1399" s="43">
        <f t="shared" si="2675"/>
        <v>14</v>
      </c>
      <c r="C1399" s="43">
        <f t="shared" si="2704"/>
        <v>33</v>
      </c>
      <c r="D1399" s="43"/>
      <c r="E1399" s="43">
        <f t="shared" ref="E1399" si="2737">plan_id</f>
        <v>805</v>
      </c>
      <c r="F1399" s="43">
        <f t="shared" ca="1" si="2643"/>
        <v>2011</v>
      </c>
      <c r="G1399" s="43">
        <f t="shared" ref="G1399" ca="1" si="2738">VLOOKUP(INDIRECT(CHAR(39)&amp;$A1399&amp;CHAR(39)&amp;"!r2c"&amp;$C1399,0),variables,2,0)</f>
        <v>10951</v>
      </c>
      <c r="H1399" s="4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  <c r="I1399" s="43"/>
    </row>
    <row r="1400" spans="1:9" x14ac:dyDescent="0.3">
      <c r="A1400" s="43" t="s">
        <v>309</v>
      </c>
      <c r="B1400" s="43">
        <f t="shared" si="2675"/>
        <v>14</v>
      </c>
      <c r="C1400" s="43">
        <f t="shared" si="2704"/>
        <v>34</v>
      </c>
      <c r="D1400" s="43"/>
      <c r="E1400" s="43">
        <f t="shared" ref="E1400" si="2739">plan_id</f>
        <v>805</v>
      </c>
      <c r="F1400" s="43">
        <f t="shared" ca="1" si="2643"/>
        <v>2011</v>
      </c>
      <c r="G1400" s="43">
        <f t="shared" ref="G1400" ca="1" si="2740">VLOOKUP(INDIRECT(CHAR(39)&amp;$A1400&amp;CHAR(39)&amp;"!r2c"&amp;$C1400,0),variables,2,0)</f>
        <v>10950</v>
      </c>
      <c r="H1400" s="4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3"/>
    </row>
    <row r="1401" spans="1:9" x14ac:dyDescent="0.3">
      <c r="A1401" s="43" t="s">
        <v>309</v>
      </c>
      <c r="B1401" s="43">
        <f t="shared" si="2675"/>
        <v>14</v>
      </c>
      <c r="C1401" s="43">
        <f t="shared" si="2704"/>
        <v>35</v>
      </c>
      <c r="D1401" s="43"/>
      <c r="E1401" s="43">
        <f t="shared" ref="E1401" si="2741">plan_id</f>
        <v>805</v>
      </c>
      <c r="F1401" s="43">
        <f t="shared" ca="1" si="2643"/>
        <v>2011</v>
      </c>
      <c r="G1401" s="43">
        <f t="shared" ref="G1401" ca="1" si="2742">VLOOKUP(INDIRECT(CHAR(39)&amp;$A1401&amp;CHAR(39)&amp;"!r2c"&amp;$C1401,0),variables,2,0)</f>
        <v>10954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  <c r="I1401" s="43"/>
    </row>
    <row r="1402" spans="1:9" x14ac:dyDescent="0.3">
      <c r="A1402" s="43" t="s">
        <v>309</v>
      </c>
      <c r="B1402" s="43">
        <f t="shared" si="2675"/>
        <v>14</v>
      </c>
      <c r="C1402" s="43">
        <f t="shared" si="2704"/>
        <v>36</v>
      </c>
      <c r="D1402" s="43"/>
      <c r="E1402" s="43">
        <f t="shared" ref="E1402" si="2743">plan_id</f>
        <v>805</v>
      </c>
      <c r="F1402" s="43">
        <f t="shared" ca="1" si="2643"/>
        <v>2011</v>
      </c>
      <c r="G1402" s="43">
        <f t="shared" ref="G1402" ca="1" si="2744">VLOOKUP(INDIRECT(CHAR(39)&amp;$A1402&amp;CHAR(39)&amp;"!r2c"&amp;$C1402,0),variables,2,0)</f>
        <v>10955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43"/>
    </row>
    <row r="1403" spans="1:9" x14ac:dyDescent="0.3">
      <c r="A1403" s="43" t="s">
        <v>309</v>
      </c>
      <c r="B1403" s="43">
        <f t="shared" si="2675"/>
        <v>14</v>
      </c>
      <c r="C1403" s="43">
        <f t="shared" si="2704"/>
        <v>37</v>
      </c>
      <c r="D1403" s="43"/>
      <c r="E1403" s="43">
        <f t="shared" ref="E1403" si="2745">plan_id</f>
        <v>805</v>
      </c>
      <c r="F1403" s="43">
        <f t="shared" ca="1" si="2643"/>
        <v>2011</v>
      </c>
      <c r="G1403" s="43">
        <f t="shared" ref="G1403" ca="1" si="2746">VLOOKUP(INDIRECT(CHAR(39)&amp;$A1403&amp;CHAR(39)&amp;"!r2c"&amp;$C1403,0),variables,2,0)</f>
        <v>10956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3"/>
    </row>
    <row r="1404" spans="1:9" x14ac:dyDescent="0.3">
      <c r="A1404" s="43" t="s">
        <v>309</v>
      </c>
      <c r="B1404" s="43">
        <f t="shared" si="2675"/>
        <v>14</v>
      </c>
      <c r="C1404" s="43">
        <f t="shared" si="2704"/>
        <v>38</v>
      </c>
      <c r="D1404" s="43"/>
      <c r="E1404" s="43">
        <f t="shared" ref="E1404" si="2747">plan_id</f>
        <v>805</v>
      </c>
      <c r="F1404" s="43">
        <f t="shared" ca="1" si="2643"/>
        <v>2011</v>
      </c>
      <c r="G1404" s="43">
        <f t="shared" ref="G1404" ca="1" si="2748">VLOOKUP(INDIRECT(CHAR(39)&amp;$A1404&amp;CHAR(39)&amp;"!r2c"&amp;$C1404,0),variables,2,0)</f>
        <v>10959</v>
      </c>
      <c r="H1404" s="4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4.00 - 8.20%</v>
      </c>
      <c r="I1404" s="43"/>
    </row>
    <row r="1405" spans="1:9" x14ac:dyDescent="0.3">
      <c r="A1405" s="43" t="s">
        <v>309</v>
      </c>
      <c r="B1405" s="43">
        <f t="shared" si="2675"/>
        <v>14</v>
      </c>
      <c r="C1405" s="43">
        <f t="shared" si="2704"/>
        <v>39</v>
      </c>
      <c r="D1405" s="43"/>
      <c r="E1405" s="43">
        <f t="shared" ref="E1405" si="2749">plan_id</f>
        <v>805</v>
      </c>
      <c r="F1405" s="43">
        <f t="shared" ca="1" si="2643"/>
        <v>2011</v>
      </c>
      <c r="G1405" s="43">
        <f t="shared" ref="G1405" ca="1" si="2750">VLOOKUP(INDIRECT(CHAR(39)&amp;$A1405&amp;CHAR(39)&amp;"!r2c"&amp;$C1405,0),variables,2,0)</f>
        <v>10962</v>
      </c>
      <c r="H1405" s="4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Pg.No:27,28</v>
      </c>
      <c r="I1405" s="43"/>
    </row>
    <row r="1406" spans="1:9" x14ac:dyDescent="0.3">
      <c r="A1406" s="43" t="s">
        <v>309</v>
      </c>
      <c r="B1406" s="43">
        <f t="shared" si="2675"/>
        <v>14</v>
      </c>
      <c r="C1406" s="43">
        <f t="shared" si="2704"/>
        <v>40</v>
      </c>
      <c r="D1406" s="43"/>
      <c r="E1406" s="43">
        <f t="shared" ref="E1406" si="2751">plan_id</f>
        <v>805</v>
      </c>
      <c r="F1406" s="43">
        <f t="shared" ca="1" si="2643"/>
        <v>2011</v>
      </c>
      <c r="G1406" s="43">
        <f t="shared" ref="G1406" ca="1" si="2752">VLOOKUP(INDIRECT(CHAR(39)&amp;$A1406&amp;CHAR(39)&amp;"!r2c"&amp;$C1406,0),variables,2,0)</f>
        <v>10964</v>
      </c>
      <c r="H1406" s="4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Pg.No:27,28</v>
      </c>
      <c r="I1406" s="43"/>
    </row>
    <row r="1407" spans="1:9" x14ac:dyDescent="0.3">
      <c r="A1407" s="43" t="s">
        <v>309</v>
      </c>
      <c r="B1407" s="43">
        <f t="shared" si="2675"/>
        <v>14</v>
      </c>
      <c r="C1407" s="43">
        <f t="shared" si="2704"/>
        <v>41</v>
      </c>
      <c r="D1407" s="43"/>
      <c r="E1407" s="43">
        <f t="shared" ref="E1407" si="2753">plan_id</f>
        <v>805</v>
      </c>
      <c r="F1407" s="43">
        <f t="shared" ca="1" si="2643"/>
        <v>2011</v>
      </c>
      <c r="G1407" s="43">
        <f t="shared" ref="G1407" ca="1" si="2754">VLOOKUP(INDIRECT(CHAR(39)&amp;$A1407&amp;CHAR(39)&amp;"!r2c"&amp;$C1407,0),variables,2,0)</f>
        <v>10967</v>
      </c>
      <c r="H1407" s="4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Mortality Table</v>
      </c>
      <c r="I1407" s="43"/>
    </row>
    <row r="1408" spans="1:9" x14ac:dyDescent="0.3">
      <c r="A1408" s="43" t="s">
        <v>309</v>
      </c>
      <c r="B1408" s="43">
        <f t="shared" si="2675"/>
        <v>14</v>
      </c>
      <c r="C1408" s="43">
        <f t="shared" si="2704"/>
        <v>42</v>
      </c>
      <c r="D1408" s="43"/>
      <c r="E1408" s="43">
        <f t="shared" ref="E1408" si="2755">plan_id</f>
        <v>805</v>
      </c>
      <c r="F1408" s="43">
        <f t="shared" ca="1" si="2643"/>
        <v>2011</v>
      </c>
      <c r="G1408" s="43">
        <f t="shared" ref="G1408" ca="1" si="2756">VLOOKUP(INDIRECT(CHAR(39)&amp;$A1408&amp;CHAR(39)&amp;"!r2c"&amp;$C1408,0),variables,2,0)</f>
        <v>10968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3"/>
    </row>
    <row r="1409" spans="1:9" x14ac:dyDescent="0.3">
      <c r="A1409" s="43" t="s">
        <v>309</v>
      </c>
      <c r="B1409" s="43">
        <f t="shared" si="2675"/>
        <v>14</v>
      </c>
      <c r="C1409" s="43">
        <f t="shared" si="2704"/>
        <v>43</v>
      </c>
      <c r="D1409" s="43"/>
      <c r="E1409" s="43">
        <f t="shared" ref="E1409" si="2757">plan_id</f>
        <v>805</v>
      </c>
      <c r="F1409" s="43">
        <f t="shared" ca="1" si="2643"/>
        <v>2011</v>
      </c>
      <c r="G1409" s="43">
        <f t="shared" ref="G1409" ca="1" si="2758">VLOOKUP(INDIRECT(CHAR(39)&amp;$A1409&amp;CHAR(39)&amp;"!r2c"&amp;$C1409,0),variables,2,0)</f>
        <v>10969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scale-AA </v>
      </c>
      <c r="I1409" s="43"/>
    </row>
    <row r="1410" spans="1:9" x14ac:dyDescent="0.3">
      <c r="A1410" s="43" t="s">
        <v>309</v>
      </c>
      <c r="B1410" s="43">
        <f t="shared" si="2675"/>
        <v>14</v>
      </c>
      <c r="C1410" s="43">
        <f t="shared" si="2704"/>
        <v>44</v>
      </c>
      <c r="D1410" s="43"/>
      <c r="E1410" s="43">
        <f t="shared" ref="E1410" si="2759">plan_id</f>
        <v>805</v>
      </c>
      <c r="F1410" s="43">
        <f t="shared" ca="1" si="2643"/>
        <v>2011</v>
      </c>
      <c r="G1410" s="43">
        <f t="shared" ref="G1410" ca="1" si="2760">VLOOKUP(INDIRECT(CHAR(39)&amp;$A1410&amp;CHAR(39)&amp;"!r2c"&amp;$C1410,0),variables,2,0)</f>
        <v>10970</v>
      </c>
      <c r="H1410" s="4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 Year for Females</v>
      </c>
      <c r="I1410" s="43"/>
    </row>
    <row r="1411" spans="1:9" x14ac:dyDescent="0.3">
      <c r="A1411" s="43" t="s">
        <v>309</v>
      </c>
      <c r="B1411" s="43">
        <f t="shared" si="2675"/>
        <v>14</v>
      </c>
      <c r="C1411" s="43">
        <f t="shared" si="2704"/>
        <v>45</v>
      </c>
      <c r="D1411" s="43"/>
      <c r="E1411" s="43">
        <f t="shared" ref="E1411" si="2761">plan_id</f>
        <v>805</v>
      </c>
      <c r="F1411" s="43">
        <f t="shared" ca="1" si="2643"/>
        <v>2011</v>
      </c>
      <c r="G1411" s="43">
        <f t="shared" ref="G1411" ca="1" si="2762">VLOOKUP(INDIRECT(CHAR(39)&amp;$A1411&amp;CHAR(39)&amp;"!r2c"&amp;$C1411,0),variables,2,0)</f>
        <v>10971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3"/>
    </row>
    <row r="1412" spans="1:9" x14ac:dyDescent="0.3">
      <c r="A1412" s="43" t="s">
        <v>309</v>
      </c>
      <c r="B1412" s="43">
        <f t="shared" si="2675"/>
        <v>14</v>
      </c>
      <c r="C1412" s="43">
        <f t="shared" si="2704"/>
        <v>46</v>
      </c>
      <c r="D1412" s="43"/>
      <c r="E1412" s="43">
        <f t="shared" ref="E1412" si="2763">plan_id</f>
        <v>805</v>
      </c>
      <c r="F1412" s="43">
        <f t="shared" ca="1" si="2643"/>
        <v>2011</v>
      </c>
      <c r="G1412" s="43">
        <f t="shared" ref="G1412" ca="1" si="2764">VLOOKUP(INDIRECT(CHAR(39)&amp;$A1412&amp;CHAR(39)&amp;"!r2c"&amp;$C1412,0),variables,2,0)</f>
        <v>10972</v>
      </c>
      <c r="H1412" s="4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pay, open</v>
      </c>
      <c r="I1412" s="43"/>
    </row>
    <row r="1413" spans="1:9" x14ac:dyDescent="0.3">
      <c r="A1413" s="43" t="s">
        <v>309</v>
      </c>
      <c r="B1413" s="43">
        <f t="shared" si="2675"/>
        <v>14</v>
      </c>
      <c r="C1413" s="43">
        <f t="shared" si="2704"/>
        <v>47</v>
      </c>
      <c r="D1413" s="43"/>
      <c r="E1413" s="43">
        <f t="shared" ref="E1413" si="2765">plan_id</f>
        <v>805</v>
      </c>
      <c r="F1413" s="43">
        <f t="shared" ca="1" si="2643"/>
        <v>2011</v>
      </c>
      <c r="G1413" s="43">
        <f t="shared" ref="G1413" ca="1" si="2766">VLOOKUP(INDIRECT(CHAR(39)&amp;$A1413&amp;CHAR(39)&amp;"!r2c"&amp;$C1413,0),variables,2,0)</f>
        <v>10973</v>
      </c>
      <c r="H1413" s="4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43"/>
    </row>
    <row r="1414" spans="1:9" x14ac:dyDescent="0.3">
      <c r="A1414" s="43" t="s">
        <v>309</v>
      </c>
      <c r="B1414" s="43">
        <f t="shared" si="2675"/>
        <v>14</v>
      </c>
      <c r="C1414" s="43">
        <f t="shared" si="2704"/>
        <v>48</v>
      </c>
      <c r="D1414" s="43"/>
      <c r="E1414" s="43">
        <f t="shared" ref="E1414" si="2767">plan_id</f>
        <v>805</v>
      </c>
      <c r="F1414" s="43">
        <f t="shared" ca="1" si="2643"/>
        <v>2011</v>
      </c>
      <c r="G1414" s="43">
        <f t="shared" ref="G1414" ca="1" si="2768">VLOOKUP(INDIRECT(CHAR(39)&amp;$A1414&amp;CHAR(39)&amp;"!r2c"&amp;$C1414,0),variables,2,0)</f>
        <v>10975</v>
      </c>
      <c r="H1414" s="4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  <c r="I1414" s="43"/>
    </row>
    <row r="1415" spans="1:9" x14ac:dyDescent="0.3">
      <c r="A1415" s="43" t="s">
        <v>309</v>
      </c>
      <c r="B1415" s="43">
        <f t="shared" si="2675"/>
        <v>14</v>
      </c>
      <c r="C1415" s="43">
        <f t="shared" si="2704"/>
        <v>49</v>
      </c>
      <c r="D1415" s="43"/>
      <c r="E1415" s="43">
        <f t="shared" ref="E1415" si="2769">plan_id</f>
        <v>805</v>
      </c>
      <c r="F1415" s="43">
        <f t="shared" ca="1" si="2643"/>
        <v>2011</v>
      </c>
      <c r="G1415" s="43">
        <f t="shared" ref="G1415" ca="1" si="2770">VLOOKUP(INDIRECT(CHAR(39)&amp;$A1415&amp;CHAR(39)&amp;"!r2c"&amp;$C1415,0),variables,2,0)</f>
        <v>10976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43"/>
    </row>
    <row r="1416" spans="1:9" x14ac:dyDescent="0.3">
      <c r="A1416" s="43" t="s">
        <v>309</v>
      </c>
      <c r="B1416" s="43">
        <f t="shared" si="2675"/>
        <v>14</v>
      </c>
      <c r="C1416" s="43">
        <f t="shared" si="2704"/>
        <v>50</v>
      </c>
      <c r="D1416" s="43"/>
      <c r="E1416" s="43">
        <f t="shared" ref="E1416" si="2771">plan_id</f>
        <v>805</v>
      </c>
      <c r="F1416" s="43">
        <f t="shared" ca="1" si="2643"/>
        <v>2011</v>
      </c>
      <c r="G1416" s="43">
        <f t="shared" ref="G1416" ca="1" si="2772">VLOOKUP(INDIRECT(CHAR(39)&amp;$A1416&amp;CHAR(39)&amp;"!r2c"&amp;$C1416,0),variables,2,0)</f>
        <v>10977</v>
      </c>
      <c r="H1416" s="4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3"/>
    </row>
    <row r="1417" spans="1:9" x14ac:dyDescent="0.3">
      <c r="A1417" s="43" t="s">
        <v>309</v>
      </c>
      <c r="B1417" s="43">
        <f t="shared" si="2675"/>
        <v>14</v>
      </c>
      <c r="C1417" s="43">
        <f t="shared" si="2704"/>
        <v>51</v>
      </c>
      <c r="D1417" s="43"/>
      <c r="E1417" s="43">
        <f t="shared" ref="E1417" si="2773">plan_id</f>
        <v>805</v>
      </c>
      <c r="F1417" s="43">
        <f t="shared" ca="1" si="2643"/>
        <v>2011</v>
      </c>
      <c r="G1417" s="43">
        <f t="shared" ref="G1417" ca="1" si="2774">VLOOKUP(INDIRECT(CHAR(39)&amp;$A1417&amp;CHAR(39)&amp;"!r2c"&amp;$C1417,0),variables,2,0)</f>
        <v>10978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43"/>
    </row>
    <row r="1418" spans="1:9" x14ac:dyDescent="0.3">
      <c r="A1418" s="43" t="s">
        <v>309</v>
      </c>
      <c r="B1418" s="43">
        <f t="shared" si="2675"/>
        <v>14</v>
      </c>
      <c r="C1418" s="43">
        <f t="shared" si="2704"/>
        <v>52</v>
      </c>
      <c r="D1418" s="43"/>
      <c r="E1418" s="43">
        <f t="shared" ref="E1418" si="2775">plan_id</f>
        <v>805</v>
      </c>
      <c r="F1418" s="43">
        <f t="shared" ca="1" si="2643"/>
        <v>2011</v>
      </c>
      <c r="G1418" s="43">
        <f t="shared" ref="G1418" ca="1" si="2776">VLOOKUP(INDIRECT(CHAR(39)&amp;$A1418&amp;CHAR(39)&amp;"!r2c"&amp;$C1418,0),variables,2,0)</f>
        <v>10979</v>
      </c>
      <c r="H1418" s="4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43"/>
    </row>
    <row r="1419" spans="1:9" x14ac:dyDescent="0.3">
      <c r="A1419" s="43" t="s">
        <v>309</v>
      </c>
      <c r="B1419" s="43">
        <f t="shared" si="2675"/>
        <v>14</v>
      </c>
      <c r="C1419" s="43">
        <f t="shared" si="2704"/>
        <v>53</v>
      </c>
      <c r="D1419" s="43"/>
      <c r="E1419" s="43">
        <f t="shared" ref="E1419" si="2777">plan_id</f>
        <v>805</v>
      </c>
      <c r="F1419" s="43">
        <f t="shared" ca="1" si="2643"/>
        <v>2011</v>
      </c>
      <c r="G1419" s="43">
        <f t="shared" ref="G1419" ca="1" si="2778">VLOOKUP(INDIRECT(CHAR(39)&amp;$A1419&amp;CHAR(39)&amp;"!r2c"&amp;$C1419,0),variables,2,0)</f>
        <v>10980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3"/>
    </row>
    <row r="1420" spans="1:9" x14ac:dyDescent="0.3">
      <c r="A1420" s="43" t="s">
        <v>309</v>
      </c>
      <c r="B1420" s="43">
        <f t="shared" si="2675"/>
        <v>14</v>
      </c>
      <c r="C1420" s="43">
        <f t="shared" si="2704"/>
        <v>54</v>
      </c>
      <c r="D1420" s="43"/>
      <c r="E1420" s="43">
        <f t="shared" ref="E1420" si="2779">plan_id</f>
        <v>805</v>
      </c>
      <c r="F1420" s="43">
        <f t="shared" ca="1" si="2643"/>
        <v>2011</v>
      </c>
      <c r="G1420" s="43">
        <f t="shared" ref="G1420" ca="1" si="2780">VLOOKUP(INDIRECT(CHAR(39)&amp;$A1420&amp;CHAR(39)&amp;"!r2c"&amp;$C1420,0),variables,2,0)</f>
        <v>10981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0.216</v>
      </c>
      <c r="I1420" s="43"/>
    </row>
    <row r="1421" spans="1:9" x14ac:dyDescent="0.3">
      <c r="A1421" s="43" t="s">
        <v>309</v>
      </c>
      <c r="B1421" s="43">
        <f t="shared" si="2675"/>
        <v>14</v>
      </c>
      <c r="C1421" s="43">
        <f t="shared" si="2704"/>
        <v>55</v>
      </c>
      <c r="D1421" s="43"/>
      <c r="E1421" s="43">
        <f t="shared" ref="E1421" si="2781">plan_id</f>
        <v>805</v>
      </c>
      <c r="F1421" s="43">
        <f t="shared" ca="1" si="2643"/>
        <v>2011</v>
      </c>
      <c r="G1421" s="43">
        <f t="shared" ref="G1421" ca="1" si="2782">VLOOKUP(INDIRECT(CHAR(39)&amp;$A1421&amp;CHAR(39)&amp;"!r2c"&amp;$C1421,0),variables,2,0)</f>
        <v>10706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4.8396864375245438E-4</v>
      </c>
      <c r="I1421" s="43"/>
    </row>
    <row r="1422" spans="1:9" x14ac:dyDescent="0.3">
      <c r="A1422" s="43" t="s">
        <v>309</v>
      </c>
      <c r="B1422" s="43">
        <f t="shared" si="2675"/>
        <v>14</v>
      </c>
      <c r="C1422" s="43">
        <f t="shared" si="2704"/>
        <v>56</v>
      </c>
      <c r="D1422" s="43"/>
      <c r="E1422" s="43">
        <f t="shared" ref="E1422" si="2783">plan_id</f>
        <v>805</v>
      </c>
      <c r="F1422" s="43">
        <f t="shared" ca="1" si="2643"/>
        <v>2011</v>
      </c>
      <c r="G1422" s="43">
        <f t="shared" ref="G1422" ca="1" si="2784">VLOOKUP(INDIRECT(CHAR(39)&amp;$A1422&amp;CHAR(39)&amp;"!r2c"&amp;$C1422,0),variables,2,0)</f>
        <v>10983</v>
      </c>
      <c r="H1422" s="4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 xml:space="preserve">Yes </v>
      </c>
      <c r="I1422" s="43"/>
    </row>
    <row r="1423" spans="1:9" x14ac:dyDescent="0.3">
      <c r="A1423" s="43" t="s">
        <v>309</v>
      </c>
      <c r="B1423" s="43">
        <f t="shared" si="2675"/>
        <v>14</v>
      </c>
      <c r="C1423" s="43">
        <f t="shared" si="2704"/>
        <v>57</v>
      </c>
      <c r="D1423" s="43"/>
      <c r="E1423" s="43">
        <f t="shared" ref="E1423" si="2785">plan_id</f>
        <v>805</v>
      </c>
      <c r="F1423" s="43">
        <f t="shared" ca="1" si="2643"/>
        <v>2011</v>
      </c>
      <c r="G1423" s="43">
        <f t="shared" ref="G1423" ca="1" si="2786">VLOOKUP(INDIRECT(CHAR(39)&amp;$A1423&amp;CHAR(39)&amp;"!r2c"&amp;$C1423,0),variables,2,0)</f>
        <v>10989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14908138000</v>
      </c>
      <c r="I1423" s="43"/>
    </row>
    <row r="1424" spans="1:9" x14ac:dyDescent="0.3">
      <c r="A1424" s="43" t="s">
        <v>309</v>
      </c>
      <c r="B1424" s="43">
        <f t="shared" si="2675"/>
        <v>14</v>
      </c>
      <c r="C1424" s="43">
        <f t="shared" si="2704"/>
        <v>58</v>
      </c>
      <c r="D1424" s="43"/>
      <c r="E1424" s="43">
        <f t="shared" ref="E1424" si="2787">plan_id</f>
        <v>805</v>
      </c>
      <c r="F1424" s="43">
        <f t="shared" ca="1" si="2643"/>
        <v>2011</v>
      </c>
      <c r="G1424" s="43">
        <f t="shared" ref="G1424" ca="1" si="2788">VLOOKUP(INDIRECT(CHAR(39)&amp;$A1424&amp;CHAR(39)&amp;"!r2c"&amp;$C1424,0),variables,2,0)</f>
        <v>10990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25968692000</v>
      </c>
      <c r="I1424" s="43"/>
    </row>
    <row r="1425" spans="1:9" x14ac:dyDescent="0.3">
      <c r="A1425" s="43" t="s">
        <v>309</v>
      </c>
      <c r="B1425" s="43">
        <f t="shared" si="2675"/>
        <v>14</v>
      </c>
      <c r="C1425" s="43">
        <f t="shared" si="2704"/>
        <v>59</v>
      </c>
      <c r="D1425" s="43"/>
      <c r="E1425" s="43">
        <f t="shared" ref="E1425" si="2789">plan_id</f>
        <v>805</v>
      </c>
      <c r="F1425" s="43">
        <f t="shared" ca="1" si="2643"/>
        <v>2011</v>
      </c>
      <c r="G1425" s="43">
        <f t="shared" ref="G1425" ca="1" si="2790">VLOOKUP(INDIRECT(CHAR(39)&amp;$A1425&amp;CHAR(39)&amp;"!r2c"&amp;$C1425,0),variables,2,0)</f>
        <v>10991</v>
      </c>
      <c r="H1425" s="4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11060554000</v>
      </c>
      <c r="I1425" s="43"/>
    </row>
    <row r="1426" spans="1:9" x14ac:dyDescent="0.3">
      <c r="A1426" s="43" t="s">
        <v>309</v>
      </c>
      <c r="B1426" s="43">
        <f t="shared" si="2675"/>
        <v>14</v>
      </c>
      <c r="C1426" s="43">
        <f t="shared" si="2704"/>
        <v>60</v>
      </c>
      <c r="D1426" s="43"/>
      <c r="E1426" s="43">
        <f t="shared" ref="E1426" si="2791">plan_id</f>
        <v>805</v>
      </c>
      <c r="F1426" s="43">
        <f t="shared" ca="1" si="2643"/>
        <v>2011</v>
      </c>
      <c r="G1426" s="43">
        <f t="shared" ref="G1426" ca="1" si="2792">VLOOKUP(INDIRECT(CHAR(39)&amp;$A1426&amp;CHAR(39)&amp;"!r2c"&amp;$C1426,0),variables,2,0)</f>
        <v>10992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0.57399999999999995</v>
      </c>
      <c r="I1426" s="43"/>
    </row>
    <row r="1427" spans="1:9" x14ac:dyDescent="0.3">
      <c r="A1427" s="43" t="s">
        <v>309</v>
      </c>
      <c r="B1427" s="43">
        <f t="shared" si="2675"/>
        <v>14</v>
      </c>
      <c r="C1427" s="43">
        <f t="shared" si="2704"/>
        <v>61</v>
      </c>
      <c r="D1427" s="43"/>
      <c r="E1427" s="43">
        <f t="shared" ref="E1427" si="2793">plan_id</f>
        <v>805</v>
      </c>
      <c r="F1427" s="43">
        <f t="shared" ca="1" si="2643"/>
        <v>2011</v>
      </c>
      <c r="G1427" s="43">
        <f t="shared" ref="G1427" ca="1" si="2794">VLOOKUP(INDIRECT(CHAR(39)&amp;$A1427&amp;CHAR(39)&amp;"!r2c"&amp;$C1427,0),variables,2,0)</f>
        <v>10993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3451756000</v>
      </c>
      <c r="I1427" s="43"/>
    </row>
    <row r="1428" spans="1:9" x14ac:dyDescent="0.3">
      <c r="A1428" s="43" t="s">
        <v>309</v>
      </c>
      <c r="B1428" s="43">
        <f t="shared" si="2675"/>
        <v>14</v>
      </c>
      <c r="C1428" s="43">
        <f t="shared" si="2704"/>
        <v>62</v>
      </c>
      <c r="D1428" s="43"/>
      <c r="E1428" s="43">
        <f t="shared" ref="E1428" si="2795">plan_id</f>
        <v>805</v>
      </c>
      <c r="F1428" s="43">
        <f t="shared" ca="1" si="2643"/>
        <v>2011</v>
      </c>
      <c r="G1428" s="43">
        <f t="shared" ref="G1428" ca="1" si="2796">VLOOKUP(INDIRECT(CHAR(39)&amp;$A1428&amp;CHAR(39)&amp;"!r2c"&amp;$C1428,0),variables,2,0)</f>
        <v>10801</v>
      </c>
      <c r="H1428" s="4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521208000</v>
      </c>
      <c r="I1428" s="43"/>
    </row>
    <row r="1429" spans="1:9" x14ac:dyDescent="0.3">
      <c r="A1429" s="43" t="s">
        <v>309</v>
      </c>
      <c r="B1429" s="43">
        <f t="shared" si="2675"/>
        <v>14</v>
      </c>
      <c r="C1429" s="43">
        <f t="shared" si="2704"/>
        <v>63</v>
      </c>
      <c r="D1429" s="43"/>
      <c r="E1429" s="43">
        <f t="shared" ref="E1429" si="2797">plan_id</f>
        <v>805</v>
      </c>
      <c r="F1429" s="43">
        <f t="shared" ca="1" si="2643"/>
        <v>2011</v>
      </c>
      <c r="G1429" s="43">
        <f t="shared" ref="G1429" ca="1" si="2798">VLOOKUP(INDIRECT(CHAR(39)&amp;$A1429&amp;CHAR(39)&amp;"!r2c"&amp;$C1429,0),variables,2,0)</f>
        <v>10802</v>
      </c>
      <c r="H1429" s="4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13570000</v>
      </c>
      <c r="I1429" s="43"/>
    </row>
    <row r="1430" spans="1:9" x14ac:dyDescent="0.3">
      <c r="A1430" s="43" t="s">
        <v>309</v>
      </c>
      <c r="B1430" s="43">
        <f t="shared" si="2675"/>
        <v>14</v>
      </c>
      <c r="C1430" s="43">
        <f t="shared" si="2704"/>
        <v>64</v>
      </c>
      <c r="D1430" s="43"/>
      <c r="E1430" s="43">
        <f t="shared" ref="E1430" si="2799">plan_id</f>
        <v>805</v>
      </c>
      <c r="F1430" s="43">
        <f t="shared" ca="1" si="2643"/>
        <v>2011</v>
      </c>
      <c r="G1430" s="43">
        <f t="shared" ref="G1430" ca="1" si="2800">VLOOKUP(INDIRECT(CHAR(39)&amp;$A1430&amp;CHAR(39)&amp;"!r2c"&amp;$C1430,0),variables,2,0)</f>
        <v>10803</v>
      </c>
      <c r="H1430" s="4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3"/>
    </row>
    <row r="1431" spans="1:9" x14ac:dyDescent="0.3">
      <c r="A1431" s="43" t="s">
        <v>309</v>
      </c>
      <c r="B1431" s="43">
        <f t="shared" si="2675"/>
        <v>14</v>
      </c>
      <c r="C1431" s="43">
        <f t="shared" si="2704"/>
        <v>65</v>
      </c>
      <c r="D1431" s="43"/>
      <c r="E1431" s="43">
        <f t="shared" ref="E1431" si="2801">plan_id</f>
        <v>805</v>
      </c>
      <c r="F1431" s="43">
        <f t="shared" ca="1" si="2643"/>
        <v>2011</v>
      </c>
      <c r="G1431" s="43">
        <f t="shared" ref="G1431" ca="1" si="2802">VLOOKUP(INDIRECT(CHAR(39)&amp;$A1431&amp;CHAR(39)&amp;"!r2c"&amp;$C1431,0),variables,2,0)</f>
        <v>10804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3"/>
    </row>
    <row r="1432" spans="1:9" x14ac:dyDescent="0.3">
      <c r="A1432" s="43" t="s">
        <v>309</v>
      </c>
      <c r="B1432" s="43">
        <f t="shared" si="2675"/>
        <v>14</v>
      </c>
      <c r="C1432" s="43">
        <f t="shared" si="2704"/>
        <v>66</v>
      </c>
      <c r="D1432" s="43"/>
      <c r="E1432" s="43">
        <f t="shared" ref="E1432" si="2803">plan_id</f>
        <v>805</v>
      </c>
      <c r="F1432" s="43">
        <f t="shared" ca="1" si="2643"/>
        <v>2011</v>
      </c>
      <c r="G1432" s="43">
        <f t="shared" ref="G1432" ca="1" si="2804">VLOOKUP(INDIRECT(CHAR(39)&amp;$A1432&amp;CHAR(39)&amp;"!r2c"&amp;$C1432,0),variables,2,0)</f>
        <v>10805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3"/>
    </row>
    <row r="1433" spans="1:9" x14ac:dyDescent="0.3">
      <c r="A1433" s="43" t="s">
        <v>309</v>
      </c>
      <c r="B1433" s="43">
        <f t="shared" ref="B1433" si="2805">B1368+1</f>
        <v>14</v>
      </c>
      <c r="C1433" s="43">
        <f t="shared" si="2704"/>
        <v>67</v>
      </c>
      <c r="D1433" s="43"/>
      <c r="E1433" s="43">
        <f t="shared" ref="E1433" si="2806">plan_id</f>
        <v>805</v>
      </c>
      <c r="F1433" s="43">
        <f t="shared" ca="1" si="2643"/>
        <v>2011</v>
      </c>
      <c r="G1433" s="43">
        <f t="shared" ref="G1433" ca="1" si="2807">VLOOKUP(INDIRECT(CHAR(39)&amp;$A1433&amp;CHAR(39)&amp;"!r2c"&amp;$C1433,0),variables,2,0)</f>
        <v>10806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3"/>
    </row>
    <row r="1434" spans="1:9" x14ac:dyDescent="0.3">
      <c r="A1434" s="43" t="s">
        <v>309</v>
      </c>
      <c r="B1434" s="43">
        <f>B1433</f>
        <v>14</v>
      </c>
      <c r="C1434" s="43">
        <f t="shared" si="2704"/>
        <v>68</v>
      </c>
      <c r="D1434" s="43"/>
      <c r="E1434" s="43">
        <f t="shared" ref="E1434" si="2808">plan_id</f>
        <v>805</v>
      </c>
      <c r="F1434" s="43">
        <f t="shared" ca="1" si="2643"/>
        <v>2011</v>
      </c>
      <c r="G1434" s="43">
        <f t="shared" ref="G1434" ca="1" si="2809">VLOOKUP(INDIRECT(CHAR(39)&amp;$A1434&amp;CHAR(39)&amp;"!r2c"&amp;$C1434,0),variables,2,0)</f>
        <v>10807</v>
      </c>
      <c r="H1434" s="4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3"/>
    </row>
    <row r="1435" spans="1:9" x14ac:dyDescent="0.3">
      <c r="A1435" s="43" t="s">
        <v>309</v>
      </c>
      <c r="B1435" s="43">
        <f t="shared" ref="B1435:B1459" si="2810">B1434</f>
        <v>14</v>
      </c>
      <c r="C1435" s="43">
        <f t="shared" si="2704"/>
        <v>69</v>
      </c>
      <c r="D1435" s="43"/>
      <c r="E1435" s="43">
        <f t="shared" ref="E1435" si="2811">plan_id</f>
        <v>805</v>
      </c>
      <c r="F1435" s="43">
        <f t="shared" ca="1" si="2643"/>
        <v>2011</v>
      </c>
      <c r="G1435" s="43">
        <f t="shared" ref="G1435" ca="1" si="2812">VLOOKUP(INDIRECT(CHAR(39)&amp;$A1435&amp;CHAR(39)&amp;"!r2c"&amp;$C1435,0),variables,2,0)</f>
        <v>10808</v>
      </c>
      <c r="H1435" s="4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3"/>
    </row>
    <row r="1436" spans="1:9" x14ac:dyDescent="0.3">
      <c r="A1436" s="43" t="s">
        <v>309</v>
      </c>
      <c r="B1436" s="43">
        <f t="shared" si="2810"/>
        <v>14</v>
      </c>
      <c r="C1436" s="43">
        <f t="shared" si="2704"/>
        <v>70</v>
      </c>
      <c r="D1436" s="43"/>
      <c r="E1436" s="43">
        <f t="shared" ref="E1436" si="2813">plan_id</f>
        <v>805</v>
      </c>
      <c r="F1436" s="43">
        <f t="shared" ca="1" si="2643"/>
        <v>2011</v>
      </c>
      <c r="G1436" s="43">
        <f t="shared" ref="G1436" ca="1" si="2814">VLOOKUP(INDIRECT(CHAR(39)&amp;$A1436&amp;CHAR(39)&amp;"!r2c"&amp;$C1436,0),variables,2,0)</f>
        <v>10809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3"/>
    </row>
    <row r="1437" spans="1:9" x14ac:dyDescent="0.3">
      <c r="A1437" s="43" t="s">
        <v>309</v>
      </c>
      <c r="B1437" s="43">
        <f t="shared" si="2810"/>
        <v>14</v>
      </c>
      <c r="C1437" s="43">
        <f t="shared" si="2704"/>
        <v>71</v>
      </c>
      <c r="D1437" s="43"/>
      <c r="E1437" s="43">
        <f t="shared" ref="E1437" si="2815">plan_id</f>
        <v>805</v>
      </c>
      <c r="F1437" s="43">
        <f t="shared" ca="1" si="2643"/>
        <v>2011</v>
      </c>
      <c r="G1437" s="43">
        <f t="shared" ref="G1437" ca="1" si="2816">VLOOKUP(INDIRECT(CHAR(39)&amp;$A1437&amp;CHAR(39)&amp;"!r2c"&amp;$C1437,0),variables,2,0)</f>
        <v>10810</v>
      </c>
      <c r="H1437" s="4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11676000</v>
      </c>
      <c r="I1437" s="43"/>
    </row>
    <row r="1438" spans="1:9" x14ac:dyDescent="0.3">
      <c r="A1438" s="43" t="s">
        <v>309</v>
      </c>
      <c r="B1438" s="43">
        <f t="shared" si="2810"/>
        <v>14</v>
      </c>
      <c r="C1438" s="43">
        <f t="shared" si="2704"/>
        <v>72</v>
      </c>
      <c r="D1438" s="43"/>
      <c r="E1438" s="43">
        <f t="shared" ref="E1438" si="2817">plan_id</f>
        <v>805</v>
      </c>
      <c r="F1438" s="43">
        <f t="shared" ca="1" si="2643"/>
        <v>2011</v>
      </c>
      <c r="G1438" s="43">
        <f t="shared" ref="G1438" ca="1" si="2818">VLOOKUP(INDIRECT(CHAR(39)&amp;$A1438&amp;CHAR(39)&amp;"!r2c"&amp;$C1438,0),variables,2,0)</f>
        <v>10811</v>
      </c>
      <c r="H1438" s="4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3"/>
    </row>
    <row r="1439" spans="1:9" x14ac:dyDescent="0.3">
      <c r="A1439" s="43" t="s">
        <v>309</v>
      </c>
      <c r="B1439" s="43">
        <f t="shared" si="2810"/>
        <v>14</v>
      </c>
      <c r="C1439" s="43">
        <f t="shared" si="2704"/>
        <v>73</v>
      </c>
      <c r="D1439" s="43"/>
      <c r="E1439" s="43">
        <f t="shared" ref="E1439" si="2819">plan_id</f>
        <v>805</v>
      </c>
      <c r="F1439" s="43">
        <f t="shared" ca="1" si="2643"/>
        <v>2011</v>
      </c>
      <c r="G1439" s="43">
        <f t="shared" ref="G1439" ca="1" si="2820">VLOOKUP(INDIRECT(CHAR(39)&amp;$A1439&amp;CHAR(39)&amp;"!r2c"&amp;$C1439,0),variables,2,0)</f>
        <v>10812</v>
      </c>
      <c r="H1439" s="4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3"/>
    </row>
    <row r="1440" spans="1:9" x14ac:dyDescent="0.3">
      <c r="A1440" s="43" t="s">
        <v>309</v>
      </c>
      <c r="B1440" s="43">
        <f t="shared" si="2810"/>
        <v>14</v>
      </c>
      <c r="C1440" s="43">
        <f t="shared" si="2704"/>
        <v>74</v>
      </c>
      <c r="D1440" s="43"/>
      <c r="E1440" s="43">
        <f t="shared" ref="E1440" si="2821">plan_id</f>
        <v>805</v>
      </c>
      <c r="F1440" s="43">
        <f t="shared" ca="1" si="2643"/>
        <v>2011</v>
      </c>
      <c r="G1440" s="43">
        <f t="shared" ref="G1440" ca="1" si="2822">VLOOKUP(INDIRECT(CHAR(39)&amp;$A1440&amp;CHAR(39)&amp;"!r2c"&amp;$C1440,0),variables,2,0)</f>
        <v>10813</v>
      </c>
      <c r="H1440" s="4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3"/>
    </row>
    <row r="1441" spans="1:9" x14ac:dyDescent="0.3">
      <c r="A1441" s="43" t="s">
        <v>309</v>
      </c>
      <c r="B1441" s="43">
        <f t="shared" si="2810"/>
        <v>14</v>
      </c>
      <c r="C1441" s="43">
        <f t="shared" si="2704"/>
        <v>75</v>
      </c>
      <c r="D1441" s="43"/>
      <c r="E1441" s="43">
        <f t="shared" ref="E1441" si="2823">plan_id</f>
        <v>805</v>
      </c>
      <c r="F1441" s="43">
        <f t="shared" ca="1" si="2643"/>
        <v>2011</v>
      </c>
      <c r="G1441" s="43">
        <f t="shared" ref="G1441" ca="1" si="2824">VLOOKUP(INDIRECT(CHAR(39)&amp;$A1441&amp;CHAR(39)&amp;"!r2c"&amp;$C1441,0),variables,2,0)</f>
        <v>10814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3"/>
    </row>
    <row r="1442" spans="1:9" x14ac:dyDescent="0.3">
      <c r="A1442" s="43" t="s">
        <v>309</v>
      </c>
      <c r="B1442" s="43">
        <f t="shared" si="2810"/>
        <v>14</v>
      </c>
      <c r="C1442" s="43">
        <f t="shared" si="2704"/>
        <v>76</v>
      </c>
      <c r="D1442" s="43"/>
      <c r="E1442" s="43">
        <f t="shared" ref="E1442" si="2825">plan_id</f>
        <v>805</v>
      </c>
      <c r="F1442" s="43">
        <f t="shared" ca="1" si="2643"/>
        <v>2011</v>
      </c>
      <c r="G1442" s="43">
        <f t="shared" ref="G1442" ca="1" si="2826">VLOOKUP(INDIRECT(CHAR(39)&amp;$A1442&amp;CHAR(39)&amp;"!r2c"&amp;$C1442,0),variables,2,0)</f>
        <v>10815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3"/>
    </row>
    <row r="1443" spans="1:9" x14ac:dyDescent="0.3">
      <c r="A1443" s="43" t="s">
        <v>309</v>
      </c>
      <c r="B1443" s="43">
        <f t="shared" si="2810"/>
        <v>14</v>
      </c>
      <c r="C1443" s="43">
        <f t="shared" si="2704"/>
        <v>77</v>
      </c>
      <c r="D1443" s="43"/>
      <c r="E1443" s="43">
        <f t="shared" ref="E1443" si="2827">plan_id</f>
        <v>805</v>
      </c>
      <c r="F1443" s="43">
        <f t="shared" ca="1" si="2643"/>
        <v>2011</v>
      </c>
      <c r="G1443" s="43">
        <f t="shared" ref="G1443" ca="1" si="2828">VLOOKUP(INDIRECT(CHAR(39)&amp;$A1443&amp;CHAR(39)&amp;"!r2c"&amp;$C1443,0),variables,2,0)</f>
        <v>10816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-164032000</v>
      </c>
      <c r="I1443" s="43"/>
    </row>
    <row r="1444" spans="1:9" x14ac:dyDescent="0.3">
      <c r="A1444" s="43" t="s">
        <v>309</v>
      </c>
      <c r="B1444" s="43">
        <f t="shared" si="2810"/>
        <v>14</v>
      </c>
      <c r="C1444" s="43">
        <f t="shared" si="2704"/>
        <v>78</v>
      </c>
      <c r="D1444" s="43"/>
      <c r="E1444" s="43">
        <f t="shared" ref="E1444" si="2829">plan_id</f>
        <v>805</v>
      </c>
      <c r="F1444" s="43">
        <f t="shared" ca="1" si="2643"/>
        <v>2011</v>
      </c>
      <c r="G1444" s="43">
        <f t="shared" ref="G1444" ca="1" si="2830">VLOOKUP(INDIRECT(CHAR(39)&amp;$A1444&amp;CHAR(39)&amp;"!r2c"&amp;$C1444,0),variables,2,0)</f>
        <v>10817</v>
      </c>
      <c r="H1444" s="4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3"/>
    </row>
    <row r="1445" spans="1:9" x14ac:dyDescent="0.3">
      <c r="A1445" s="43" t="s">
        <v>309</v>
      </c>
      <c r="B1445" s="43">
        <f t="shared" si="2810"/>
        <v>14</v>
      </c>
      <c r="C1445" s="43">
        <f t="shared" si="2704"/>
        <v>79</v>
      </c>
      <c r="D1445" s="43"/>
      <c r="E1445" s="43">
        <f t="shared" ref="E1445" si="2831">plan_id</f>
        <v>805</v>
      </c>
      <c r="F1445" s="43">
        <f t="shared" ca="1" si="2643"/>
        <v>2011</v>
      </c>
      <c r="G1445" s="43">
        <f t="shared" ref="G1445" ca="1" si="2832">VLOOKUP(INDIRECT(CHAR(39)&amp;$A1445&amp;CHAR(39)&amp;"!r2c"&amp;$C1445,0),variables,2,0)</f>
        <v>10818</v>
      </c>
      <c r="H1445" s="4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53011000</v>
      </c>
      <c r="I1445" s="43"/>
    </row>
    <row r="1446" spans="1:9" x14ac:dyDescent="0.3">
      <c r="A1446" s="43" t="s">
        <v>309</v>
      </c>
      <c r="B1446" s="43">
        <f t="shared" si="2810"/>
        <v>14</v>
      </c>
      <c r="C1446" s="43">
        <f t="shared" si="2704"/>
        <v>80</v>
      </c>
      <c r="D1446" s="43"/>
      <c r="E1446" s="43">
        <f t="shared" ref="E1446" si="2833">plan_id</f>
        <v>805</v>
      </c>
      <c r="F1446" s="43">
        <f t="shared" ref="F1446:F1538" ca="1" si="2834">INDIRECT(CHAR(39)&amp;$A1446&amp;CHAR(39)&amp;"!r"&amp;$B1446&amp;"c2",0)</f>
        <v>2011</v>
      </c>
      <c r="G1446" s="43">
        <f t="shared" ref="G1446" ca="1" si="2835">VLOOKUP(INDIRECT(CHAR(39)&amp;$A1446&amp;CHAR(39)&amp;"!r2c"&amp;$C1446,0),variables,2,0)</f>
        <v>10819</v>
      </c>
      <c r="H1446" s="4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3"/>
    </row>
    <row r="1447" spans="1:9" x14ac:dyDescent="0.3">
      <c r="A1447" s="43" t="s">
        <v>309</v>
      </c>
      <c r="B1447" s="43">
        <f t="shared" si="2810"/>
        <v>14</v>
      </c>
      <c r="C1447" s="43">
        <f t="shared" ref="C1447:C1510" si="2836">C1356</f>
        <v>81</v>
      </c>
      <c r="D1447" s="43"/>
      <c r="E1447" s="43">
        <f t="shared" ref="E1447" si="2837">plan_id</f>
        <v>805</v>
      </c>
      <c r="F1447" s="43">
        <f t="shared" ca="1" si="2834"/>
        <v>2011</v>
      </c>
      <c r="G1447" s="43">
        <f t="shared" ref="G1447" ca="1" si="2838">VLOOKUP(INDIRECT(CHAR(39)&amp;$A1447&amp;CHAR(39)&amp;"!r2c"&amp;$C1447,0),variables,2,0)</f>
        <v>10820</v>
      </c>
      <c r="H1447" s="4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8430000</v>
      </c>
      <c r="I1447" s="43"/>
    </row>
    <row r="1448" spans="1:9" x14ac:dyDescent="0.3">
      <c r="A1448" s="43" t="s">
        <v>309</v>
      </c>
      <c r="B1448" s="43">
        <f t="shared" si="2810"/>
        <v>14</v>
      </c>
      <c r="C1448" s="43">
        <f t="shared" si="2836"/>
        <v>82</v>
      </c>
      <c r="D1448" s="43"/>
      <c r="E1448" s="43">
        <f t="shared" ref="E1448" si="2839">plan_id</f>
        <v>805</v>
      </c>
      <c r="F1448" s="43">
        <f t="shared" ca="1" si="2834"/>
        <v>2011</v>
      </c>
      <c r="G1448" s="43">
        <f t="shared" ref="G1448" ca="1" si="2840">VLOOKUP(INDIRECT(CHAR(39)&amp;$A1448&amp;CHAR(39)&amp;"!r2c"&amp;$C1448,0),variables,2,0)</f>
        <v>10821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3"/>
    </row>
    <row r="1449" spans="1:9" x14ac:dyDescent="0.3">
      <c r="A1449" s="43" t="s">
        <v>309</v>
      </c>
      <c r="B1449" s="43">
        <f t="shared" si="2810"/>
        <v>14</v>
      </c>
      <c r="C1449" s="43">
        <f t="shared" si="2836"/>
        <v>83</v>
      </c>
      <c r="D1449" s="43"/>
      <c r="E1449" s="43">
        <f t="shared" ref="E1449" si="2841">plan_id</f>
        <v>805</v>
      </c>
      <c r="F1449" s="43">
        <f t="shared" ca="1" si="2834"/>
        <v>2011</v>
      </c>
      <c r="G1449" s="43">
        <f t="shared" ref="G1449" ca="1" si="2842">VLOOKUP(INDIRECT(CHAR(39)&amp;$A1449&amp;CHAR(39)&amp;"!r2c"&amp;$C1449,0),variables,2,0)</f>
        <v>10822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3"/>
    </row>
    <row r="1450" spans="1:9" x14ac:dyDescent="0.3">
      <c r="A1450" s="43" t="s">
        <v>309</v>
      </c>
      <c r="B1450" s="43">
        <f t="shared" si="2810"/>
        <v>14</v>
      </c>
      <c r="C1450" s="43">
        <f t="shared" si="2836"/>
        <v>84</v>
      </c>
      <c r="D1450" s="43"/>
      <c r="E1450" s="43">
        <f t="shared" ref="E1450" si="2843">plan_id</f>
        <v>805</v>
      </c>
      <c r="F1450" s="43">
        <f t="shared" ca="1" si="2834"/>
        <v>2011</v>
      </c>
      <c r="G1450" s="43">
        <f t="shared" ref="G1450" ca="1" si="2844">VLOOKUP(INDIRECT(CHAR(39)&amp;$A1450&amp;CHAR(39)&amp;"!r2c"&amp;$C1450,0),variables,2,0)</f>
        <v>10829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3"/>
    </row>
    <row r="1451" spans="1:9" x14ac:dyDescent="0.3">
      <c r="A1451" s="43" t="s">
        <v>309</v>
      </c>
      <c r="B1451" s="43">
        <f t="shared" si="2810"/>
        <v>14</v>
      </c>
      <c r="C1451" s="43">
        <f t="shared" si="2836"/>
        <v>85</v>
      </c>
      <c r="D1451" s="43"/>
      <c r="E1451" s="43">
        <f t="shared" ref="E1451" si="2845">plan_id</f>
        <v>805</v>
      </c>
      <c r="F1451" s="43">
        <f t="shared" ca="1" si="2834"/>
        <v>2011</v>
      </c>
      <c r="G1451" s="43">
        <f t="shared" ref="G1451" ca="1" si="2846">VLOOKUP(INDIRECT(CHAR(39)&amp;$A1451&amp;CHAR(39)&amp;"!r2c"&amp;$C1451,0),variables,2,0)</f>
        <v>10823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1567568000</v>
      </c>
      <c r="I1451" s="43"/>
    </row>
    <row r="1452" spans="1:9" x14ac:dyDescent="0.3">
      <c r="A1452" s="43" t="s">
        <v>309</v>
      </c>
      <c r="B1452" s="43">
        <f t="shared" si="2810"/>
        <v>14</v>
      </c>
      <c r="C1452" s="43">
        <f t="shared" si="2836"/>
        <v>86</v>
      </c>
      <c r="D1452" s="43"/>
      <c r="E1452" s="43">
        <f t="shared" ref="E1452" si="2847">plan_id</f>
        <v>805</v>
      </c>
      <c r="F1452" s="43">
        <f t="shared" ca="1" si="2834"/>
        <v>2011</v>
      </c>
      <c r="G1452" s="43">
        <f t="shared" ref="G1452" ca="1" si="2848">VLOOKUP(INDIRECT(CHAR(39)&amp;$A1452&amp;CHAR(39)&amp;"!r2c"&amp;$C1452,0),variables,2,0)</f>
        <v>10798</v>
      </c>
      <c r="H1452" s="4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3"/>
    </row>
    <row r="1453" spans="1:9" x14ac:dyDescent="0.3">
      <c r="A1453" s="43" t="s">
        <v>309</v>
      </c>
      <c r="B1453" s="43">
        <f t="shared" si="2810"/>
        <v>14</v>
      </c>
      <c r="C1453" s="43">
        <f t="shared" si="2836"/>
        <v>87</v>
      </c>
      <c r="D1453" s="43"/>
      <c r="E1453" s="43">
        <f t="shared" ref="E1453" si="2849">plan_id</f>
        <v>805</v>
      </c>
      <c r="F1453" s="43">
        <f t="shared" ca="1" si="2834"/>
        <v>2011</v>
      </c>
      <c r="G1453" s="43">
        <f t="shared" ref="G1453" ca="1" si="2850">VLOOKUP(INDIRECT(CHAR(39)&amp;$A1453&amp;CHAR(39)&amp;"!r2c"&amp;$C1453,0),variables,2,0)</f>
        <v>10799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3"/>
    </row>
    <row r="1454" spans="1:9" x14ac:dyDescent="0.3">
      <c r="A1454" s="43" t="s">
        <v>309</v>
      </c>
      <c r="B1454" s="43">
        <f t="shared" si="2810"/>
        <v>14</v>
      </c>
      <c r="C1454" s="43">
        <f t="shared" si="2836"/>
        <v>88</v>
      </c>
      <c r="D1454" s="43"/>
      <c r="E1454" s="43">
        <f t="shared" ref="E1454" si="2851">plan_id</f>
        <v>805</v>
      </c>
      <c r="F1454" s="43">
        <f t="shared" ca="1" si="2834"/>
        <v>2011</v>
      </c>
      <c r="G1454" s="43">
        <f t="shared" ref="G1454" ca="1" si="2852">VLOOKUP(INDIRECT(CHAR(39)&amp;$A1454&amp;CHAR(39)&amp;"!r2c"&amp;$C1454,0),variables,2,0)</f>
        <v>10800</v>
      </c>
      <c r="H1454" s="4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3"/>
    </row>
    <row r="1455" spans="1:9" x14ac:dyDescent="0.3">
      <c r="A1455" s="43" t="s">
        <v>309</v>
      </c>
      <c r="B1455" s="43">
        <f t="shared" si="2810"/>
        <v>14</v>
      </c>
      <c r="C1455" s="43">
        <f t="shared" si="2836"/>
        <v>89</v>
      </c>
      <c r="D1455" s="43"/>
      <c r="E1455" s="43">
        <f t="shared" ref="E1455" si="2853">plan_id</f>
        <v>805</v>
      </c>
      <c r="F1455" s="43">
        <f t="shared" ca="1" si="2834"/>
        <v>2011</v>
      </c>
      <c r="G1455" s="43">
        <f t="shared" ref="G1455" ca="1" si="2854">VLOOKUP(INDIRECT(CHAR(39)&amp;$A1455&amp;CHAR(39)&amp;"!r2c"&amp;$C1455,0),variables,2,0)</f>
        <v>10824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3"/>
    </row>
    <row r="1456" spans="1:9" x14ac:dyDescent="0.3">
      <c r="A1456" s="43" t="s">
        <v>309</v>
      </c>
      <c r="B1456" s="43">
        <f t="shared" si="2810"/>
        <v>14</v>
      </c>
      <c r="C1456" s="43">
        <f t="shared" si="2836"/>
        <v>90</v>
      </c>
      <c r="D1456" s="43"/>
      <c r="E1456" s="43">
        <f t="shared" ref="E1456" si="2855">plan_id</f>
        <v>805</v>
      </c>
      <c r="F1456" s="43">
        <f t="shared" ca="1" si="2834"/>
        <v>2011</v>
      </c>
      <c r="G1456" s="43">
        <f t="shared" ref="G1456" ca="1" si="2856">VLOOKUP(INDIRECT(CHAR(39)&amp;$A1456&amp;CHAR(39)&amp;"!r2c"&amp;$C1456,0),variables,2,0)</f>
        <v>10825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743091000</v>
      </c>
      <c r="I1456" s="43"/>
    </row>
    <row r="1457" spans="1:9" x14ac:dyDescent="0.3">
      <c r="A1457" s="43" t="s">
        <v>309</v>
      </c>
      <c r="B1457" s="43">
        <f t="shared" si="2810"/>
        <v>14</v>
      </c>
      <c r="C1457" s="43">
        <f t="shared" si="2836"/>
        <v>91</v>
      </c>
      <c r="D1457" s="43"/>
      <c r="E1457" s="43">
        <f t="shared" ref="E1457" si="2857">plan_id</f>
        <v>805</v>
      </c>
      <c r="F1457" s="43">
        <f t="shared" ca="1" si="2834"/>
        <v>2011</v>
      </c>
      <c r="G1457" s="43">
        <f t="shared" ref="G1457" ca="1" si="2858">VLOOKUP(INDIRECT(CHAR(39)&amp;$A1457&amp;CHAR(39)&amp;"!r2c"&amp;$C1457,0),variables,2,0)</f>
        <v>10826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711974000</v>
      </c>
      <c r="I1457" s="43"/>
    </row>
    <row r="1458" spans="1:9" x14ac:dyDescent="0.3">
      <c r="A1458" s="43" t="s">
        <v>309</v>
      </c>
      <c r="B1458" s="43">
        <f t="shared" si="2810"/>
        <v>14</v>
      </c>
      <c r="C1458" s="43">
        <f t="shared" si="2836"/>
        <v>92</v>
      </c>
      <c r="D1458" s="43"/>
      <c r="E1458" s="43">
        <f t="shared" ref="E1458" si="2859">plan_id</f>
        <v>805</v>
      </c>
      <c r="F1458" s="43">
        <f t="shared" ca="1" si="2834"/>
        <v>2011</v>
      </c>
      <c r="G1458" s="43">
        <f t="shared" ref="G1458" ca="1" si="2860">VLOOKUP(INDIRECT(CHAR(39)&amp;$A1458&amp;CHAR(39)&amp;"!r2c"&amp;$C1458,0),variables,2,0)</f>
        <v>10828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3"/>
    </row>
    <row r="1459" spans="1:9" x14ac:dyDescent="0.3">
      <c r="A1459" s="43" t="s">
        <v>309</v>
      </c>
      <c r="B1459" s="43">
        <f t="shared" si="2810"/>
        <v>14</v>
      </c>
      <c r="C1459" s="43">
        <f t="shared" si="2836"/>
        <v>93</v>
      </c>
      <c r="D1459" s="43"/>
      <c r="E1459" s="43">
        <f t="shared" ref="E1459" si="2861">plan_id</f>
        <v>805</v>
      </c>
      <c r="F1459" s="43">
        <f t="shared" ca="1" si="2834"/>
        <v>2011</v>
      </c>
      <c r="G1459" s="43">
        <f t="shared" ref="G1459" ca="1" si="2862">VLOOKUP(INDIRECT(CHAR(39)&amp;$A1459&amp;CHAR(39)&amp;"!r2c"&amp;$C1459,0),variables,2,0)</f>
        <v>10827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3"/>
    </row>
    <row r="1460" spans="1:9" x14ac:dyDescent="0.3">
      <c r="A1460" s="43" t="s">
        <v>309</v>
      </c>
      <c r="B1460" s="43">
        <f t="shared" ref="B1460:B1523" si="2863">B1395+1</f>
        <v>15</v>
      </c>
      <c r="C1460" s="43">
        <f t="shared" si="2836"/>
        <v>3</v>
      </c>
      <c r="D1460" s="43"/>
      <c r="E1460" s="43">
        <f t="shared" ref="E1460" si="2864">plan_id</f>
        <v>805</v>
      </c>
      <c r="F1460" s="43">
        <f t="shared" ca="1" si="2834"/>
        <v>2012</v>
      </c>
      <c r="G1460" s="43">
        <f t="shared" ref="G1460" ca="1" si="2865">VLOOKUP(INDIRECT(CHAR(39)&amp;$A1460&amp;CHAR(39)&amp;"!r2c"&amp;$C1460,0),variables,2,0)</f>
        <v>10703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42185</v>
      </c>
      <c r="I1460" s="43"/>
    </row>
    <row r="1461" spans="1:9" x14ac:dyDescent="0.3">
      <c r="A1461" s="43" t="s">
        <v>309</v>
      </c>
      <c r="B1461" s="43">
        <f t="shared" si="2863"/>
        <v>15</v>
      </c>
      <c r="C1461" s="43">
        <f t="shared" si="2836"/>
        <v>4</v>
      </c>
      <c r="D1461" s="43"/>
      <c r="E1461" s="43">
        <f t="shared" ref="E1461" si="2866">plan_id</f>
        <v>805</v>
      </c>
      <c r="F1461" s="43">
        <f t="shared" ca="1" si="2834"/>
        <v>2012</v>
      </c>
      <c r="G1461" s="43">
        <f t="shared" ref="G1461" ca="1" si="2867">VLOOKUP(INDIRECT(CHAR(39)&amp;$A1461&amp;CHAR(39)&amp;"!r2c"&amp;$C1461,0),variables,2,0)</f>
        <v>10845</v>
      </c>
      <c r="H1461" s="4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  <c r="I1461" s="43"/>
    </row>
    <row r="1462" spans="1:9" x14ac:dyDescent="0.3">
      <c r="A1462" s="43" t="s">
        <v>309</v>
      </c>
      <c r="B1462" s="43">
        <f t="shared" si="2863"/>
        <v>15</v>
      </c>
      <c r="C1462" s="43">
        <f t="shared" si="2836"/>
        <v>5</v>
      </c>
      <c r="D1462" s="43"/>
      <c r="E1462" s="43">
        <f t="shared" ref="E1462" si="2868">plan_id</f>
        <v>805</v>
      </c>
      <c r="F1462" s="43">
        <f t="shared" ca="1" si="2834"/>
        <v>2012</v>
      </c>
      <c r="G1462" s="43">
        <f t="shared" ref="G1462" ca="1" si="2869">VLOOKUP(INDIRECT(CHAR(39)&amp;$A1462&amp;CHAR(39)&amp;"!r2c"&amp;$C1462,0),variables,2,0)</f>
        <v>10924</v>
      </c>
      <c r="H1462" s="4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Univ=11.79%; Non-Univ=15.15%</v>
      </c>
      <c r="I1462" s="43"/>
    </row>
    <row r="1463" spans="1:9" x14ac:dyDescent="0.3">
      <c r="A1463" s="43" t="s">
        <v>309</v>
      </c>
      <c r="B1463" s="43">
        <f t="shared" si="2863"/>
        <v>15</v>
      </c>
      <c r="C1463" s="43">
        <f t="shared" si="2836"/>
        <v>6</v>
      </c>
      <c r="D1463" s="43"/>
      <c r="E1463" s="43">
        <f t="shared" ref="E1463" si="2870">plan_id</f>
        <v>805</v>
      </c>
      <c r="F1463" s="43">
        <f t="shared" ca="1" si="2834"/>
        <v>2012</v>
      </c>
      <c r="G1463" s="43">
        <f t="shared" ref="G1463" ca="1" si="2871">VLOOKUP(INDIRECT(CHAR(39)&amp;$A1463&amp;CHAR(39)&amp;"!r2c"&amp;$C1463,0),variables,2,0)</f>
        <v>10925</v>
      </c>
      <c r="H1463" s="46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Univ=4.165%; Non-Univ=6.045%</v>
      </c>
      <c r="I1463" s="43"/>
    </row>
    <row r="1464" spans="1:9" x14ac:dyDescent="0.3">
      <c r="A1464" s="43" t="s">
        <v>309</v>
      </c>
      <c r="B1464" s="43">
        <f t="shared" si="2863"/>
        <v>15</v>
      </c>
      <c r="C1464" s="43">
        <f t="shared" si="2836"/>
        <v>7</v>
      </c>
      <c r="D1464" s="43"/>
      <c r="E1464" s="43">
        <f t="shared" ref="E1464" si="2872">plan_id</f>
        <v>805</v>
      </c>
      <c r="F1464" s="43">
        <f t="shared" ca="1" si="2834"/>
        <v>2012</v>
      </c>
      <c r="G1464" s="43">
        <f t="shared" ref="G1464" ca="1" si="2873">VLOOKUP(INDIRECT(CHAR(39)&amp;$A1464&amp;CHAR(39)&amp;"!r2c"&amp;$C1464,0),variables,2,0)</f>
        <v>10926</v>
      </c>
      <c r="H1464" s="46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Univ=7.625%; Non-Univ=9.105%</v>
      </c>
      <c r="I1464" s="43"/>
    </row>
    <row r="1465" spans="1:9" x14ac:dyDescent="0.3">
      <c r="A1465" s="43" t="s">
        <v>309</v>
      </c>
      <c r="B1465" s="43">
        <f t="shared" si="2863"/>
        <v>15</v>
      </c>
      <c r="C1465" s="43">
        <f t="shared" si="2836"/>
        <v>8</v>
      </c>
      <c r="D1465" s="43"/>
      <c r="E1465" s="43">
        <f t="shared" ref="E1465" si="2874">plan_id</f>
        <v>805</v>
      </c>
      <c r="F1465" s="43">
        <f t="shared" ca="1" si="2834"/>
        <v>2012</v>
      </c>
      <c r="G1465" s="43">
        <f t="shared" ref="G1465" ca="1" si="2875">VLOOKUP(INDIRECT(CHAR(39)&amp;$A1465&amp;CHAR(39)&amp;"!r2c"&amp;$C1465,0),variables,2,0)</f>
        <v>10704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-377897000</v>
      </c>
      <c r="I1465" s="43"/>
    </row>
    <row r="1466" spans="1:9" x14ac:dyDescent="0.3">
      <c r="A1466" s="43" t="s">
        <v>309</v>
      </c>
      <c r="B1466" s="43">
        <f t="shared" si="2863"/>
        <v>15</v>
      </c>
      <c r="C1466" s="43">
        <f t="shared" si="2836"/>
        <v>9</v>
      </c>
      <c r="D1466" s="43"/>
      <c r="E1466" s="43">
        <f t="shared" ref="E1466" si="2876">plan_id</f>
        <v>805</v>
      </c>
      <c r="F1466" s="43">
        <f t="shared" ca="1" si="2834"/>
        <v>2012</v>
      </c>
      <c r="G1466" s="43">
        <f t="shared" ref="G1466" ca="1" si="2877">VLOOKUP(INDIRECT(CHAR(39)&amp;$A1466&amp;CHAR(39)&amp;"!r2c"&amp;$C1466,0),variables,2,0)</f>
        <v>10928</v>
      </c>
      <c r="H1466" s="46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Univ: Pre 7/1/08=20.1%, Post 7/1/08=21.1%; Non-Univ: Pre 7/1/08=19.7%, Post 7/1/08=20.7%</v>
      </c>
      <c r="I1466" s="43"/>
    </row>
    <row r="1467" spans="1:9" x14ac:dyDescent="0.3">
      <c r="A1467" s="43" t="s">
        <v>309</v>
      </c>
      <c r="B1467" s="43">
        <f t="shared" si="2863"/>
        <v>15</v>
      </c>
      <c r="C1467" s="43">
        <f t="shared" si="2836"/>
        <v>10</v>
      </c>
      <c r="D1467" s="43"/>
      <c r="E1467" s="43">
        <f t="shared" ref="E1467" si="2878">plan_id</f>
        <v>805</v>
      </c>
      <c r="F1467" s="43">
        <f t="shared" ca="1" si="2834"/>
        <v>2012</v>
      </c>
      <c r="G1467" s="43">
        <f t="shared" ref="G1467" ca="1" si="2879">VLOOKUP(INDIRECT(CHAR(39)&amp;$A1467&amp;CHAR(39)&amp;"!r2c"&amp;$C1467,0),variables,2,0)</f>
        <v>10929</v>
      </c>
      <c r="H1467" s="46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Univ: Pre 7/1/08=20.1%, Post 7/1/08=21.1%; Non-Univ: Pre 7/1/08=19.7%, Post 7/1/08=20.7%</v>
      </c>
      <c r="I1467" s="43"/>
    </row>
    <row r="1468" spans="1:9" x14ac:dyDescent="0.3">
      <c r="A1468" s="43" t="s">
        <v>309</v>
      </c>
      <c r="B1468" s="43">
        <f t="shared" si="2863"/>
        <v>15</v>
      </c>
      <c r="C1468" s="43">
        <f t="shared" si="2836"/>
        <v>11</v>
      </c>
      <c r="D1468" s="43"/>
      <c r="E1468" s="43">
        <f t="shared" ref="E1468" si="2880">plan_id</f>
        <v>805</v>
      </c>
      <c r="F1468" s="43">
        <f t="shared" ca="1" si="2834"/>
        <v>2012</v>
      </c>
      <c r="G1468" s="43">
        <f t="shared" ref="G1468" ca="1" si="2881">VLOOKUP(INDIRECT(CHAR(39)&amp;$A1468&amp;CHAR(39)&amp;"!r2c"&amp;$C1468,0),variables,2,0)</f>
        <v>10930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3"/>
    </row>
    <row r="1469" spans="1:9" x14ac:dyDescent="0.3">
      <c r="A1469" s="43" t="s">
        <v>309</v>
      </c>
      <c r="B1469" s="43">
        <f t="shared" si="2863"/>
        <v>15</v>
      </c>
      <c r="C1469" s="43">
        <f t="shared" si="2836"/>
        <v>12</v>
      </c>
      <c r="D1469" s="43"/>
      <c r="E1469" s="43">
        <f t="shared" ref="E1469" si="2882">plan_id</f>
        <v>805</v>
      </c>
      <c r="F1469" s="43">
        <f t="shared" ca="1" si="2834"/>
        <v>2012</v>
      </c>
      <c r="G1469" s="43">
        <f t="shared" ref="G1469" ca="1" si="2883">VLOOKUP(INDIRECT(CHAR(39)&amp;$A1469&amp;CHAR(39)&amp;"!r2c"&amp;$C1469,0),variables,2,0)</f>
        <v>10705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309729924</v>
      </c>
      <c r="I1469" s="43"/>
    </row>
    <row r="1470" spans="1:9" x14ac:dyDescent="0.3">
      <c r="A1470" s="43" t="s">
        <v>309</v>
      </c>
      <c r="B1470" s="43">
        <f t="shared" si="2863"/>
        <v>15</v>
      </c>
      <c r="C1470" s="43">
        <f t="shared" si="2836"/>
        <v>13</v>
      </c>
      <c r="D1470" s="43"/>
      <c r="E1470" s="43">
        <f t="shared" ref="E1470" si="2884">plan_id</f>
        <v>805</v>
      </c>
      <c r="F1470" s="43">
        <f t="shared" ca="1" si="2834"/>
        <v>2012</v>
      </c>
      <c r="G1470" s="43">
        <f t="shared" ref="G1470" ca="1" si="2885">VLOOKUP(INDIRECT(CHAR(39)&amp;$A1470&amp;CHAR(39)&amp;"!r2c"&amp;$C1470,0),variables,2,0)</f>
        <v>10842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3"/>
    </row>
    <row r="1471" spans="1:9" x14ac:dyDescent="0.3">
      <c r="A1471" s="43" t="s">
        <v>309</v>
      </c>
      <c r="B1471" s="43">
        <f t="shared" si="2863"/>
        <v>15</v>
      </c>
      <c r="C1471" s="43">
        <f t="shared" si="2836"/>
        <v>14</v>
      </c>
      <c r="D1471" s="43"/>
      <c r="E1471" s="43">
        <f t="shared" ref="E1471" si="2886">plan_id</f>
        <v>805</v>
      </c>
      <c r="F1471" s="43">
        <f t="shared" ca="1" si="2834"/>
        <v>2012</v>
      </c>
      <c r="G1471" s="43">
        <f t="shared" ref="G1471" ca="1" si="2887">VLOOKUP(INDIRECT(CHAR(39)&amp;$A1471&amp;CHAR(39)&amp;"!r2c"&amp;$C1471,0),variables,2,0)</f>
        <v>10843</v>
      </c>
      <c r="H1471" s="46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Univ=13.145%; Non-Univ=15.355%</v>
      </c>
      <c r="I1471" s="43"/>
    </row>
    <row r="1472" spans="1:9" x14ac:dyDescent="0.3">
      <c r="A1472" s="43" t="s">
        <v>309</v>
      </c>
      <c r="B1472" s="43">
        <f t="shared" si="2863"/>
        <v>15</v>
      </c>
      <c r="C1472" s="43">
        <f t="shared" si="2836"/>
        <v>15</v>
      </c>
      <c r="D1472" s="43"/>
      <c r="E1472" s="43">
        <f t="shared" ref="E1472" si="2888">plan_id</f>
        <v>805</v>
      </c>
      <c r="F1472" s="43">
        <f t="shared" ca="1" si="2834"/>
        <v>2012</v>
      </c>
      <c r="G1472" s="43">
        <f t="shared" ref="G1472" ca="1" si="2889">VLOOKUP(INDIRECT(CHAR(39)&amp;$A1472&amp;CHAR(39)&amp;"!r2c"&amp;$C1472,0),variables,2,0)</f>
        <v>10931</v>
      </c>
      <c r="H1472" s="46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Univ: Pre 7/1/08=2.27%, Post 7/1/08=1.27%; Non-Univ: Pre 7/1/08=3%, Post 7/1/08=2%</v>
      </c>
      <c r="I1472" s="43"/>
    </row>
    <row r="1473" spans="1:9" x14ac:dyDescent="0.3">
      <c r="A1473" s="43" t="s">
        <v>309</v>
      </c>
      <c r="B1473" s="43">
        <f t="shared" si="2863"/>
        <v>15</v>
      </c>
      <c r="C1473" s="43">
        <f t="shared" si="2836"/>
        <v>16</v>
      </c>
      <c r="D1473" s="43"/>
      <c r="E1473" s="43">
        <f t="shared" ref="E1473" si="2890">plan_id</f>
        <v>805</v>
      </c>
      <c r="F1473" s="43">
        <f t="shared" ca="1" si="2834"/>
        <v>2012</v>
      </c>
      <c r="G1473" s="43">
        <f t="shared" ref="G1473" ca="1" si="2891">VLOOKUP(INDIRECT(CHAR(39)&amp;$A1473&amp;CHAR(39)&amp;"!r2c"&amp;$C1473,0),variables,2,0)</f>
        <v>10932</v>
      </c>
      <c r="H1473" s="46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Univ= 2.27%; Non-Univ=3%</v>
      </c>
      <c r="I1473" s="43"/>
    </row>
    <row r="1474" spans="1:9" x14ac:dyDescent="0.3">
      <c r="A1474" s="43" t="s">
        <v>309</v>
      </c>
      <c r="B1474" s="43">
        <f t="shared" si="2863"/>
        <v>15</v>
      </c>
      <c r="C1474" s="43">
        <f t="shared" si="2836"/>
        <v>17</v>
      </c>
      <c r="D1474" s="43"/>
      <c r="E1474" s="43">
        <f t="shared" ref="E1474" si="2892">plan_id</f>
        <v>805</v>
      </c>
      <c r="F1474" s="43">
        <f t="shared" ca="1" si="2834"/>
        <v>2012</v>
      </c>
      <c r="G1474" s="43">
        <f t="shared" ref="G1474" ca="1" si="2893">VLOOKUP(INDIRECT(CHAR(39)&amp;$A1474&amp;CHAR(39)&amp;"!r2c"&amp;$C1474,0),variables,2,0)</f>
        <v>10933</v>
      </c>
      <c r="H1474" s="4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Univ: Pre 7/1/08=24.625%, Post 7/1/08=25.625%; Non-Univ: Pre 7/1/08=25.745%, Post 7/1/08=26.745%</v>
      </c>
      <c r="I1474" s="43"/>
    </row>
    <row r="1475" spans="1:9" x14ac:dyDescent="0.3">
      <c r="A1475" s="43" t="s">
        <v>309</v>
      </c>
      <c r="B1475" s="43">
        <f t="shared" si="2863"/>
        <v>15</v>
      </c>
      <c r="C1475" s="43">
        <f t="shared" si="2836"/>
        <v>18</v>
      </c>
      <c r="D1475" s="43"/>
      <c r="E1475" s="43">
        <f t="shared" ref="E1475" si="2894">plan_id</f>
        <v>805</v>
      </c>
      <c r="F1475" s="43">
        <f t="shared" ca="1" si="2834"/>
        <v>2012</v>
      </c>
      <c r="G1475" s="43">
        <f t="shared" ref="G1475" ca="1" si="2895">VLOOKUP(INDIRECT(CHAR(39)&amp;$A1475&amp;CHAR(39)&amp;"!r2c"&amp;$C1475,0),variables,2,0)</f>
        <v>10934</v>
      </c>
      <c r="H1475" s="4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Univ=7.625%; Non-Univ=9.105%</v>
      </c>
      <c r="I1475" s="43"/>
    </row>
    <row r="1476" spans="1:9" x14ac:dyDescent="0.3">
      <c r="A1476" s="43" t="s">
        <v>309</v>
      </c>
      <c r="B1476" s="43">
        <f t="shared" si="2863"/>
        <v>15</v>
      </c>
      <c r="C1476" s="43">
        <f t="shared" si="2836"/>
        <v>19</v>
      </c>
      <c r="D1476" s="43"/>
      <c r="E1476" s="43">
        <f t="shared" ref="E1476" si="2896">plan_id</f>
        <v>805</v>
      </c>
      <c r="F1476" s="43">
        <f t="shared" ca="1" si="2834"/>
        <v>2012</v>
      </c>
      <c r="G1476" s="43">
        <f t="shared" ref="G1476" ca="1" si="2897">VLOOKUP(INDIRECT(CHAR(39)&amp;$A1476&amp;CHAR(39)&amp;"!r2c"&amp;$C1476,0),variables,2,0)</f>
        <v>10935</v>
      </c>
      <c r="H1476" s="4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3"/>
    </row>
    <row r="1477" spans="1:9" x14ac:dyDescent="0.3">
      <c r="A1477" s="43" t="s">
        <v>309</v>
      </c>
      <c r="B1477" s="43">
        <f t="shared" si="2863"/>
        <v>15</v>
      </c>
      <c r="C1477" s="43">
        <f t="shared" si="2836"/>
        <v>20</v>
      </c>
      <c r="D1477" s="43"/>
      <c r="E1477" s="43">
        <f t="shared" ref="E1477" si="2898">plan_id</f>
        <v>805</v>
      </c>
      <c r="F1477" s="43">
        <f t="shared" ca="1" si="2834"/>
        <v>2012</v>
      </c>
      <c r="G1477" s="43">
        <f t="shared" ref="G1477" ca="1" si="2899">VLOOKUP(INDIRECT(CHAR(39)&amp;$A1477&amp;CHAR(39)&amp;"!r2c"&amp;$C1477,0),variables,2,0)</f>
        <v>10937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3"/>
    </row>
    <row r="1478" spans="1:9" x14ac:dyDescent="0.3">
      <c r="A1478" s="43" t="s">
        <v>309</v>
      </c>
      <c r="B1478" s="43">
        <f t="shared" si="2863"/>
        <v>15</v>
      </c>
      <c r="C1478" s="43">
        <f t="shared" si="2836"/>
        <v>21</v>
      </c>
      <c r="D1478" s="43"/>
      <c r="E1478" s="43">
        <f t="shared" ref="E1478" si="2900">plan_id</f>
        <v>805</v>
      </c>
      <c r="F1478" s="43">
        <f t="shared" ca="1" si="2834"/>
        <v>2012</v>
      </c>
      <c r="G1478" s="43">
        <f t="shared" ref="G1478" ca="1" si="2901">VLOOKUP(INDIRECT(CHAR(39)&amp;$A1478&amp;CHAR(39)&amp;"!r2c"&amp;$C1478,0),variables,2,0)</f>
        <v>10938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3"/>
    </row>
    <row r="1479" spans="1:9" x14ac:dyDescent="0.3">
      <c r="A1479" s="43" t="s">
        <v>309</v>
      </c>
      <c r="B1479" s="43">
        <f t="shared" si="2863"/>
        <v>15</v>
      </c>
      <c r="C1479" s="43">
        <f t="shared" si="2836"/>
        <v>22</v>
      </c>
      <c r="D1479" s="43"/>
      <c r="E1479" s="43">
        <f t="shared" ref="E1479" si="2902">plan_id</f>
        <v>805</v>
      </c>
      <c r="F1479" s="43">
        <f t="shared" ca="1" si="2834"/>
        <v>2012</v>
      </c>
      <c r="G1479" s="43">
        <f t="shared" ref="G1479" ca="1" si="2903">VLOOKUP(INDIRECT(CHAR(39)&amp;$A1479&amp;CHAR(39)&amp;"!r2c"&amp;$C1479,0),variables,2,0)</f>
        <v>11007</v>
      </c>
      <c r="H1479" s="4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479" s="43"/>
    </row>
    <row r="1480" spans="1:9" x14ac:dyDescent="0.3">
      <c r="A1480" s="43" t="s">
        <v>309</v>
      </c>
      <c r="B1480" s="43">
        <f t="shared" si="2863"/>
        <v>15</v>
      </c>
      <c r="C1480" s="43">
        <f t="shared" si="2836"/>
        <v>23</v>
      </c>
      <c r="D1480" s="43"/>
      <c r="E1480" s="43">
        <f t="shared" ref="E1480" si="2904">plan_id</f>
        <v>805</v>
      </c>
      <c r="F1480" s="43">
        <f t="shared" ca="1" si="2834"/>
        <v>2012</v>
      </c>
      <c r="G1480" s="43">
        <f t="shared" ref="G1480" ca="1" si="2905">VLOOKUP(INDIRECT(CHAR(39)&amp;$A1480&amp;CHAR(39)&amp;"!r2c"&amp;$C1480,0),variables,2,0)</f>
        <v>10941</v>
      </c>
      <c r="H1480" s="4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3"/>
    </row>
    <row r="1481" spans="1:9" x14ac:dyDescent="0.3">
      <c r="A1481" s="43" t="s">
        <v>309</v>
      </c>
      <c r="B1481" s="43">
        <f t="shared" si="2863"/>
        <v>15</v>
      </c>
      <c r="C1481" s="43">
        <f t="shared" si="2836"/>
        <v>24</v>
      </c>
      <c r="D1481" s="43"/>
      <c r="E1481" s="43">
        <f t="shared" ref="E1481" si="2906">plan_id</f>
        <v>805</v>
      </c>
      <c r="F1481" s="43">
        <f t="shared" ca="1" si="2834"/>
        <v>2012</v>
      </c>
      <c r="G1481" s="43">
        <f t="shared" ref="G1481" ca="1" si="2907">VLOOKUP(INDIRECT(CHAR(39)&amp;$A1481&amp;CHAR(39)&amp;"!r2c"&amp;$C1481,0),variables,2,0)</f>
        <v>10942</v>
      </c>
      <c r="H1481" s="4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43"/>
    </row>
    <row r="1482" spans="1:9" x14ac:dyDescent="0.3">
      <c r="A1482" s="43" t="s">
        <v>309</v>
      </c>
      <c r="B1482" s="43">
        <f t="shared" si="2863"/>
        <v>15</v>
      </c>
      <c r="C1482" s="43">
        <f t="shared" si="2836"/>
        <v>25</v>
      </c>
      <c r="D1482" s="43"/>
      <c r="E1482" s="43">
        <f t="shared" ref="E1482" si="2908">plan_id</f>
        <v>805</v>
      </c>
      <c r="F1482" s="43">
        <f t="shared" ca="1" si="2834"/>
        <v>2012</v>
      </c>
      <c r="G1482" s="43">
        <f t="shared" ref="G1482" ca="1" si="2909">VLOOKUP(INDIRECT(CHAR(39)&amp;$A1482&amp;CHAR(39)&amp;"!r2c"&amp;$C1482,0),variables,2,0)</f>
        <v>10701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1.4999999999999999E-2</v>
      </c>
      <c r="I1482" s="43"/>
    </row>
    <row r="1483" spans="1:9" x14ac:dyDescent="0.3">
      <c r="A1483" s="43" t="s">
        <v>309</v>
      </c>
      <c r="B1483" s="43">
        <f t="shared" si="2863"/>
        <v>15</v>
      </c>
      <c r="C1483" s="43">
        <f t="shared" si="2836"/>
        <v>26</v>
      </c>
      <c r="D1483" s="43"/>
      <c r="E1483" s="43">
        <f t="shared" ref="E1483" si="2910">plan_id</f>
        <v>805</v>
      </c>
      <c r="F1483" s="43">
        <f t="shared" ca="1" si="2834"/>
        <v>2012</v>
      </c>
      <c r="G1483" s="43">
        <f t="shared" ref="G1483" ca="1" si="2911">VLOOKUP(INDIRECT(CHAR(39)&amp;$A1483&amp;CHAR(39)&amp;"!r2c"&amp;$C1483,0),variables,2,0)</f>
        <v>10702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3"/>
    </row>
    <row r="1484" spans="1:9" x14ac:dyDescent="0.3">
      <c r="A1484" s="43" t="s">
        <v>309</v>
      </c>
      <c r="B1484" s="43">
        <f t="shared" si="2863"/>
        <v>15</v>
      </c>
      <c r="C1484" s="43">
        <f t="shared" si="2836"/>
        <v>27</v>
      </c>
      <c r="D1484" s="43"/>
      <c r="E1484" s="43">
        <f t="shared" ref="E1484" si="2912">plan_id</f>
        <v>805</v>
      </c>
      <c r="F1484" s="43">
        <f t="shared" ca="1" si="2834"/>
        <v>2012</v>
      </c>
      <c r="G1484" s="43">
        <f t="shared" ref="G1484" ca="1" si="2913">VLOOKUP(INDIRECT(CHAR(39)&amp;$A1484&amp;CHAR(39)&amp;"!r2c"&amp;$C1484,0),variables,2,0)</f>
        <v>10943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3"/>
    </row>
    <row r="1485" spans="1:9" x14ac:dyDescent="0.3">
      <c r="A1485" s="43" t="s">
        <v>309</v>
      </c>
      <c r="B1485" s="43">
        <f t="shared" si="2863"/>
        <v>15</v>
      </c>
      <c r="C1485" s="43">
        <f t="shared" si="2836"/>
        <v>28</v>
      </c>
      <c r="D1485" s="43"/>
      <c r="E1485" s="43">
        <f t="shared" ref="E1485" si="2914">plan_id</f>
        <v>805</v>
      </c>
      <c r="F1485" s="43">
        <f t="shared" ca="1" si="2834"/>
        <v>2012</v>
      </c>
      <c r="G1485" s="43">
        <f t="shared" ref="G1485" ca="1" si="2915">VLOOKUP(INDIRECT(CHAR(39)&amp;$A1485&amp;CHAR(39)&amp;"!r2c"&amp;$C1485,0),variables,2,0)</f>
        <v>10944</v>
      </c>
      <c r="H1485" s="4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3"/>
    </row>
    <row r="1486" spans="1:9" x14ac:dyDescent="0.3">
      <c r="A1486" s="43" t="s">
        <v>309</v>
      </c>
      <c r="B1486" s="43">
        <f t="shared" si="2863"/>
        <v>15</v>
      </c>
      <c r="C1486" s="43">
        <f t="shared" si="2836"/>
        <v>29</v>
      </c>
      <c r="D1486" s="43"/>
      <c r="E1486" s="43">
        <f t="shared" ref="E1486" si="2916">plan_id</f>
        <v>805</v>
      </c>
      <c r="F1486" s="43">
        <f t="shared" ca="1" si="2834"/>
        <v>2012</v>
      </c>
      <c r="G1486" s="43">
        <f t="shared" ref="G1486" ca="1" si="2917">VLOOKUP(INDIRECT(CHAR(39)&amp;$A1486&amp;CHAR(39)&amp;"!r2c"&amp;$C1486,0),variables,2,0)</f>
        <v>10945</v>
      </c>
      <c r="H1486" s="4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3"/>
    </row>
    <row r="1487" spans="1:9" x14ac:dyDescent="0.3">
      <c r="A1487" s="43" t="s">
        <v>309</v>
      </c>
      <c r="B1487" s="43">
        <f t="shared" si="2863"/>
        <v>15</v>
      </c>
      <c r="C1487" s="43">
        <f t="shared" si="2836"/>
        <v>30</v>
      </c>
      <c r="D1487" s="43"/>
      <c r="E1487" s="43">
        <f t="shared" ref="E1487" si="2918">plan_id</f>
        <v>805</v>
      </c>
      <c r="F1487" s="43">
        <f t="shared" ca="1" si="2834"/>
        <v>2012</v>
      </c>
      <c r="G1487" s="43">
        <f t="shared" ref="G1487" ca="1" si="2919">VLOOKUP(INDIRECT(CHAR(39)&amp;$A1487&amp;CHAR(39)&amp;"!r2c"&amp;$C1487,0),variables,2,0)</f>
        <v>10947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3"/>
    </row>
    <row r="1488" spans="1:9" x14ac:dyDescent="0.3">
      <c r="A1488" s="43" t="s">
        <v>309</v>
      </c>
      <c r="B1488" s="43">
        <f t="shared" si="2863"/>
        <v>15</v>
      </c>
      <c r="C1488" s="43">
        <f t="shared" si="2836"/>
        <v>31</v>
      </c>
      <c r="D1488" s="43"/>
      <c r="E1488" s="43">
        <f t="shared" ref="E1488" si="2920">plan_id</f>
        <v>805</v>
      </c>
      <c r="F1488" s="43">
        <f t="shared" ca="1" si="2834"/>
        <v>2012</v>
      </c>
      <c r="G1488" s="43">
        <f t="shared" ref="G1488" ca="1" si="2921">VLOOKUP(INDIRECT(CHAR(39)&amp;$A1488&amp;CHAR(39)&amp;"!r2c"&amp;$C1488,0),variables,2,0)</f>
        <v>10948</v>
      </c>
      <c r="H1488" s="4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43"/>
    </row>
    <row r="1489" spans="1:9" x14ac:dyDescent="0.3">
      <c r="A1489" s="43" t="s">
        <v>309</v>
      </c>
      <c r="B1489" s="43">
        <f t="shared" si="2863"/>
        <v>15</v>
      </c>
      <c r="C1489" s="43">
        <f t="shared" si="2836"/>
        <v>32</v>
      </c>
      <c r="D1489" s="43"/>
      <c r="E1489" s="43">
        <f t="shared" ref="E1489" si="2922">plan_id</f>
        <v>805</v>
      </c>
      <c r="F1489" s="43">
        <f t="shared" ca="1" si="2834"/>
        <v>2012</v>
      </c>
      <c r="G1489" s="43">
        <f t="shared" ref="G1489" ca="1" si="2923">VLOOKUP(INDIRECT(CHAR(39)&amp;$A1489&amp;CHAR(39)&amp;"!r2c"&amp;$C1489,0),variables,2,0)</f>
        <v>10949</v>
      </c>
      <c r="H1489" s="4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3"/>
    </row>
    <row r="1490" spans="1:9" x14ac:dyDescent="0.3">
      <c r="A1490" s="43" t="s">
        <v>309</v>
      </c>
      <c r="B1490" s="43">
        <f t="shared" si="2863"/>
        <v>15</v>
      </c>
      <c r="C1490" s="43">
        <f t="shared" si="2836"/>
        <v>33</v>
      </c>
      <c r="D1490" s="43"/>
      <c r="E1490" s="43">
        <f t="shared" ref="E1490" si="2924">plan_id</f>
        <v>805</v>
      </c>
      <c r="F1490" s="43">
        <f t="shared" ca="1" si="2834"/>
        <v>2012</v>
      </c>
      <c r="G1490" s="43">
        <f t="shared" ref="G1490" ca="1" si="2925">VLOOKUP(INDIRECT(CHAR(39)&amp;$A1490&amp;CHAR(39)&amp;"!r2c"&amp;$C1490,0),variables,2,0)</f>
        <v>10951</v>
      </c>
      <c r="H1490" s="4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  <c r="I1490" s="43"/>
    </row>
    <row r="1491" spans="1:9" x14ac:dyDescent="0.3">
      <c r="A1491" s="43" t="s">
        <v>309</v>
      </c>
      <c r="B1491" s="43">
        <f t="shared" si="2863"/>
        <v>15</v>
      </c>
      <c r="C1491" s="43">
        <f t="shared" si="2836"/>
        <v>34</v>
      </c>
      <c r="D1491" s="43"/>
      <c r="E1491" s="43">
        <f t="shared" ref="E1491" si="2926">plan_id</f>
        <v>805</v>
      </c>
      <c r="F1491" s="43">
        <f t="shared" ca="1" si="2834"/>
        <v>2012</v>
      </c>
      <c r="G1491" s="43">
        <f t="shared" ref="G1491" ca="1" si="2927">VLOOKUP(INDIRECT(CHAR(39)&amp;$A1491&amp;CHAR(39)&amp;"!r2c"&amp;$C1491,0),variables,2,0)</f>
        <v>10950</v>
      </c>
      <c r="H1491" s="4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3"/>
    </row>
    <row r="1492" spans="1:9" x14ac:dyDescent="0.3">
      <c r="A1492" s="43" t="s">
        <v>309</v>
      </c>
      <c r="B1492" s="43">
        <f t="shared" si="2863"/>
        <v>15</v>
      </c>
      <c r="C1492" s="43">
        <f t="shared" si="2836"/>
        <v>35</v>
      </c>
      <c r="D1492" s="43"/>
      <c r="E1492" s="43">
        <f t="shared" ref="E1492" si="2928">plan_id</f>
        <v>805</v>
      </c>
      <c r="F1492" s="43">
        <f t="shared" ca="1" si="2834"/>
        <v>2012</v>
      </c>
      <c r="G1492" s="43">
        <f t="shared" ref="G1492" ca="1" si="2929">VLOOKUP(INDIRECT(CHAR(39)&amp;$A1492&amp;CHAR(39)&amp;"!r2c"&amp;$C1492,0),variables,2,0)</f>
        <v>10954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  <c r="I1492" s="43"/>
    </row>
    <row r="1493" spans="1:9" x14ac:dyDescent="0.3">
      <c r="A1493" s="43" t="s">
        <v>309</v>
      </c>
      <c r="B1493" s="43">
        <f t="shared" si="2863"/>
        <v>15</v>
      </c>
      <c r="C1493" s="43">
        <f t="shared" si="2836"/>
        <v>36</v>
      </c>
      <c r="D1493" s="43"/>
      <c r="E1493" s="43">
        <f t="shared" ref="E1493" si="2930">plan_id</f>
        <v>805</v>
      </c>
      <c r="F1493" s="43">
        <f t="shared" ca="1" si="2834"/>
        <v>2012</v>
      </c>
      <c r="G1493" s="43">
        <f t="shared" ref="G1493" ca="1" si="2931">VLOOKUP(INDIRECT(CHAR(39)&amp;$A1493&amp;CHAR(39)&amp;"!r2c"&amp;$C1493,0),variables,2,0)</f>
        <v>10955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43"/>
    </row>
    <row r="1494" spans="1:9" x14ac:dyDescent="0.3">
      <c r="A1494" s="43" t="s">
        <v>309</v>
      </c>
      <c r="B1494" s="43">
        <f t="shared" si="2863"/>
        <v>15</v>
      </c>
      <c r="C1494" s="43">
        <f t="shared" si="2836"/>
        <v>37</v>
      </c>
      <c r="D1494" s="43"/>
      <c r="E1494" s="43">
        <f t="shared" ref="E1494" si="2932">plan_id</f>
        <v>805</v>
      </c>
      <c r="F1494" s="43">
        <f t="shared" ca="1" si="2834"/>
        <v>2012</v>
      </c>
      <c r="G1494" s="43">
        <f t="shared" ref="G1494" ca="1" si="2933">VLOOKUP(INDIRECT(CHAR(39)&amp;$A1494&amp;CHAR(39)&amp;"!r2c"&amp;$C1494,0),variables,2,0)</f>
        <v>10956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43"/>
    </row>
    <row r="1495" spans="1:9" x14ac:dyDescent="0.3">
      <c r="A1495" s="43" t="s">
        <v>309</v>
      </c>
      <c r="B1495" s="43">
        <f t="shared" si="2863"/>
        <v>15</v>
      </c>
      <c r="C1495" s="43">
        <f t="shared" si="2836"/>
        <v>38</v>
      </c>
      <c r="D1495" s="43"/>
      <c r="E1495" s="43">
        <f t="shared" ref="E1495" si="2934">plan_id</f>
        <v>805</v>
      </c>
      <c r="F1495" s="43">
        <f t="shared" ca="1" si="2834"/>
        <v>2012</v>
      </c>
      <c r="G1495" s="43">
        <f t="shared" ref="G1495" ca="1" si="2935">VLOOKUP(INDIRECT(CHAR(39)&amp;$A1495&amp;CHAR(39)&amp;"!r2c"&amp;$C1495,0),variables,2,0)</f>
        <v>10959</v>
      </c>
      <c r="H1495" s="4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4.00 - 8.20%</v>
      </c>
      <c r="I1495" s="43"/>
    </row>
    <row r="1496" spans="1:9" x14ac:dyDescent="0.3">
      <c r="A1496" s="43" t="s">
        <v>309</v>
      </c>
      <c r="B1496" s="43">
        <f t="shared" si="2863"/>
        <v>15</v>
      </c>
      <c r="C1496" s="43">
        <f t="shared" si="2836"/>
        <v>39</v>
      </c>
      <c r="D1496" s="43"/>
      <c r="E1496" s="43">
        <f t="shared" ref="E1496" si="2936">plan_id</f>
        <v>805</v>
      </c>
      <c r="F1496" s="43">
        <f t="shared" ca="1" si="2834"/>
        <v>2012</v>
      </c>
      <c r="G1496" s="43">
        <f t="shared" ref="G1496" ca="1" si="2937">VLOOKUP(INDIRECT(CHAR(39)&amp;$A1496&amp;CHAR(39)&amp;"!r2c"&amp;$C1496,0),variables,2,0)</f>
        <v>10962</v>
      </c>
      <c r="H1496" s="4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Pg.No:27,28</v>
      </c>
      <c r="I1496" s="43"/>
    </row>
    <row r="1497" spans="1:9" x14ac:dyDescent="0.3">
      <c r="A1497" s="43" t="s">
        <v>309</v>
      </c>
      <c r="B1497" s="43">
        <f t="shared" si="2863"/>
        <v>15</v>
      </c>
      <c r="C1497" s="43">
        <f t="shared" si="2836"/>
        <v>40</v>
      </c>
      <c r="D1497" s="43"/>
      <c r="E1497" s="43">
        <f t="shared" ref="E1497" si="2938">plan_id</f>
        <v>805</v>
      </c>
      <c r="F1497" s="43">
        <f t="shared" ca="1" si="2834"/>
        <v>2012</v>
      </c>
      <c r="G1497" s="43">
        <f t="shared" ref="G1497" ca="1" si="2939">VLOOKUP(INDIRECT(CHAR(39)&amp;$A1497&amp;CHAR(39)&amp;"!r2c"&amp;$C1497,0),variables,2,0)</f>
        <v>10964</v>
      </c>
      <c r="H1497" s="4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Pg.No:27,28</v>
      </c>
      <c r="I1497" s="43"/>
    </row>
    <row r="1498" spans="1:9" x14ac:dyDescent="0.3">
      <c r="A1498" s="43" t="s">
        <v>309</v>
      </c>
      <c r="B1498" s="43">
        <f t="shared" si="2863"/>
        <v>15</v>
      </c>
      <c r="C1498" s="43">
        <f t="shared" si="2836"/>
        <v>41</v>
      </c>
      <c r="D1498" s="43"/>
      <c r="E1498" s="43">
        <f t="shared" ref="E1498" si="2940">plan_id</f>
        <v>805</v>
      </c>
      <c r="F1498" s="43">
        <f t="shared" ca="1" si="2834"/>
        <v>2012</v>
      </c>
      <c r="G1498" s="43">
        <f t="shared" ref="G1498" ca="1" si="2941">VLOOKUP(INDIRECT(CHAR(39)&amp;$A1498&amp;CHAR(39)&amp;"!r2c"&amp;$C1498,0),variables,2,0)</f>
        <v>10967</v>
      </c>
      <c r="H1498" s="4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  <c r="I1498" s="43"/>
    </row>
    <row r="1499" spans="1:9" x14ac:dyDescent="0.3">
      <c r="A1499" s="43" t="s">
        <v>309</v>
      </c>
      <c r="B1499" s="43">
        <f t="shared" si="2863"/>
        <v>15</v>
      </c>
      <c r="C1499" s="43">
        <f t="shared" si="2836"/>
        <v>42</v>
      </c>
      <c r="D1499" s="43"/>
      <c r="E1499" s="43">
        <f t="shared" ref="E1499" si="2942">plan_id</f>
        <v>805</v>
      </c>
      <c r="F1499" s="43">
        <f t="shared" ca="1" si="2834"/>
        <v>2012</v>
      </c>
      <c r="G1499" s="43">
        <f t="shared" ref="G1499" ca="1" si="2943">VLOOKUP(INDIRECT(CHAR(39)&amp;$A1499&amp;CHAR(39)&amp;"!r2c"&amp;$C1499,0),variables,2,0)</f>
        <v>10968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3"/>
    </row>
    <row r="1500" spans="1:9" x14ac:dyDescent="0.3">
      <c r="A1500" s="43" t="s">
        <v>309</v>
      </c>
      <c r="B1500" s="43">
        <f t="shared" si="2863"/>
        <v>15</v>
      </c>
      <c r="C1500" s="43">
        <f t="shared" si="2836"/>
        <v>43</v>
      </c>
      <c r="D1500" s="43"/>
      <c r="E1500" s="43">
        <f t="shared" ref="E1500" si="2944">plan_id</f>
        <v>805</v>
      </c>
      <c r="F1500" s="43">
        <f t="shared" ca="1" si="2834"/>
        <v>2012</v>
      </c>
      <c r="G1500" s="43">
        <f t="shared" ref="G1500" ca="1" si="2945">VLOOKUP(INDIRECT(CHAR(39)&amp;$A1500&amp;CHAR(39)&amp;"!r2c"&amp;$C1500,0),variables,2,0)</f>
        <v>10969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scale-AA </v>
      </c>
      <c r="I1500" s="43"/>
    </row>
    <row r="1501" spans="1:9" x14ac:dyDescent="0.3">
      <c r="A1501" s="43" t="s">
        <v>309</v>
      </c>
      <c r="B1501" s="43">
        <f t="shared" si="2863"/>
        <v>15</v>
      </c>
      <c r="C1501" s="43">
        <f t="shared" si="2836"/>
        <v>44</v>
      </c>
      <c r="D1501" s="43"/>
      <c r="E1501" s="43">
        <f t="shared" ref="E1501" si="2946">plan_id</f>
        <v>805</v>
      </c>
      <c r="F1501" s="43">
        <f t="shared" ca="1" si="2834"/>
        <v>2012</v>
      </c>
      <c r="G1501" s="43">
        <f t="shared" ref="G1501" ca="1" si="2947">VLOOKUP(INDIRECT(CHAR(39)&amp;$A1501&amp;CHAR(39)&amp;"!r2c"&amp;$C1501,0),variables,2,0)</f>
        <v>10970</v>
      </c>
      <c r="H1501" s="4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 for Females</v>
      </c>
      <c r="I1501" s="43"/>
    </row>
    <row r="1502" spans="1:9" x14ac:dyDescent="0.3">
      <c r="A1502" s="43" t="s">
        <v>309</v>
      </c>
      <c r="B1502" s="43">
        <f t="shared" si="2863"/>
        <v>15</v>
      </c>
      <c r="C1502" s="43">
        <f t="shared" si="2836"/>
        <v>45</v>
      </c>
      <c r="D1502" s="43"/>
      <c r="E1502" s="43">
        <f t="shared" ref="E1502" si="2948">plan_id</f>
        <v>805</v>
      </c>
      <c r="F1502" s="43">
        <f t="shared" ca="1" si="2834"/>
        <v>2012</v>
      </c>
      <c r="G1502" s="43">
        <f t="shared" ref="G1502" ca="1" si="2949">VLOOKUP(INDIRECT(CHAR(39)&amp;$A1502&amp;CHAR(39)&amp;"!r2c"&amp;$C1502,0),variables,2,0)</f>
        <v>10971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3"/>
    </row>
    <row r="1503" spans="1:9" x14ac:dyDescent="0.3">
      <c r="A1503" s="43" t="s">
        <v>309</v>
      </c>
      <c r="B1503" s="43">
        <f t="shared" si="2863"/>
        <v>15</v>
      </c>
      <c r="C1503" s="43">
        <f t="shared" si="2836"/>
        <v>46</v>
      </c>
      <c r="D1503" s="43"/>
      <c r="E1503" s="43">
        <f t="shared" ref="E1503" si="2950">plan_id</f>
        <v>805</v>
      </c>
      <c r="F1503" s="43">
        <f t="shared" ca="1" si="2834"/>
        <v>2012</v>
      </c>
      <c r="G1503" s="43">
        <f t="shared" ref="G1503" ca="1" si="2951">VLOOKUP(INDIRECT(CHAR(39)&amp;$A1503&amp;CHAR(39)&amp;"!r2c"&amp;$C1503,0),variables,2,0)</f>
        <v>10972</v>
      </c>
      <c r="H1503" s="4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pay, open</v>
      </c>
      <c r="I1503" s="43"/>
    </row>
    <row r="1504" spans="1:9" x14ac:dyDescent="0.3">
      <c r="A1504" s="43" t="s">
        <v>309</v>
      </c>
      <c r="B1504" s="43">
        <f t="shared" si="2863"/>
        <v>15</v>
      </c>
      <c r="C1504" s="43">
        <f t="shared" si="2836"/>
        <v>47</v>
      </c>
      <c r="D1504" s="43"/>
      <c r="E1504" s="43">
        <f t="shared" ref="E1504" si="2952">plan_id</f>
        <v>805</v>
      </c>
      <c r="F1504" s="43">
        <f t="shared" ca="1" si="2834"/>
        <v>2012</v>
      </c>
      <c r="G1504" s="43">
        <f t="shared" ref="G1504" ca="1" si="2953">VLOOKUP(INDIRECT(CHAR(39)&amp;$A1504&amp;CHAR(39)&amp;"!r2c"&amp;$C1504,0),variables,2,0)</f>
        <v>10973</v>
      </c>
      <c r="H1504" s="4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43"/>
    </row>
    <row r="1505" spans="1:9" x14ac:dyDescent="0.3">
      <c r="A1505" s="43" t="s">
        <v>309</v>
      </c>
      <c r="B1505" s="43">
        <f t="shared" si="2863"/>
        <v>15</v>
      </c>
      <c r="C1505" s="43">
        <f t="shared" si="2836"/>
        <v>48</v>
      </c>
      <c r="D1505" s="43"/>
      <c r="E1505" s="43">
        <f t="shared" ref="E1505" si="2954">plan_id</f>
        <v>805</v>
      </c>
      <c r="F1505" s="43">
        <f t="shared" ca="1" si="2834"/>
        <v>2012</v>
      </c>
      <c r="G1505" s="43">
        <f t="shared" ref="G1505" ca="1" si="2955">VLOOKUP(INDIRECT(CHAR(39)&amp;$A1505&amp;CHAR(39)&amp;"!r2c"&amp;$C1505,0),variables,2,0)</f>
        <v>10975</v>
      </c>
      <c r="H1505" s="4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  <c r="I1505" s="43"/>
    </row>
    <row r="1506" spans="1:9" x14ac:dyDescent="0.3">
      <c r="A1506" s="43" t="s">
        <v>309</v>
      </c>
      <c r="B1506" s="43">
        <f t="shared" si="2863"/>
        <v>15</v>
      </c>
      <c r="C1506" s="43">
        <f t="shared" si="2836"/>
        <v>49</v>
      </c>
      <c r="D1506" s="43"/>
      <c r="E1506" s="43">
        <f t="shared" ref="E1506" si="2956">plan_id</f>
        <v>805</v>
      </c>
      <c r="F1506" s="43">
        <f t="shared" ca="1" si="2834"/>
        <v>2012</v>
      </c>
      <c r="G1506" s="43">
        <f t="shared" ref="G1506" ca="1" si="2957">VLOOKUP(INDIRECT(CHAR(39)&amp;$A1506&amp;CHAR(39)&amp;"!r2c"&amp;$C1506,0),variables,2,0)</f>
        <v>10976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43"/>
    </row>
    <row r="1507" spans="1:9" x14ac:dyDescent="0.3">
      <c r="A1507" s="43" t="s">
        <v>309</v>
      </c>
      <c r="B1507" s="43">
        <f t="shared" si="2863"/>
        <v>15</v>
      </c>
      <c r="C1507" s="43">
        <f t="shared" si="2836"/>
        <v>50</v>
      </c>
      <c r="D1507" s="43"/>
      <c r="E1507" s="43">
        <f t="shared" ref="E1507" si="2958">plan_id</f>
        <v>805</v>
      </c>
      <c r="F1507" s="43">
        <f t="shared" ca="1" si="2834"/>
        <v>2012</v>
      </c>
      <c r="G1507" s="43">
        <f t="shared" ref="G1507" ca="1" si="2959">VLOOKUP(INDIRECT(CHAR(39)&amp;$A1507&amp;CHAR(39)&amp;"!r2c"&amp;$C1507,0),variables,2,0)</f>
        <v>10977</v>
      </c>
      <c r="H1507" s="4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3"/>
    </row>
    <row r="1508" spans="1:9" x14ac:dyDescent="0.3">
      <c r="A1508" s="43" t="s">
        <v>309</v>
      </c>
      <c r="B1508" s="43">
        <f t="shared" si="2863"/>
        <v>15</v>
      </c>
      <c r="C1508" s="43">
        <f t="shared" si="2836"/>
        <v>51</v>
      </c>
      <c r="D1508" s="43"/>
      <c r="E1508" s="43">
        <f t="shared" ref="E1508" si="2960">plan_id</f>
        <v>805</v>
      </c>
      <c r="F1508" s="43">
        <f t="shared" ca="1" si="2834"/>
        <v>2012</v>
      </c>
      <c r="G1508" s="43">
        <f t="shared" ref="G1508" ca="1" si="2961">VLOOKUP(INDIRECT(CHAR(39)&amp;$A1508&amp;CHAR(39)&amp;"!r2c"&amp;$C1508,0),variables,2,0)</f>
        <v>10978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43"/>
    </row>
    <row r="1509" spans="1:9" x14ac:dyDescent="0.3">
      <c r="A1509" s="43" t="s">
        <v>309</v>
      </c>
      <c r="B1509" s="43">
        <f t="shared" si="2863"/>
        <v>15</v>
      </c>
      <c r="C1509" s="43">
        <f t="shared" si="2836"/>
        <v>52</v>
      </c>
      <c r="D1509" s="43"/>
      <c r="E1509" s="43">
        <f t="shared" ref="E1509" si="2962">plan_id</f>
        <v>805</v>
      </c>
      <c r="F1509" s="43">
        <f t="shared" ca="1" si="2834"/>
        <v>2012</v>
      </c>
      <c r="G1509" s="43">
        <f t="shared" ref="G1509" ca="1" si="2963">VLOOKUP(INDIRECT(CHAR(39)&amp;$A1509&amp;CHAR(39)&amp;"!r2c"&amp;$C1509,0),variables,2,0)</f>
        <v>10979</v>
      </c>
      <c r="H1509" s="4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43"/>
    </row>
    <row r="1510" spans="1:9" x14ac:dyDescent="0.3">
      <c r="A1510" s="43" t="s">
        <v>309</v>
      </c>
      <c r="B1510" s="43">
        <f t="shared" si="2863"/>
        <v>15</v>
      </c>
      <c r="C1510" s="43">
        <f t="shared" si="2836"/>
        <v>53</v>
      </c>
      <c r="D1510" s="43"/>
      <c r="E1510" s="43">
        <f t="shared" ref="E1510" si="2964">plan_id</f>
        <v>805</v>
      </c>
      <c r="F1510" s="43">
        <f t="shared" ca="1" si="2834"/>
        <v>2012</v>
      </c>
      <c r="G1510" s="43">
        <f t="shared" ref="G1510" ca="1" si="2965">VLOOKUP(INDIRECT(CHAR(39)&amp;$A1510&amp;CHAR(39)&amp;"!r2c"&amp;$C1510,0),variables,2,0)</f>
        <v>10980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2.92E-2</v>
      </c>
      <c r="I1510" s="43"/>
    </row>
    <row r="1511" spans="1:9" x14ac:dyDescent="0.3">
      <c r="A1511" s="43" t="s">
        <v>309</v>
      </c>
      <c r="B1511" s="43">
        <f t="shared" si="2863"/>
        <v>15</v>
      </c>
      <c r="C1511" s="43">
        <f t="shared" ref="C1511:C1574" si="2966">C1420</f>
        <v>54</v>
      </c>
      <c r="D1511" s="43"/>
      <c r="E1511" s="43">
        <f t="shared" ref="E1511" si="2967">plan_id</f>
        <v>805</v>
      </c>
      <c r="F1511" s="43">
        <f t="shared" ca="1" si="2834"/>
        <v>2012</v>
      </c>
      <c r="G1511" s="43">
        <f t="shared" ref="G1511" ca="1" si="2968">VLOOKUP(INDIRECT(CHAR(39)&amp;$A1511&amp;CHAR(39)&amp;"!r2c"&amp;$C1511,0),variables,2,0)</f>
        <v>10981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2.4E-2</v>
      </c>
      <c r="I1511" s="43"/>
    </row>
    <row r="1512" spans="1:9" x14ac:dyDescent="0.3">
      <c r="A1512" s="43" t="s">
        <v>309</v>
      </c>
      <c r="B1512" s="43">
        <f t="shared" si="2863"/>
        <v>15</v>
      </c>
      <c r="C1512" s="43">
        <f t="shared" si="2966"/>
        <v>55</v>
      </c>
      <c r="D1512" s="43"/>
      <c r="E1512" s="43">
        <f t="shared" ref="E1512" si="2969">plan_id</f>
        <v>805</v>
      </c>
      <c r="F1512" s="43">
        <f t="shared" ca="1" si="2834"/>
        <v>2012</v>
      </c>
      <c r="G1512" s="43">
        <f t="shared" ref="G1512" ca="1" si="2970">VLOOKUP(INDIRECT(CHAR(39)&amp;$A1512&amp;CHAR(39)&amp;"!r2c"&amp;$C1512,0),variables,2,0)</f>
        <v>10706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5.2462097581231707E-4</v>
      </c>
      <c r="I1512" s="43"/>
    </row>
    <row r="1513" spans="1:9" x14ac:dyDescent="0.3">
      <c r="A1513" s="43" t="s">
        <v>309</v>
      </c>
      <c r="B1513" s="43">
        <f t="shared" si="2863"/>
        <v>15</v>
      </c>
      <c r="C1513" s="43">
        <f t="shared" si="2966"/>
        <v>56</v>
      </c>
      <c r="D1513" s="43"/>
      <c r="E1513" s="43">
        <f t="shared" ref="E1513" si="2971">plan_id</f>
        <v>805</v>
      </c>
      <c r="F1513" s="43">
        <f t="shared" ca="1" si="2834"/>
        <v>2012</v>
      </c>
      <c r="G1513" s="43">
        <f t="shared" ref="G1513" ca="1" si="2972">VLOOKUP(INDIRECT(CHAR(39)&amp;$A1513&amp;CHAR(39)&amp;"!r2c"&amp;$C1513,0),variables,2,0)</f>
        <v>10983</v>
      </c>
      <c r="H1513" s="4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 xml:space="preserve">Yes </v>
      </c>
      <c r="I1513" s="43"/>
    </row>
    <row r="1514" spans="1:9" x14ac:dyDescent="0.3">
      <c r="A1514" s="43" t="s">
        <v>309</v>
      </c>
      <c r="B1514" s="43">
        <f t="shared" si="2863"/>
        <v>15</v>
      </c>
      <c r="C1514" s="43">
        <f t="shared" si="2966"/>
        <v>57</v>
      </c>
      <c r="D1514" s="43"/>
      <c r="E1514" s="43">
        <f t="shared" ref="E1514" si="2973">plan_id</f>
        <v>805</v>
      </c>
      <c r="F1514" s="43">
        <f t="shared" ca="1" si="2834"/>
        <v>2012</v>
      </c>
      <c r="G1514" s="43">
        <f t="shared" ref="G1514" ca="1" si="2974">VLOOKUP(INDIRECT(CHAR(39)&amp;$A1514&amp;CHAR(39)&amp;"!r2c"&amp;$C1514,0),variables,2,0)</f>
        <v>10989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14691371000</v>
      </c>
      <c r="I1514" s="43"/>
    </row>
    <row r="1515" spans="1:9" x14ac:dyDescent="0.3">
      <c r="A1515" s="43" t="s">
        <v>309</v>
      </c>
      <c r="B1515" s="43">
        <f t="shared" si="2863"/>
        <v>15</v>
      </c>
      <c r="C1515" s="43">
        <f t="shared" si="2966"/>
        <v>58</v>
      </c>
      <c r="D1515" s="43"/>
      <c r="E1515" s="43">
        <f t="shared" ref="E1515" si="2975">plan_id</f>
        <v>805</v>
      </c>
      <c r="F1515" s="43">
        <f t="shared" ca="1" si="2834"/>
        <v>2012</v>
      </c>
      <c r="G1515" s="43">
        <f t="shared" ref="G1515" ca="1" si="2976">VLOOKUP(INDIRECT(CHAR(39)&amp;$A1515&amp;CHAR(39)&amp;"!r2c"&amp;$C1515,0),variables,2,0)</f>
        <v>10990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26973854000</v>
      </c>
      <c r="I1515" s="43"/>
    </row>
    <row r="1516" spans="1:9" x14ac:dyDescent="0.3">
      <c r="A1516" s="43" t="s">
        <v>309</v>
      </c>
      <c r="B1516" s="43">
        <f t="shared" si="2863"/>
        <v>15</v>
      </c>
      <c r="C1516" s="43">
        <f t="shared" si="2966"/>
        <v>59</v>
      </c>
      <c r="D1516" s="43"/>
      <c r="E1516" s="43">
        <f t="shared" ref="E1516" si="2977">plan_id</f>
        <v>805</v>
      </c>
      <c r="F1516" s="43">
        <f t="shared" ca="1" si="2834"/>
        <v>2012</v>
      </c>
      <c r="G1516" s="43">
        <f t="shared" ref="G1516" ca="1" si="2978">VLOOKUP(INDIRECT(CHAR(39)&amp;$A1516&amp;CHAR(39)&amp;"!r2c"&amp;$C1516,0),variables,2,0)</f>
        <v>10991</v>
      </c>
      <c r="H1516" s="4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12282483000</v>
      </c>
      <c r="I1516" s="43"/>
    </row>
    <row r="1517" spans="1:9" x14ac:dyDescent="0.3">
      <c r="A1517" s="43" t="s">
        <v>309</v>
      </c>
      <c r="B1517" s="43">
        <f t="shared" si="2863"/>
        <v>15</v>
      </c>
      <c r="C1517" s="43">
        <f t="shared" si="2966"/>
        <v>60</v>
      </c>
      <c r="D1517" s="43"/>
      <c r="E1517" s="43">
        <f t="shared" ref="E1517" si="2979">plan_id</f>
        <v>805</v>
      </c>
      <c r="F1517" s="43">
        <f t="shared" ca="1" si="2834"/>
        <v>2012</v>
      </c>
      <c r="G1517" s="43">
        <f t="shared" ref="G1517" ca="1" si="2980">VLOOKUP(INDIRECT(CHAR(39)&amp;$A1517&amp;CHAR(39)&amp;"!r2c"&amp;$C1517,0),variables,2,0)</f>
        <v>10992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0.54500000000000004</v>
      </c>
      <c r="I1517" s="43"/>
    </row>
    <row r="1518" spans="1:9" x14ac:dyDescent="0.3">
      <c r="A1518" s="43" t="s">
        <v>309</v>
      </c>
      <c r="B1518" s="43">
        <f t="shared" si="2863"/>
        <v>15</v>
      </c>
      <c r="C1518" s="43">
        <f t="shared" si="2966"/>
        <v>61</v>
      </c>
      <c r="D1518" s="43"/>
      <c r="E1518" s="43">
        <f t="shared" ref="E1518" si="2981">plan_id</f>
        <v>805</v>
      </c>
      <c r="F1518" s="43">
        <f t="shared" ca="1" si="2834"/>
        <v>2012</v>
      </c>
      <c r="G1518" s="43">
        <f t="shared" ref="G1518" ca="1" si="2982">VLOOKUP(INDIRECT(CHAR(39)&amp;$A1518&amp;CHAR(39)&amp;"!r2c"&amp;$C1518,0),variables,2,0)</f>
        <v>10993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3479567000</v>
      </c>
      <c r="I1518" s="43"/>
    </row>
    <row r="1519" spans="1:9" x14ac:dyDescent="0.3">
      <c r="A1519" s="43" t="s">
        <v>309</v>
      </c>
      <c r="B1519" s="43">
        <f t="shared" si="2863"/>
        <v>15</v>
      </c>
      <c r="C1519" s="43">
        <f t="shared" si="2966"/>
        <v>62</v>
      </c>
      <c r="D1519" s="43"/>
      <c r="E1519" s="43">
        <f t="shared" ref="E1519" si="2983">plan_id</f>
        <v>805</v>
      </c>
      <c r="F1519" s="43">
        <f t="shared" ca="1" si="2834"/>
        <v>2012</v>
      </c>
      <c r="G1519" s="43">
        <f t="shared" ref="G1519" ca="1" si="2984">VLOOKUP(INDIRECT(CHAR(39)&amp;$A1519&amp;CHAR(39)&amp;"!r2c"&amp;$C1519,0),variables,2,0)</f>
        <v>10801</v>
      </c>
      <c r="H1519" s="4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740509000</v>
      </c>
      <c r="I1519" s="43"/>
    </row>
    <row r="1520" spans="1:9" x14ac:dyDescent="0.3">
      <c r="A1520" s="43" t="s">
        <v>309</v>
      </c>
      <c r="B1520" s="43">
        <f t="shared" si="2863"/>
        <v>15</v>
      </c>
      <c r="C1520" s="43">
        <f t="shared" si="2966"/>
        <v>63</v>
      </c>
      <c r="D1520" s="43"/>
      <c r="E1520" s="43">
        <f t="shared" ref="E1520" si="2985">plan_id</f>
        <v>805</v>
      </c>
      <c r="F1520" s="43">
        <f t="shared" ca="1" si="2834"/>
        <v>2012</v>
      </c>
      <c r="G1520" s="43">
        <f t="shared" ref="G1520" ca="1" si="2986">VLOOKUP(INDIRECT(CHAR(39)&amp;$A1520&amp;CHAR(39)&amp;"!r2c"&amp;$C1520,0),variables,2,0)</f>
        <v>10802</v>
      </c>
      <c r="H1520" s="4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34857000</v>
      </c>
      <c r="I1520" s="43"/>
    </row>
    <row r="1521" spans="1:9" x14ac:dyDescent="0.3">
      <c r="A1521" s="43" t="s">
        <v>309</v>
      </c>
      <c r="B1521" s="43">
        <f t="shared" si="2863"/>
        <v>15</v>
      </c>
      <c r="C1521" s="43">
        <f t="shared" si="2966"/>
        <v>64</v>
      </c>
      <c r="D1521" s="43"/>
      <c r="E1521" s="43">
        <f t="shared" ref="E1521" si="2987">plan_id</f>
        <v>805</v>
      </c>
      <c r="F1521" s="43">
        <f t="shared" ca="1" si="2834"/>
        <v>2012</v>
      </c>
      <c r="G1521" s="43">
        <f t="shared" ref="G1521" ca="1" si="2988">VLOOKUP(INDIRECT(CHAR(39)&amp;$A1521&amp;CHAR(39)&amp;"!r2c"&amp;$C1521,0),variables,2,0)</f>
        <v>10803</v>
      </c>
      <c r="H1521" s="4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3"/>
    </row>
    <row r="1522" spans="1:9" x14ac:dyDescent="0.3">
      <c r="A1522" s="43" t="s">
        <v>309</v>
      </c>
      <c r="B1522" s="43">
        <f t="shared" si="2863"/>
        <v>15</v>
      </c>
      <c r="C1522" s="43">
        <f t="shared" si="2966"/>
        <v>65</v>
      </c>
      <c r="D1522" s="43"/>
      <c r="E1522" s="43">
        <f t="shared" ref="E1522" si="2989">plan_id</f>
        <v>805</v>
      </c>
      <c r="F1522" s="43">
        <f t="shared" ca="1" si="2834"/>
        <v>2012</v>
      </c>
      <c r="G1522" s="43">
        <f t="shared" ref="G1522" ca="1" si="2990">VLOOKUP(INDIRECT(CHAR(39)&amp;$A1522&amp;CHAR(39)&amp;"!r2c"&amp;$C1522,0),variables,2,0)</f>
        <v>10804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3"/>
    </row>
    <row r="1523" spans="1:9" x14ac:dyDescent="0.3">
      <c r="A1523" s="43" t="s">
        <v>309</v>
      </c>
      <c r="B1523" s="43">
        <f t="shared" si="2863"/>
        <v>15</v>
      </c>
      <c r="C1523" s="43">
        <f t="shared" si="2966"/>
        <v>66</v>
      </c>
      <c r="D1523" s="43"/>
      <c r="E1523" s="43">
        <f t="shared" ref="E1523" si="2991">plan_id</f>
        <v>805</v>
      </c>
      <c r="F1523" s="43">
        <f t="shared" ca="1" si="2834"/>
        <v>2012</v>
      </c>
      <c r="G1523" s="43">
        <f t="shared" ref="G1523" ca="1" si="2992">VLOOKUP(INDIRECT(CHAR(39)&amp;$A1523&amp;CHAR(39)&amp;"!r2c"&amp;$C1523,0),variables,2,0)</f>
        <v>10805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3"/>
    </row>
    <row r="1524" spans="1:9" x14ac:dyDescent="0.3">
      <c r="A1524" s="43" t="s">
        <v>309</v>
      </c>
      <c r="B1524" s="43">
        <f t="shared" ref="B1524" si="2993">B1459+1</f>
        <v>15</v>
      </c>
      <c r="C1524" s="43">
        <f t="shared" si="2966"/>
        <v>67</v>
      </c>
      <c r="D1524" s="43"/>
      <c r="E1524" s="43">
        <f t="shared" ref="E1524" si="2994">plan_id</f>
        <v>805</v>
      </c>
      <c r="F1524" s="43">
        <f t="shared" ca="1" si="2834"/>
        <v>2012</v>
      </c>
      <c r="G1524" s="43">
        <f t="shared" ref="G1524" ca="1" si="2995">VLOOKUP(INDIRECT(CHAR(39)&amp;$A1524&amp;CHAR(39)&amp;"!r2c"&amp;$C1524,0),variables,2,0)</f>
        <v>10806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3"/>
    </row>
    <row r="1525" spans="1:9" x14ac:dyDescent="0.3">
      <c r="A1525" s="43" t="s">
        <v>309</v>
      </c>
      <c r="B1525" s="43">
        <f>B1524</f>
        <v>15</v>
      </c>
      <c r="C1525" s="43">
        <f t="shared" si="2966"/>
        <v>68</v>
      </c>
      <c r="D1525" s="43"/>
      <c r="E1525" s="43">
        <f t="shared" ref="E1525" si="2996">plan_id</f>
        <v>805</v>
      </c>
      <c r="F1525" s="43">
        <f t="shared" ca="1" si="2834"/>
        <v>2012</v>
      </c>
      <c r="G1525" s="43">
        <f t="shared" ref="G1525" ca="1" si="2997">VLOOKUP(INDIRECT(CHAR(39)&amp;$A1525&amp;CHAR(39)&amp;"!r2c"&amp;$C1525,0),variables,2,0)</f>
        <v>10807</v>
      </c>
      <c r="H1525" s="4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3"/>
    </row>
    <row r="1526" spans="1:9" x14ac:dyDescent="0.3">
      <c r="A1526" s="43" t="s">
        <v>309</v>
      </c>
      <c r="B1526" s="43">
        <f t="shared" ref="B1526:B1550" si="2998">B1525</f>
        <v>15</v>
      </c>
      <c r="C1526" s="43">
        <f t="shared" si="2966"/>
        <v>69</v>
      </c>
      <c r="D1526" s="43"/>
      <c r="E1526" s="43">
        <f t="shared" ref="E1526" si="2999">plan_id</f>
        <v>805</v>
      </c>
      <c r="F1526" s="43">
        <f t="shared" ca="1" si="2834"/>
        <v>2012</v>
      </c>
      <c r="G1526" s="43">
        <f t="shared" ref="G1526" ca="1" si="3000">VLOOKUP(INDIRECT(CHAR(39)&amp;$A1526&amp;CHAR(39)&amp;"!r2c"&amp;$C1526,0),variables,2,0)</f>
        <v>10808</v>
      </c>
      <c r="H1526" s="4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3"/>
    </row>
    <row r="1527" spans="1:9" x14ac:dyDescent="0.3">
      <c r="A1527" s="43" t="s">
        <v>309</v>
      </c>
      <c r="B1527" s="43">
        <f t="shared" si="2998"/>
        <v>15</v>
      </c>
      <c r="C1527" s="43">
        <f t="shared" si="2966"/>
        <v>70</v>
      </c>
      <c r="D1527" s="43"/>
      <c r="E1527" s="43">
        <f t="shared" ref="E1527" si="3001">plan_id</f>
        <v>805</v>
      </c>
      <c r="F1527" s="43">
        <f t="shared" ca="1" si="2834"/>
        <v>2012</v>
      </c>
      <c r="G1527" s="43">
        <f t="shared" ref="G1527" ca="1" si="3002">VLOOKUP(INDIRECT(CHAR(39)&amp;$A1527&amp;CHAR(39)&amp;"!r2c"&amp;$C1527,0),variables,2,0)</f>
        <v>10809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3"/>
    </row>
    <row r="1528" spans="1:9" x14ac:dyDescent="0.3">
      <c r="A1528" s="43" t="s">
        <v>309</v>
      </c>
      <c r="B1528" s="43">
        <f t="shared" si="2998"/>
        <v>15</v>
      </c>
      <c r="C1528" s="43">
        <f t="shared" si="2966"/>
        <v>71</v>
      </c>
      <c r="D1528" s="43"/>
      <c r="E1528" s="43">
        <f t="shared" ref="E1528" si="3003">plan_id</f>
        <v>805</v>
      </c>
      <c r="F1528" s="43">
        <f t="shared" ca="1" si="2834"/>
        <v>2012</v>
      </c>
      <c r="G1528" s="43">
        <f t="shared" ref="G1528" ca="1" si="3004">VLOOKUP(INDIRECT(CHAR(39)&amp;$A1528&amp;CHAR(39)&amp;"!r2c"&amp;$C1528,0),variables,2,0)</f>
        <v>10810</v>
      </c>
      <c r="H1528" s="4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15768000</v>
      </c>
      <c r="I1528" s="43"/>
    </row>
    <row r="1529" spans="1:9" x14ac:dyDescent="0.3">
      <c r="A1529" s="43" t="s">
        <v>309</v>
      </c>
      <c r="B1529" s="43">
        <f t="shared" si="2998"/>
        <v>15</v>
      </c>
      <c r="C1529" s="43">
        <f t="shared" si="2966"/>
        <v>72</v>
      </c>
      <c r="D1529" s="43"/>
      <c r="E1529" s="43">
        <f t="shared" ref="E1529" si="3005">plan_id</f>
        <v>805</v>
      </c>
      <c r="F1529" s="43">
        <f t="shared" ca="1" si="2834"/>
        <v>2012</v>
      </c>
      <c r="G1529" s="43">
        <f t="shared" ref="G1529" ca="1" si="3006">VLOOKUP(INDIRECT(CHAR(39)&amp;$A1529&amp;CHAR(39)&amp;"!r2c"&amp;$C1529,0),variables,2,0)</f>
        <v>10811</v>
      </c>
      <c r="H1529" s="4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3"/>
    </row>
    <row r="1530" spans="1:9" x14ac:dyDescent="0.3">
      <c r="A1530" s="43" t="s">
        <v>309</v>
      </c>
      <c r="B1530" s="43">
        <f t="shared" si="2998"/>
        <v>15</v>
      </c>
      <c r="C1530" s="43">
        <f t="shared" si="2966"/>
        <v>73</v>
      </c>
      <c r="D1530" s="43"/>
      <c r="E1530" s="43">
        <f t="shared" ref="E1530" si="3007">plan_id</f>
        <v>805</v>
      </c>
      <c r="F1530" s="43">
        <f t="shared" ca="1" si="2834"/>
        <v>2012</v>
      </c>
      <c r="G1530" s="43">
        <f t="shared" ref="G1530" ca="1" si="3008">VLOOKUP(INDIRECT(CHAR(39)&amp;$A1530&amp;CHAR(39)&amp;"!r2c"&amp;$C1530,0),variables,2,0)</f>
        <v>10812</v>
      </c>
      <c r="H1530" s="4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3"/>
    </row>
    <row r="1531" spans="1:9" x14ac:dyDescent="0.3">
      <c r="A1531" s="43" t="s">
        <v>309</v>
      </c>
      <c r="B1531" s="43">
        <f t="shared" si="2998"/>
        <v>15</v>
      </c>
      <c r="C1531" s="43">
        <f t="shared" si="2966"/>
        <v>74</v>
      </c>
      <c r="D1531" s="43"/>
      <c r="E1531" s="43">
        <f t="shared" ref="E1531" si="3009">plan_id</f>
        <v>805</v>
      </c>
      <c r="F1531" s="43">
        <f t="shared" ca="1" si="2834"/>
        <v>2012</v>
      </c>
      <c r="G1531" s="43">
        <f t="shared" ref="G1531" ca="1" si="3010">VLOOKUP(INDIRECT(CHAR(39)&amp;$A1531&amp;CHAR(39)&amp;"!r2c"&amp;$C1531,0),variables,2,0)</f>
        <v>10813</v>
      </c>
      <c r="H1531" s="4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3"/>
    </row>
    <row r="1532" spans="1:9" x14ac:dyDescent="0.3">
      <c r="A1532" s="43" t="s">
        <v>309</v>
      </c>
      <c r="B1532" s="43">
        <f t="shared" si="2998"/>
        <v>15</v>
      </c>
      <c r="C1532" s="43">
        <f t="shared" si="2966"/>
        <v>75</v>
      </c>
      <c r="D1532" s="43"/>
      <c r="E1532" s="43">
        <f t="shared" ref="E1532" si="3011">plan_id</f>
        <v>805</v>
      </c>
      <c r="F1532" s="43">
        <f t="shared" ca="1" si="2834"/>
        <v>2012</v>
      </c>
      <c r="G1532" s="43">
        <f t="shared" ref="G1532" ca="1" si="3012">VLOOKUP(INDIRECT(CHAR(39)&amp;$A1532&amp;CHAR(39)&amp;"!r2c"&amp;$C1532,0),variables,2,0)</f>
        <v>10814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3"/>
    </row>
    <row r="1533" spans="1:9" x14ac:dyDescent="0.3">
      <c r="A1533" s="43" t="s">
        <v>309</v>
      </c>
      <c r="B1533" s="43">
        <f t="shared" si="2998"/>
        <v>15</v>
      </c>
      <c r="C1533" s="43">
        <f t="shared" si="2966"/>
        <v>76</v>
      </c>
      <c r="D1533" s="43"/>
      <c r="E1533" s="43">
        <f t="shared" ref="E1533" si="3013">plan_id</f>
        <v>805</v>
      </c>
      <c r="F1533" s="43">
        <f t="shared" ca="1" si="2834"/>
        <v>2012</v>
      </c>
      <c r="G1533" s="43">
        <f t="shared" ref="G1533" ca="1" si="3014">VLOOKUP(INDIRECT(CHAR(39)&amp;$A1533&amp;CHAR(39)&amp;"!r2c"&amp;$C1533,0),variables,2,0)</f>
        <v>10815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3"/>
    </row>
    <row r="1534" spans="1:9" x14ac:dyDescent="0.3">
      <c r="A1534" s="43" t="s">
        <v>309</v>
      </c>
      <c r="B1534" s="43">
        <f t="shared" si="2998"/>
        <v>15</v>
      </c>
      <c r="C1534" s="43">
        <f t="shared" si="2966"/>
        <v>77</v>
      </c>
      <c r="D1534" s="43"/>
      <c r="E1534" s="43">
        <f t="shared" ref="E1534" si="3015">plan_id</f>
        <v>805</v>
      </c>
      <c r="F1534" s="43">
        <f t="shared" ca="1" si="2834"/>
        <v>2012</v>
      </c>
      <c r="G1534" s="43">
        <f t="shared" ref="G1534" ca="1" si="3016">VLOOKUP(INDIRECT(CHAR(39)&amp;$A1534&amp;CHAR(39)&amp;"!r2c"&amp;$C1534,0),variables,2,0)</f>
        <v>10816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-108489000</v>
      </c>
      <c r="I1534" s="43"/>
    </row>
    <row r="1535" spans="1:9" x14ac:dyDescent="0.3">
      <c r="A1535" s="43" t="s">
        <v>309</v>
      </c>
      <c r="B1535" s="43">
        <f t="shared" si="2998"/>
        <v>15</v>
      </c>
      <c r="C1535" s="43">
        <f t="shared" si="2966"/>
        <v>78</v>
      </c>
      <c r="D1535" s="43"/>
      <c r="E1535" s="43">
        <f t="shared" ref="E1535" si="3017">plan_id</f>
        <v>805</v>
      </c>
      <c r="F1535" s="43">
        <f t="shared" ca="1" si="2834"/>
        <v>2012</v>
      </c>
      <c r="G1535" s="43">
        <f t="shared" ref="G1535" ca="1" si="3018">VLOOKUP(INDIRECT(CHAR(39)&amp;$A1535&amp;CHAR(39)&amp;"!r2c"&amp;$C1535,0),variables,2,0)</f>
        <v>10817</v>
      </c>
      <c r="H1535" s="4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3"/>
    </row>
    <row r="1536" spans="1:9" x14ac:dyDescent="0.3">
      <c r="A1536" s="43" t="s">
        <v>309</v>
      </c>
      <c r="B1536" s="43">
        <f t="shared" si="2998"/>
        <v>15</v>
      </c>
      <c r="C1536" s="43">
        <f t="shared" si="2966"/>
        <v>79</v>
      </c>
      <c r="D1536" s="43"/>
      <c r="E1536" s="43">
        <f t="shared" ref="E1536" si="3019">plan_id</f>
        <v>805</v>
      </c>
      <c r="F1536" s="43">
        <f t="shared" ca="1" si="2834"/>
        <v>2012</v>
      </c>
      <c r="G1536" s="43">
        <f t="shared" ref="G1536" ca="1" si="3020">VLOOKUP(INDIRECT(CHAR(39)&amp;$A1536&amp;CHAR(39)&amp;"!r2c"&amp;$C1536,0),variables,2,0)</f>
        <v>10818</v>
      </c>
      <c r="H1536" s="4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53409000</v>
      </c>
      <c r="I1536" s="43"/>
    </row>
    <row r="1537" spans="1:9" x14ac:dyDescent="0.3">
      <c r="A1537" s="43" t="s">
        <v>309</v>
      </c>
      <c r="B1537" s="43">
        <f t="shared" si="2998"/>
        <v>15</v>
      </c>
      <c r="C1537" s="43">
        <f t="shared" si="2966"/>
        <v>80</v>
      </c>
      <c r="D1537" s="43"/>
      <c r="E1537" s="43">
        <f t="shared" ref="E1537" si="3021">plan_id</f>
        <v>805</v>
      </c>
      <c r="F1537" s="43">
        <f t="shared" ca="1" si="2834"/>
        <v>2012</v>
      </c>
      <c r="G1537" s="43">
        <f t="shared" ref="G1537" ca="1" si="3022">VLOOKUP(INDIRECT(CHAR(39)&amp;$A1537&amp;CHAR(39)&amp;"!r2c"&amp;$C1537,0),variables,2,0)</f>
        <v>10819</v>
      </c>
      <c r="H1537" s="4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3"/>
    </row>
    <row r="1538" spans="1:9" x14ac:dyDescent="0.3">
      <c r="A1538" s="43" t="s">
        <v>309</v>
      </c>
      <c r="B1538" s="43">
        <f t="shared" si="2998"/>
        <v>15</v>
      </c>
      <c r="C1538" s="43">
        <f t="shared" si="2966"/>
        <v>81</v>
      </c>
      <c r="D1538" s="43"/>
      <c r="E1538" s="43">
        <f t="shared" ref="E1538" si="3023">plan_id</f>
        <v>805</v>
      </c>
      <c r="F1538" s="43">
        <f t="shared" ca="1" si="2834"/>
        <v>2012</v>
      </c>
      <c r="G1538" s="43">
        <f t="shared" ref="G1538" ca="1" si="3024">VLOOKUP(INDIRECT(CHAR(39)&amp;$A1538&amp;CHAR(39)&amp;"!r2c"&amp;$C1538,0),variables,2,0)</f>
        <v>10820</v>
      </c>
      <c r="H1538" s="4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8488000</v>
      </c>
      <c r="I1538" s="43"/>
    </row>
    <row r="1539" spans="1:9" x14ac:dyDescent="0.3">
      <c r="A1539" s="43" t="s">
        <v>309</v>
      </c>
      <c r="B1539" s="43">
        <f t="shared" si="2998"/>
        <v>15</v>
      </c>
      <c r="C1539" s="43">
        <f t="shared" si="2966"/>
        <v>82</v>
      </c>
      <c r="D1539" s="43"/>
      <c r="E1539" s="43">
        <f t="shared" ref="E1539" si="3025">plan_id</f>
        <v>805</v>
      </c>
      <c r="F1539" s="43">
        <f t="shared" ref="F1539:F1658" ca="1" si="3026">INDIRECT(CHAR(39)&amp;$A1539&amp;CHAR(39)&amp;"!r"&amp;$B1539&amp;"c2",0)</f>
        <v>2012</v>
      </c>
      <c r="G1539" s="43">
        <f t="shared" ref="G1539" ca="1" si="3027">VLOOKUP(INDIRECT(CHAR(39)&amp;$A1539&amp;CHAR(39)&amp;"!r2c"&amp;$C1539,0),variables,2,0)</f>
        <v>10821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3"/>
    </row>
    <row r="1540" spans="1:9" x14ac:dyDescent="0.3">
      <c r="A1540" s="43" t="s">
        <v>309</v>
      </c>
      <c r="B1540" s="43">
        <f t="shared" si="2998"/>
        <v>15</v>
      </c>
      <c r="C1540" s="43">
        <f t="shared" si="2966"/>
        <v>83</v>
      </c>
      <c r="D1540" s="43"/>
      <c r="E1540" s="43">
        <f t="shared" ref="E1540" si="3028">plan_id</f>
        <v>805</v>
      </c>
      <c r="F1540" s="43">
        <f t="shared" ca="1" si="3026"/>
        <v>2012</v>
      </c>
      <c r="G1540" s="43">
        <f t="shared" ref="G1540" ca="1" si="3029">VLOOKUP(INDIRECT(CHAR(39)&amp;$A1540&amp;CHAR(39)&amp;"!r2c"&amp;$C1540,0),variables,2,0)</f>
        <v>10822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3"/>
    </row>
    <row r="1541" spans="1:9" x14ac:dyDescent="0.3">
      <c r="A1541" s="43" t="s">
        <v>309</v>
      </c>
      <c r="B1541" s="43">
        <f t="shared" si="2998"/>
        <v>15</v>
      </c>
      <c r="C1541" s="43">
        <f t="shared" si="2966"/>
        <v>84</v>
      </c>
      <c r="D1541" s="43"/>
      <c r="E1541" s="43">
        <f t="shared" ref="E1541" si="3030">plan_id</f>
        <v>805</v>
      </c>
      <c r="F1541" s="43">
        <f t="shared" ca="1" si="3026"/>
        <v>2012</v>
      </c>
      <c r="G1541" s="43">
        <f t="shared" ref="G1541" ca="1" si="3031">VLOOKUP(INDIRECT(CHAR(39)&amp;$A1541&amp;CHAR(39)&amp;"!r2c"&amp;$C1541,0),variables,2,0)</f>
        <v>10829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3"/>
    </row>
    <row r="1542" spans="1:9" x14ac:dyDescent="0.3">
      <c r="A1542" s="43" t="s">
        <v>309</v>
      </c>
      <c r="B1542" s="43">
        <f t="shared" si="2998"/>
        <v>15</v>
      </c>
      <c r="C1542" s="43">
        <f t="shared" si="2966"/>
        <v>85</v>
      </c>
      <c r="D1542" s="43"/>
      <c r="E1542" s="43">
        <f t="shared" ref="E1542" si="3032">plan_id</f>
        <v>805</v>
      </c>
      <c r="F1542" s="43">
        <f t="shared" ca="1" si="3026"/>
        <v>2012</v>
      </c>
      <c r="G1542" s="43">
        <f t="shared" ref="G1542" ca="1" si="3033">VLOOKUP(INDIRECT(CHAR(39)&amp;$A1542&amp;CHAR(39)&amp;"!r2c"&amp;$C1542,0),variables,2,0)</f>
        <v>10823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1221929000</v>
      </c>
      <c r="I1542" s="43"/>
    </row>
    <row r="1543" spans="1:9" x14ac:dyDescent="0.3">
      <c r="A1543" s="43" t="s">
        <v>309</v>
      </c>
      <c r="B1543" s="43">
        <f t="shared" si="2998"/>
        <v>15</v>
      </c>
      <c r="C1543" s="43">
        <f t="shared" si="2966"/>
        <v>86</v>
      </c>
      <c r="D1543" s="43"/>
      <c r="E1543" s="43">
        <f t="shared" ref="E1543" si="3034">plan_id</f>
        <v>805</v>
      </c>
      <c r="F1543" s="43">
        <f t="shared" ca="1" si="3026"/>
        <v>2012</v>
      </c>
      <c r="G1543" s="43">
        <f t="shared" ref="G1543" ca="1" si="3035">VLOOKUP(INDIRECT(CHAR(39)&amp;$A1543&amp;CHAR(39)&amp;"!r2c"&amp;$C1543,0),variables,2,0)</f>
        <v>10798</v>
      </c>
      <c r="H1543" s="4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3"/>
    </row>
    <row r="1544" spans="1:9" x14ac:dyDescent="0.3">
      <c r="A1544" s="43" t="s">
        <v>309</v>
      </c>
      <c r="B1544" s="43">
        <f t="shared" si="2998"/>
        <v>15</v>
      </c>
      <c r="C1544" s="43">
        <f t="shared" si="2966"/>
        <v>87</v>
      </c>
      <c r="D1544" s="43"/>
      <c r="E1544" s="43">
        <f t="shared" ref="E1544" si="3036">plan_id</f>
        <v>805</v>
      </c>
      <c r="F1544" s="43">
        <f t="shared" ca="1" si="3026"/>
        <v>2012</v>
      </c>
      <c r="G1544" s="43">
        <f t="shared" ref="G1544" ca="1" si="3037">VLOOKUP(INDIRECT(CHAR(39)&amp;$A1544&amp;CHAR(39)&amp;"!r2c"&amp;$C1544,0),variables,2,0)</f>
        <v>10799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3"/>
    </row>
    <row r="1545" spans="1:9" x14ac:dyDescent="0.3">
      <c r="A1545" s="43" t="s">
        <v>309</v>
      </c>
      <c r="B1545" s="43">
        <f t="shared" si="2998"/>
        <v>15</v>
      </c>
      <c r="C1545" s="43">
        <f t="shared" si="2966"/>
        <v>88</v>
      </c>
      <c r="D1545" s="43"/>
      <c r="E1545" s="43">
        <f t="shared" ref="E1545" si="3038">plan_id</f>
        <v>805</v>
      </c>
      <c r="F1545" s="43">
        <f t="shared" ca="1" si="3026"/>
        <v>2012</v>
      </c>
      <c r="G1545" s="43">
        <f t="shared" ref="G1545" ca="1" si="3039">VLOOKUP(INDIRECT(CHAR(39)&amp;$A1545&amp;CHAR(39)&amp;"!r2c"&amp;$C1545,0),variables,2,0)</f>
        <v>10800</v>
      </c>
      <c r="H1545" s="4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3"/>
    </row>
    <row r="1546" spans="1:9" x14ac:dyDescent="0.3">
      <c r="A1546" s="43" t="s">
        <v>309</v>
      </c>
      <c r="B1546" s="43">
        <f t="shared" si="2998"/>
        <v>15</v>
      </c>
      <c r="C1546" s="43">
        <f t="shared" si="2966"/>
        <v>89</v>
      </c>
      <c r="D1546" s="43"/>
      <c r="E1546" s="43">
        <f t="shared" ref="E1546" si="3040">plan_id</f>
        <v>805</v>
      </c>
      <c r="F1546" s="43">
        <f t="shared" ca="1" si="3026"/>
        <v>2012</v>
      </c>
      <c r="G1546" s="43">
        <f t="shared" ref="G1546" ca="1" si="3041">VLOOKUP(INDIRECT(CHAR(39)&amp;$A1546&amp;CHAR(39)&amp;"!r2c"&amp;$C1546,0),variables,2,0)</f>
        <v>10824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3"/>
    </row>
    <row r="1547" spans="1:9" x14ac:dyDescent="0.3">
      <c r="A1547" s="43" t="s">
        <v>309</v>
      </c>
      <c r="B1547" s="43">
        <f t="shared" si="2998"/>
        <v>15</v>
      </c>
      <c r="C1547" s="43">
        <f t="shared" si="2966"/>
        <v>90</v>
      </c>
      <c r="D1547" s="43"/>
      <c r="E1547" s="43">
        <f t="shared" ref="E1547" si="3042">plan_id</f>
        <v>805</v>
      </c>
      <c r="F1547" s="43">
        <f t="shared" ca="1" si="3026"/>
        <v>2012</v>
      </c>
      <c r="G1547" s="43">
        <f t="shared" ref="G1547" ca="1" si="3043">VLOOKUP(INDIRECT(CHAR(39)&amp;$A1547&amp;CHAR(39)&amp;"!r2c"&amp;$C1547,0),variables,2,0)</f>
        <v>10825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-29560000</v>
      </c>
      <c r="I1547" s="43"/>
    </row>
    <row r="1548" spans="1:9" x14ac:dyDescent="0.3">
      <c r="A1548" s="43" t="s">
        <v>309</v>
      </c>
      <c r="B1548" s="43">
        <f t="shared" si="2998"/>
        <v>15</v>
      </c>
      <c r="C1548" s="43">
        <f t="shared" si="2966"/>
        <v>91</v>
      </c>
      <c r="D1548" s="43"/>
      <c r="E1548" s="43">
        <f t="shared" ref="E1548" si="3044">plan_id</f>
        <v>805</v>
      </c>
      <c r="F1548" s="43">
        <f t="shared" ca="1" si="3026"/>
        <v>2012</v>
      </c>
      <c r="G1548" s="43">
        <f t="shared" ref="G1548" ca="1" si="3045">VLOOKUP(INDIRECT(CHAR(39)&amp;$A1548&amp;CHAR(39)&amp;"!r2c"&amp;$C1548,0),variables,2,0)</f>
        <v>10826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884844000</v>
      </c>
      <c r="I1548" s="43"/>
    </row>
    <row r="1549" spans="1:9" x14ac:dyDescent="0.3">
      <c r="A1549" s="43" t="s">
        <v>309</v>
      </c>
      <c r="B1549" s="43">
        <f t="shared" si="2998"/>
        <v>15</v>
      </c>
      <c r="C1549" s="43">
        <f t="shared" si="2966"/>
        <v>92</v>
      </c>
      <c r="D1549" s="43"/>
      <c r="E1549" s="43">
        <f t="shared" ref="E1549" si="3046">plan_id</f>
        <v>805</v>
      </c>
      <c r="F1549" s="43">
        <f t="shared" ca="1" si="3026"/>
        <v>2012</v>
      </c>
      <c r="G1549" s="43">
        <f t="shared" ref="G1549" ca="1" si="3047">VLOOKUP(INDIRECT(CHAR(39)&amp;$A1549&amp;CHAR(39)&amp;"!r2c"&amp;$C1549,0),variables,2,0)</f>
        <v>10828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3"/>
    </row>
    <row r="1550" spans="1:9" x14ac:dyDescent="0.3">
      <c r="A1550" s="43" t="s">
        <v>309</v>
      </c>
      <c r="B1550" s="43">
        <f t="shared" si="2998"/>
        <v>15</v>
      </c>
      <c r="C1550" s="43">
        <f t="shared" si="2966"/>
        <v>93</v>
      </c>
      <c r="D1550" s="43"/>
      <c r="E1550" s="43">
        <f t="shared" ref="E1550" si="3048">plan_id</f>
        <v>805</v>
      </c>
      <c r="F1550" s="43">
        <f t="shared" ca="1" si="3026"/>
        <v>2012</v>
      </c>
      <c r="G1550" s="43">
        <f t="shared" ref="G1550" ca="1" si="3049">VLOOKUP(INDIRECT(CHAR(39)&amp;$A1550&amp;CHAR(39)&amp;"!r2c"&amp;$C1550,0),variables,2,0)</f>
        <v>10827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3"/>
    </row>
    <row r="1551" spans="1:9" x14ac:dyDescent="0.3">
      <c r="A1551" s="43" t="s">
        <v>309</v>
      </c>
      <c r="B1551" s="43">
        <f t="shared" ref="B1551:B1614" si="3050">B1486+1</f>
        <v>16</v>
      </c>
      <c r="C1551" s="43">
        <f t="shared" si="2966"/>
        <v>3</v>
      </c>
      <c r="D1551" s="43"/>
      <c r="E1551" s="43">
        <f t="shared" ref="E1551" si="3051">plan_id</f>
        <v>805</v>
      </c>
      <c r="F1551" s="43">
        <f t="shared" ca="1" si="3026"/>
        <v>2013</v>
      </c>
      <c r="G1551" s="43">
        <f t="shared" ref="G1551" ca="1" si="3052">VLOOKUP(INDIRECT(CHAR(39)&amp;$A1551&amp;CHAR(39)&amp;"!r2c"&amp;$C1551,0),variables,2,0)</f>
        <v>10703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42551</v>
      </c>
      <c r="I1551" s="43"/>
    </row>
    <row r="1552" spans="1:9" x14ac:dyDescent="0.3">
      <c r="A1552" s="43" t="s">
        <v>309</v>
      </c>
      <c r="B1552" s="43">
        <f t="shared" si="3050"/>
        <v>16</v>
      </c>
      <c r="C1552" s="43">
        <f t="shared" si="2966"/>
        <v>4</v>
      </c>
      <c r="D1552" s="43"/>
      <c r="E1552" s="43">
        <f t="shared" ref="E1552" si="3053">plan_id</f>
        <v>805</v>
      </c>
      <c r="F1552" s="43">
        <f t="shared" ca="1" si="3026"/>
        <v>2013</v>
      </c>
      <c r="G1552" s="43">
        <f t="shared" ref="G1552" ca="1" si="3054">VLOOKUP(INDIRECT(CHAR(39)&amp;$A1552&amp;CHAR(39)&amp;"!r2c"&amp;$C1552,0),variables,2,0)</f>
        <v>10845</v>
      </c>
      <c r="H1552" s="4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  <c r="I1552" s="43"/>
    </row>
    <row r="1553" spans="1:9" x14ac:dyDescent="0.3">
      <c r="A1553" s="43" t="s">
        <v>309</v>
      </c>
      <c r="B1553" s="43">
        <f t="shared" si="3050"/>
        <v>16</v>
      </c>
      <c r="C1553" s="43">
        <f t="shared" si="2966"/>
        <v>5</v>
      </c>
      <c r="D1553" s="43"/>
      <c r="E1553" s="43">
        <f t="shared" ref="E1553" si="3055">plan_id</f>
        <v>805</v>
      </c>
      <c r="F1553" s="43">
        <f t="shared" ca="1" si="3026"/>
        <v>2013</v>
      </c>
      <c r="G1553" s="43">
        <f t="shared" ref="G1553" ca="1" si="3056">VLOOKUP(INDIRECT(CHAR(39)&amp;$A1553&amp;CHAR(39)&amp;"!r2c"&amp;$C1553,0),variables,2,0)</f>
        <v>10924</v>
      </c>
      <c r="H1553" s="4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Univ=12.29%; Non-Univ-15.81%</v>
      </c>
      <c r="I1553" s="43"/>
    </row>
    <row r="1554" spans="1:9" x14ac:dyDescent="0.3">
      <c r="A1554" s="43" t="s">
        <v>309</v>
      </c>
      <c r="B1554" s="43">
        <f t="shared" si="3050"/>
        <v>16</v>
      </c>
      <c r="C1554" s="43">
        <f t="shared" si="2966"/>
        <v>6</v>
      </c>
      <c r="D1554" s="43"/>
      <c r="E1554" s="43">
        <f t="shared" ref="E1554" si="3057">plan_id</f>
        <v>805</v>
      </c>
      <c r="F1554" s="43">
        <f t="shared" ca="1" si="3026"/>
        <v>2013</v>
      </c>
      <c r="G1554" s="43">
        <f t="shared" ref="G1554" ca="1" si="3058">VLOOKUP(INDIRECT(CHAR(39)&amp;$A1554&amp;CHAR(39)&amp;"!r2c"&amp;$C1554,0),variables,2,0)</f>
        <v>10925</v>
      </c>
      <c r="H1554" s="46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Univ=4.665%; Non-Univ=6.705%</v>
      </c>
      <c r="I1554" s="43"/>
    </row>
    <row r="1555" spans="1:9" x14ac:dyDescent="0.3">
      <c r="A1555" s="43" t="s">
        <v>309</v>
      </c>
      <c r="B1555" s="43">
        <f t="shared" si="3050"/>
        <v>16</v>
      </c>
      <c r="C1555" s="43">
        <f t="shared" si="2966"/>
        <v>7</v>
      </c>
      <c r="D1555" s="43"/>
      <c r="E1555" s="43">
        <f t="shared" ref="E1555" si="3059">plan_id</f>
        <v>805</v>
      </c>
      <c r="F1555" s="43">
        <f t="shared" ca="1" si="3026"/>
        <v>2013</v>
      </c>
      <c r="G1555" s="43">
        <f t="shared" ref="G1555" ca="1" si="3060">VLOOKUP(INDIRECT(CHAR(39)&amp;$A1555&amp;CHAR(39)&amp;"!r2c"&amp;$C1555,0),variables,2,0)</f>
        <v>10926</v>
      </c>
      <c r="H1555" s="46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Univ=7.625%; Non-Univ=9.105%</v>
      </c>
      <c r="I1555" s="43"/>
    </row>
    <row r="1556" spans="1:9" x14ac:dyDescent="0.3">
      <c r="A1556" s="43" t="s">
        <v>309</v>
      </c>
      <c r="B1556" s="43">
        <f t="shared" si="3050"/>
        <v>16</v>
      </c>
      <c r="C1556" s="43">
        <f t="shared" si="2966"/>
        <v>8</v>
      </c>
      <c r="D1556" s="43"/>
      <c r="E1556" s="43">
        <f t="shared" ref="E1556" si="3061">plan_id</f>
        <v>805</v>
      </c>
      <c r="F1556" s="43">
        <f t="shared" ca="1" si="3026"/>
        <v>2013</v>
      </c>
      <c r="G1556" s="43">
        <f t="shared" ref="G1556" ca="1" si="3062">VLOOKUP(INDIRECT(CHAR(39)&amp;$A1556&amp;CHAR(39)&amp;"!r2c"&amp;$C1556,0),variables,2,0)</f>
        <v>10704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-361788000</v>
      </c>
      <c r="I1556" s="43"/>
    </row>
    <row r="1557" spans="1:9" x14ac:dyDescent="0.3">
      <c r="A1557" s="43" t="s">
        <v>309</v>
      </c>
      <c r="B1557" s="43">
        <f t="shared" si="3050"/>
        <v>16</v>
      </c>
      <c r="C1557" s="43">
        <f t="shared" si="2966"/>
        <v>9</v>
      </c>
      <c r="D1557" s="43"/>
      <c r="E1557" s="43">
        <f t="shared" ref="E1557" si="3063">plan_id</f>
        <v>805</v>
      </c>
      <c r="F1557" s="43">
        <f t="shared" ca="1" si="3026"/>
        <v>2013</v>
      </c>
      <c r="G1557" s="43">
        <f t="shared" ref="G1557" ca="1" si="3064">VLOOKUP(INDIRECT(CHAR(39)&amp;$A1557&amp;CHAR(39)&amp;"!r2c"&amp;$C1557,0),variables,2,0)</f>
        <v>10928</v>
      </c>
      <c r="H1557" s="46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Univ: Pre 7/1/08=22.05%, Post 7/1/08=23.05%; Non-Univ: Pre 7/1/08=21.49%, Post 7/1/08=22.49%</v>
      </c>
      <c r="I1557" s="43"/>
    </row>
    <row r="1558" spans="1:9" x14ac:dyDescent="0.3">
      <c r="A1558" s="43" t="s">
        <v>309</v>
      </c>
      <c r="B1558" s="43">
        <f t="shared" si="3050"/>
        <v>16</v>
      </c>
      <c r="C1558" s="43">
        <f t="shared" si="2966"/>
        <v>10</v>
      </c>
      <c r="D1558" s="43"/>
      <c r="E1558" s="43">
        <f t="shared" ref="E1558" si="3065">plan_id</f>
        <v>805</v>
      </c>
      <c r="F1558" s="43">
        <f t="shared" ca="1" si="3026"/>
        <v>2013</v>
      </c>
      <c r="G1558" s="43">
        <f t="shared" ref="G1558" ca="1" si="3066">VLOOKUP(INDIRECT(CHAR(39)&amp;$A1558&amp;CHAR(39)&amp;"!r2c"&amp;$C1558,0),variables,2,0)</f>
        <v>10929</v>
      </c>
      <c r="H1558" s="46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Univ: Pre 7/1/08=22.05%, Post 7/1/08=23.05%; Non-Univ: Pre 7/1/08=21.49%, Post 7/1/08=22.49%</v>
      </c>
      <c r="I1558" s="43"/>
    </row>
    <row r="1559" spans="1:9" x14ac:dyDescent="0.3">
      <c r="A1559" s="43" t="s">
        <v>309</v>
      </c>
      <c r="B1559" s="43">
        <f t="shared" si="3050"/>
        <v>16</v>
      </c>
      <c r="C1559" s="43">
        <f t="shared" si="2966"/>
        <v>11</v>
      </c>
      <c r="D1559" s="43"/>
      <c r="E1559" s="43">
        <f t="shared" ref="E1559" si="3067">plan_id</f>
        <v>805</v>
      </c>
      <c r="F1559" s="43">
        <f t="shared" ca="1" si="3026"/>
        <v>2013</v>
      </c>
      <c r="G1559" s="43">
        <f t="shared" ref="G1559" ca="1" si="3068">VLOOKUP(INDIRECT(CHAR(39)&amp;$A1559&amp;CHAR(39)&amp;"!r2c"&amp;$C1559,0),variables,2,0)</f>
        <v>10930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3"/>
    </row>
    <row r="1560" spans="1:9" x14ac:dyDescent="0.3">
      <c r="A1560" s="43" t="s">
        <v>309</v>
      </c>
      <c r="B1560" s="43">
        <f t="shared" si="3050"/>
        <v>16</v>
      </c>
      <c r="C1560" s="43">
        <f t="shared" si="2966"/>
        <v>12</v>
      </c>
      <c r="D1560" s="43"/>
      <c r="E1560" s="43">
        <f t="shared" ref="E1560" si="3069">plan_id</f>
        <v>805</v>
      </c>
      <c r="F1560" s="43">
        <f t="shared" ca="1" si="3026"/>
        <v>2013</v>
      </c>
      <c r="G1560" s="43">
        <f t="shared" ref="G1560" ca="1" si="3070">VLOOKUP(INDIRECT(CHAR(39)&amp;$A1560&amp;CHAR(39)&amp;"!r2c"&amp;$C1560,0),variables,2,0)</f>
        <v>10705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304738728</v>
      </c>
      <c r="I1560" s="43"/>
    </row>
    <row r="1561" spans="1:9" x14ac:dyDescent="0.3">
      <c r="A1561" s="43" t="s">
        <v>309</v>
      </c>
      <c r="B1561" s="43">
        <f t="shared" si="3050"/>
        <v>16</v>
      </c>
      <c r="C1561" s="43">
        <f t="shared" si="2966"/>
        <v>13</v>
      </c>
      <c r="D1561" s="43"/>
      <c r="E1561" s="43">
        <f t="shared" ref="E1561" si="3071">plan_id</f>
        <v>805</v>
      </c>
      <c r="F1561" s="43">
        <f t="shared" ca="1" si="3026"/>
        <v>2013</v>
      </c>
      <c r="G1561" s="43">
        <f t="shared" ref="G1561" ca="1" si="3072">VLOOKUP(INDIRECT(CHAR(39)&amp;$A1561&amp;CHAR(39)&amp;"!r2c"&amp;$C1561,0),variables,2,0)</f>
        <v>10842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3"/>
    </row>
    <row r="1562" spans="1:9" x14ac:dyDescent="0.3">
      <c r="A1562" s="43" t="s">
        <v>309</v>
      </c>
      <c r="B1562" s="43">
        <f t="shared" si="3050"/>
        <v>16</v>
      </c>
      <c r="C1562" s="43">
        <f t="shared" si="2966"/>
        <v>14</v>
      </c>
      <c r="D1562" s="43"/>
      <c r="E1562" s="43">
        <f t="shared" ref="E1562" si="3073">plan_id</f>
        <v>805</v>
      </c>
      <c r="F1562" s="43">
        <f t="shared" ca="1" si="3026"/>
        <v>2013</v>
      </c>
      <c r="G1562" s="43">
        <f t="shared" ref="G1562" ca="1" si="3074">VLOOKUP(INDIRECT(CHAR(39)&amp;$A1562&amp;CHAR(39)&amp;"!r2c"&amp;$C1562,0),variables,2,0)</f>
        <v>10843</v>
      </c>
      <c r="H1562" s="46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Univ=13.650%; Non-Univ=16.105%</v>
      </c>
      <c r="I1562" s="43"/>
    </row>
    <row r="1563" spans="1:9" x14ac:dyDescent="0.3">
      <c r="A1563" s="43" t="s">
        <v>309</v>
      </c>
      <c r="B1563" s="43">
        <f t="shared" si="3050"/>
        <v>16</v>
      </c>
      <c r="C1563" s="43">
        <f t="shared" si="2966"/>
        <v>15</v>
      </c>
      <c r="D1563" s="43"/>
      <c r="E1563" s="43">
        <f t="shared" ref="E1563" si="3075">plan_id</f>
        <v>805</v>
      </c>
      <c r="F1563" s="43">
        <f t="shared" ca="1" si="3026"/>
        <v>2013</v>
      </c>
      <c r="G1563" s="43">
        <f t="shared" ref="G1563" ca="1" si="3076">VLOOKUP(INDIRECT(CHAR(39)&amp;$A1563&amp;CHAR(39)&amp;"!r2c"&amp;$C1563,0),variables,2,0)</f>
        <v>10931</v>
      </c>
      <c r="H1563" s="46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Univ: Pre 7/1/08=2.775%, Post 7/1/08=1.775%; Non-Univ: Pre 7/1/08=3.75%, Post 7/1/08=2.75%</v>
      </c>
      <c r="I1563" s="43"/>
    </row>
    <row r="1564" spans="1:9" x14ac:dyDescent="0.3">
      <c r="A1564" s="43" t="s">
        <v>309</v>
      </c>
      <c r="B1564" s="43">
        <f t="shared" si="3050"/>
        <v>16</v>
      </c>
      <c r="C1564" s="43">
        <f t="shared" si="2966"/>
        <v>16</v>
      </c>
      <c r="D1564" s="43"/>
      <c r="E1564" s="43">
        <f t="shared" ref="E1564" si="3077">plan_id</f>
        <v>805</v>
      </c>
      <c r="F1564" s="43">
        <f t="shared" ca="1" si="3026"/>
        <v>2013</v>
      </c>
      <c r="G1564" s="43">
        <f t="shared" ref="G1564" ca="1" si="3078">VLOOKUP(INDIRECT(CHAR(39)&amp;$A1564&amp;CHAR(39)&amp;"!r2c"&amp;$C1564,0),variables,2,0)</f>
        <v>10932</v>
      </c>
      <c r="H1564" s="46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Univ= 2.775%; Non-Univ=3.75%</v>
      </c>
      <c r="I1564" s="43"/>
    </row>
    <row r="1565" spans="1:9" x14ac:dyDescent="0.3">
      <c r="A1565" s="43" t="s">
        <v>309</v>
      </c>
      <c r="B1565" s="43">
        <f t="shared" si="3050"/>
        <v>16</v>
      </c>
      <c r="C1565" s="43">
        <f t="shared" si="2966"/>
        <v>17</v>
      </c>
      <c r="D1565" s="43"/>
      <c r="E1565" s="43">
        <f t="shared" ref="E1565" si="3079">plan_id</f>
        <v>805</v>
      </c>
      <c r="F1565" s="43">
        <f t="shared" ca="1" si="3026"/>
        <v>2013</v>
      </c>
      <c r="G1565" s="43">
        <f t="shared" ref="G1565" ca="1" si="3080">VLOOKUP(INDIRECT(CHAR(39)&amp;$A1565&amp;CHAR(39)&amp;"!r2c"&amp;$C1565,0),variables,2,0)</f>
        <v>10933</v>
      </c>
      <c r="H1565" s="4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Univ: Pre 7/1/08=26.715%, Post 7/1/08=27.715%; Non-Univ: Pre 7/1/08=28.195%, Post 7/1/08=29.195%</v>
      </c>
      <c r="I1565" s="43"/>
    </row>
    <row r="1566" spans="1:9" x14ac:dyDescent="0.3">
      <c r="A1566" s="43" t="s">
        <v>309</v>
      </c>
      <c r="B1566" s="43">
        <f t="shared" si="3050"/>
        <v>16</v>
      </c>
      <c r="C1566" s="43">
        <f t="shared" si="2966"/>
        <v>18</v>
      </c>
      <c r="D1566" s="43"/>
      <c r="E1566" s="43">
        <f t="shared" ref="E1566" si="3081">plan_id</f>
        <v>805</v>
      </c>
      <c r="F1566" s="43">
        <f t="shared" ca="1" si="3026"/>
        <v>2013</v>
      </c>
      <c r="G1566" s="43">
        <f t="shared" ref="G1566" ca="1" si="3082">VLOOKUP(INDIRECT(CHAR(39)&amp;$A1566&amp;CHAR(39)&amp;"!r2c"&amp;$C1566,0),variables,2,0)</f>
        <v>10934</v>
      </c>
      <c r="H1566" s="4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Univ=7.625%; Non-Univ=9.105%</v>
      </c>
      <c r="I1566" s="43"/>
    </row>
    <row r="1567" spans="1:9" x14ac:dyDescent="0.3">
      <c r="A1567" s="43" t="s">
        <v>309</v>
      </c>
      <c r="B1567" s="43">
        <f t="shared" si="3050"/>
        <v>16</v>
      </c>
      <c r="C1567" s="43">
        <f t="shared" si="2966"/>
        <v>19</v>
      </c>
      <c r="D1567" s="43"/>
      <c r="E1567" s="43">
        <f t="shared" ref="E1567" si="3083">plan_id</f>
        <v>805</v>
      </c>
      <c r="F1567" s="43">
        <f t="shared" ca="1" si="3026"/>
        <v>2013</v>
      </c>
      <c r="G1567" s="43">
        <f t="shared" ref="G1567" ca="1" si="3084">VLOOKUP(INDIRECT(CHAR(39)&amp;$A1567&amp;CHAR(39)&amp;"!r2c"&amp;$C1567,0),variables,2,0)</f>
        <v>10935</v>
      </c>
      <c r="H1567" s="4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3"/>
    </row>
    <row r="1568" spans="1:9" x14ac:dyDescent="0.3">
      <c r="A1568" s="43" t="s">
        <v>309</v>
      </c>
      <c r="B1568" s="43">
        <f t="shared" si="3050"/>
        <v>16</v>
      </c>
      <c r="C1568" s="43">
        <f t="shared" si="2966"/>
        <v>20</v>
      </c>
      <c r="D1568" s="43"/>
      <c r="E1568" s="43">
        <f t="shared" ref="E1568" si="3085">plan_id</f>
        <v>805</v>
      </c>
      <c r="F1568" s="43">
        <f t="shared" ca="1" si="3026"/>
        <v>2013</v>
      </c>
      <c r="G1568" s="43">
        <f t="shared" ref="G1568" ca="1" si="3086">VLOOKUP(INDIRECT(CHAR(39)&amp;$A1568&amp;CHAR(39)&amp;"!r2c"&amp;$C1568,0),variables,2,0)</f>
        <v>10937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3"/>
    </row>
    <row r="1569" spans="1:9" x14ac:dyDescent="0.3">
      <c r="A1569" s="43" t="s">
        <v>309</v>
      </c>
      <c r="B1569" s="43">
        <f t="shared" si="3050"/>
        <v>16</v>
      </c>
      <c r="C1569" s="43">
        <f t="shared" si="2966"/>
        <v>21</v>
      </c>
      <c r="D1569" s="43"/>
      <c r="E1569" s="43">
        <f t="shared" ref="E1569" si="3087">plan_id</f>
        <v>805</v>
      </c>
      <c r="F1569" s="43">
        <f t="shared" ca="1" si="3026"/>
        <v>2013</v>
      </c>
      <c r="G1569" s="43">
        <f t="shared" ref="G1569" ca="1" si="3088">VLOOKUP(INDIRECT(CHAR(39)&amp;$A1569&amp;CHAR(39)&amp;"!r2c"&amp;$C1569,0),variables,2,0)</f>
        <v>10938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3"/>
    </row>
    <row r="1570" spans="1:9" x14ac:dyDescent="0.3">
      <c r="A1570" s="43" t="s">
        <v>309</v>
      </c>
      <c r="B1570" s="43">
        <f t="shared" si="3050"/>
        <v>16</v>
      </c>
      <c r="C1570" s="43">
        <f t="shared" si="2966"/>
        <v>22</v>
      </c>
      <c r="D1570" s="43"/>
      <c r="E1570" s="43">
        <f t="shared" ref="E1570" si="3089">plan_id</f>
        <v>805</v>
      </c>
      <c r="F1570" s="43">
        <f t="shared" ca="1" si="3026"/>
        <v>2013</v>
      </c>
      <c r="G1570" s="43">
        <f t="shared" ref="G1570" ca="1" si="3090">VLOOKUP(INDIRECT(CHAR(39)&amp;$A1570&amp;CHAR(39)&amp;"!r2c"&amp;$C1570,0),variables,2,0)</f>
        <v>11007</v>
      </c>
      <c r="H1570" s="4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570" s="43"/>
    </row>
    <row r="1571" spans="1:9" x14ac:dyDescent="0.3">
      <c r="A1571" s="43" t="s">
        <v>309</v>
      </c>
      <c r="B1571" s="43">
        <f t="shared" si="3050"/>
        <v>16</v>
      </c>
      <c r="C1571" s="43">
        <f t="shared" si="2966"/>
        <v>23</v>
      </c>
      <c r="D1571" s="43"/>
      <c r="E1571" s="43">
        <f t="shared" ref="E1571" si="3091">plan_id</f>
        <v>805</v>
      </c>
      <c r="F1571" s="43">
        <f t="shared" ca="1" si="3026"/>
        <v>2013</v>
      </c>
      <c r="G1571" s="43">
        <f t="shared" ref="G1571" ca="1" si="3092">VLOOKUP(INDIRECT(CHAR(39)&amp;$A1571&amp;CHAR(39)&amp;"!r2c"&amp;$C1571,0),variables,2,0)</f>
        <v>10941</v>
      </c>
      <c r="H1571" s="4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3"/>
    </row>
    <row r="1572" spans="1:9" x14ac:dyDescent="0.3">
      <c r="A1572" s="43" t="s">
        <v>309</v>
      </c>
      <c r="B1572" s="43">
        <f t="shared" si="3050"/>
        <v>16</v>
      </c>
      <c r="C1572" s="43">
        <f t="shared" si="2966"/>
        <v>24</v>
      </c>
      <c r="D1572" s="43"/>
      <c r="E1572" s="43">
        <f t="shared" ref="E1572" si="3093">plan_id</f>
        <v>805</v>
      </c>
      <c r="F1572" s="43">
        <f t="shared" ca="1" si="3026"/>
        <v>2013</v>
      </c>
      <c r="G1572" s="43">
        <f t="shared" ref="G1572" ca="1" si="3094">VLOOKUP(INDIRECT(CHAR(39)&amp;$A1572&amp;CHAR(39)&amp;"!r2c"&amp;$C1572,0),variables,2,0)</f>
        <v>10942</v>
      </c>
      <c r="H1572" s="4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43"/>
    </row>
    <row r="1573" spans="1:9" x14ac:dyDescent="0.3">
      <c r="A1573" s="43" t="s">
        <v>309</v>
      </c>
      <c r="B1573" s="43">
        <f t="shared" si="3050"/>
        <v>16</v>
      </c>
      <c r="C1573" s="43">
        <f t="shared" si="2966"/>
        <v>25</v>
      </c>
      <c r="D1573" s="43"/>
      <c r="E1573" s="43">
        <f t="shared" ref="E1573" si="3095">plan_id</f>
        <v>805</v>
      </c>
      <c r="F1573" s="43">
        <f t="shared" ca="1" si="3026"/>
        <v>2013</v>
      </c>
      <c r="G1573" s="43">
        <f t="shared" ref="G1573" ca="1" si="3096">VLOOKUP(INDIRECT(CHAR(39)&amp;$A1573&amp;CHAR(39)&amp;"!r2c"&amp;$C1573,0),variables,2,0)</f>
        <v>10701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1.4999999999999999E-2</v>
      </c>
      <c r="I1573" s="43"/>
    </row>
    <row r="1574" spans="1:9" x14ac:dyDescent="0.3">
      <c r="A1574" s="43" t="s">
        <v>309</v>
      </c>
      <c r="B1574" s="43">
        <f t="shared" si="3050"/>
        <v>16</v>
      </c>
      <c r="C1574" s="43">
        <f t="shared" si="2966"/>
        <v>26</v>
      </c>
      <c r="D1574" s="43"/>
      <c r="E1574" s="43">
        <f t="shared" ref="E1574" si="3097">plan_id</f>
        <v>805</v>
      </c>
      <c r="F1574" s="43">
        <f t="shared" ca="1" si="3026"/>
        <v>2013</v>
      </c>
      <c r="G1574" s="43">
        <f t="shared" ref="G1574" ca="1" si="3098">VLOOKUP(INDIRECT(CHAR(39)&amp;$A1574&amp;CHAR(39)&amp;"!r2c"&amp;$C1574,0),variables,2,0)</f>
        <v>10702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3"/>
    </row>
    <row r="1575" spans="1:9" x14ac:dyDescent="0.3">
      <c r="A1575" s="43" t="s">
        <v>309</v>
      </c>
      <c r="B1575" s="43">
        <f t="shared" si="3050"/>
        <v>16</v>
      </c>
      <c r="C1575" s="43">
        <f t="shared" ref="C1575:C1638" si="3099">C1484</f>
        <v>27</v>
      </c>
      <c r="D1575" s="43"/>
      <c r="E1575" s="43">
        <f t="shared" ref="E1575" si="3100">plan_id</f>
        <v>805</v>
      </c>
      <c r="F1575" s="43">
        <f t="shared" ca="1" si="3026"/>
        <v>2013</v>
      </c>
      <c r="G1575" s="43">
        <f t="shared" ref="G1575" ca="1" si="3101">VLOOKUP(INDIRECT(CHAR(39)&amp;$A1575&amp;CHAR(39)&amp;"!r2c"&amp;$C1575,0),variables,2,0)</f>
        <v>10943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3"/>
    </row>
    <row r="1576" spans="1:9" x14ac:dyDescent="0.3">
      <c r="A1576" s="43" t="s">
        <v>309</v>
      </c>
      <c r="B1576" s="43">
        <f t="shared" si="3050"/>
        <v>16</v>
      </c>
      <c r="C1576" s="43">
        <f t="shared" si="3099"/>
        <v>28</v>
      </c>
      <c r="D1576" s="43"/>
      <c r="E1576" s="43">
        <f t="shared" ref="E1576" si="3102">plan_id</f>
        <v>805</v>
      </c>
      <c r="F1576" s="43">
        <f t="shared" ca="1" si="3026"/>
        <v>2013</v>
      </c>
      <c r="G1576" s="43">
        <f t="shared" ref="G1576" ca="1" si="3103">VLOOKUP(INDIRECT(CHAR(39)&amp;$A1576&amp;CHAR(39)&amp;"!r2c"&amp;$C1576,0),variables,2,0)</f>
        <v>10944</v>
      </c>
      <c r="H1576" s="4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43"/>
    </row>
    <row r="1577" spans="1:9" x14ac:dyDescent="0.3">
      <c r="A1577" s="43" t="s">
        <v>309</v>
      </c>
      <c r="B1577" s="43">
        <f t="shared" si="3050"/>
        <v>16</v>
      </c>
      <c r="C1577" s="43">
        <f t="shared" si="3099"/>
        <v>29</v>
      </c>
      <c r="D1577" s="43"/>
      <c r="E1577" s="43">
        <f t="shared" ref="E1577" si="3104">plan_id</f>
        <v>805</v>
      </c>
      <c r="F1577" s="43">
        <f t="shared" ca="1" si="3026"/>
        <v>2013</v>
      </c>
      <c r="G1577" s="43">
        <f t="shared" ref="G1577" ca="1" si="3105">VLOOKUP(INDIRECT(CHAR(39)&amp;$A1577&amp;CHAR(39)&amp;"!r2c"&amp;$C1577,0),variables,2,0)</f>
        <v>10945</v>
      </c>
      <c r="H1577" s="4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3"/>
    </row>
    <row r="1578" spans="1:9" x14ac:dyDescent="0.3">
      <c r="A1578" s="43" t="s">
        <v>309</v>
      </c>
      <c r="B1578" s="43">
        <f t="shared" si="3050"/>
        <v>16</v>
      </c>
      <c r="C1578" s="43">
        <f t="shared" si="3099"/>
        <v>30</v>
      </c>
      <c r="D1578" s="43"/>
      <c r="E1578" s="43">
        <f t="shared" ref="E1578" si="3106">plan_id</f>
        <v>805</v>
      </c>
      <c r="F1578" s="43">
        <f t="shared" ca="1" si="3026"/>
        <v>2013</v>
      </c>
      <c r="G1578" s="43">
        <f t="shared" ref="G1578" ca="1" si="3107">VLOOKUP(INDIRECT(CHAR(39)&amp;$A1578&amp;CHAR(39)&amp;"!r2c"&amp;$C1578,0),variables,2,0)</f>
        <v>10947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3"/>
    </row>
    <row r="1579" spans="1:9" x14ac:dyDescent="0.3">
      <c r="A1579" s="43" t="s">
        <v>309</v>
      </c>
      <c r="B1579" s="43">
        <f t="shared" si="3050"/>
        <v>16</v>
      </c>
      <c r="C1579" s="43">
        <f t="shared" si="3099"/>
        <v>31</v>
      </c>
      <c r="D1579" s="43"/>
      <c r="E1579" s="43">
        <f t="shared" ref="E1579" si="3108">plan_id</f>
        <v>805</v>
      </c>
      <c r="F1579" s="43">
        <f t="shared" ca="1" si="3026"/>
        <v>2013</v>
      </c>
      <c r="G1579" s="43">
        <f t="shared" ref="G1579" ca="1" si="3109">VLOOKUP(INDIRECT(CHAR(39)&amp;$A1579&amp;CHAR(39)&amp;"!r2c"&amp;$C1579,0),variables,2,0)</f>
        <v>10948</v>
      </c>
      <c r="H1579" s="4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43"/>
    </row>
    <row r="1580" spans="1:9" x14ac:dyDescent="0.3">
      <c r="A1580" s="43" t="s">
        <v>309</v>
      </c>
      <c r="B1580" s="43">
        <f t="shared" si="3050"/>
        <v>16</v>
      </c>
      <c r="C1580" s="43">
        <f t="shared" si="3099"/>
        <v>32</v>
      </c>
      <c r="D1580" s="43"/>
      <c r="E1580" s="43">
        <f t="shared" ref="E1580" si="3110">plan_id</f>
        <v>805</v>
      </c>
      <c r="F1580" s="43">
        <f t="shared" ca="1" si="3026"/>
        <v>2013</v>
      </c>
      <c r="G1580" s="43">
        <f t="shared" ref="G1580" ca="1" si="3111">VLOOKUP(INDIRECT(CHAR(39)&amp;$A1580&amp;CHAR(39)&amp;"!r2c"&amp;$C1580,0),variables,2,0)</f>
        <v>10949</v>
      </c>
      <c r="H1580" s="4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3"/>
    </row>
    <row r="1581" spans="1:9" x14ac:dyDescent="0.3">
      <c r="A1581" s="43" t="s">
        <v>309</v>
      </c>
      <c r="B1581" s="43">
        <f t="shared" si="3050"/>
        <v>16</v>
      </c>
      <c r="C1581" s="43">
        <f t="shared" si="3099"/>
        <v>33</v>
      </c>
      <c r="D1581" s="43"/>
      <c r="E1581" s="43">
        <f t="shared" ref="E1581" si="3112">plan_id</f>
        <v>805</v>
      </c>
      <c r="F1581" s="43">
        <f t="shared" ca="1" si="3026"/>
        <v>2013</v>
      </c>
      <c r="G1581" s="43">
        <f t="shared" ref="G1581" ca="1" si="3113">VLOOKUP(INDIRECT(CHAR(39)&amp;$A1581&amp;CHAR(39)&amp;"!r2c"&amp;$C1581,0),variables,2,0)</f>
        <v>10951</v>
      </c>
      <c r="H1581" s="4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  <c r="I1581" s="43"/>
    </row>
    <row r="1582" spans="1:9" x14ac:dyDescent="0.3">
      <c r="A1582" s="43" t="s">
        <v>309</v>
      </c>
      <c r="B1582" s="43">
        <f t="shared" si="3050"/>
        <v>16</v>
      </c>
      <c r="C1582" s="43">
        <f t="shared" si="3099"/>
        <v>34</v>
      </c>
      <c r="D1582" s="43"/>
      <c r="E1582" s="43">
        <f t="shared" ref="E1582" si="3114">plan_id</f>
        <v>805</v>
      </c>
      <c r="F1582" s="43">
        <f t="shared" ca="1" si="3026"/>
        <v>2013</v>
      </c>
      <c r="G1582" s="43">
        <f t="shared" ref="G1582" ca="1" si="3115">VLOOKUP(INDIRECT(CHAR(39)&amp;$A1582&amp;CHAR(39)&amp;"!r2c"&amp;$C1582,0),variables,2,0)</f>
        <v>10950</v>
      </c>
      <c r="H1582" s="4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3"/>
    </row>
    <row r="1583" spans="1:9" x14ac:dyDescent="0.3">
      <c r="A1583" s="43" t="s">
        <v>309</v>
      </c>
      <c r="B1583" s="43">
        <f t="shared" si="3050"/>
        <v>16</v>
      </c>
      <c r="C1583" s="43">
        <f t="shared" si="3099"/>
        <v>35</v>
      </c>
      <c r="D1583" s="43"/>
      <c r="E1583" s="43">
        <f t="shared" ref="E1583" si="3116">plan_id</f>
        <v>805</v>
      </c>
      <c r="F1583" s="43">
        <f t="shared" ca="1" si="3026"/>
        <v>2013</v>
      </c>
      <c r="G1583" s="43">
        <f t="shared" ref="G1583" ca="1" si="3117">VLOOKUP(INDIRECT(CHAR(39)&amp;$A1583&amp;CHAR(39)&amp;"!r2c"&amp;$C1583,0),variables,2,0)</f>
        <v>10954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  <c r="I1583" s="43"/>
    </row>
    <row r="1584" spans="1:9" x14ac:dyDescent="0.3">
      <c r="A1584" s="43" t="s">
        <v>309</v>
      </c>
      <c r="B1584" s="43">
        <f t="shared" si="3050"/>
        <v>16</v>
      </c>
      <c r="C1584" s="43">
        <f t="shared" si="3099"/>
        <v>36</v>
      </c>
      <c r="D1584" s="43"/>
      <c r="E1584" s="43">
        <f t="shared" ref="E1584" si="3118">plan_id</f>
        <v>805</v>
      </c>
      <c r="F1584" s="43">
        <f t="shared" ca="1" si="3026"/>
        <v>2013</v>
      </c>
      <c r="G1584" s="43">
        <f t="shared" ref="G1584" ca="1" si="3119">VLOOKUP(INDIRECT(CHAR(39)&amp;$A1584&amp;CHAR(39)&amp;"!r2c"&amp;$C1584,0),variables,2,0)</f>
        <v>10955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43"/>
    </row>
    <row r="1585" spans="1:9" x14ac:dyDescent="0.3">
      <c r="A1585" s="43" t="s">
        <v>309</v>
      </c>
      <c r="B1585" s="43">
        <f t="shared" si="3050"/>
        <v>16</v>
      </c>
      <c r="C1585" s="43">
        <f t="shared" si="3099"/>
        <v>37</v>
      </c>
      <c r="D1585" s="43"/>
      <c r="E1585" s="43">
        <f t="shared" ref="E1585" si="3120">plan_id</f>
        <v>805</v>
      </c>
      <c r="F1585" s="43">
        <f t="shared" ca="1" si="3026"/>
        <v>2013</v>
      </c>
      <c r="G1585" s="43">
        <f t="shared" ref="G1585" ca="1" si="3121">VLOOKUP(INDIRECT(CHAR(39)&amp;$A1585&amp;CHAR(39)&amp;"!r2c"&amp;$C1585,0),variables,2,0)</f>
        <v>10956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3"/>
    </row>
    <row r="1586" spans="1:9" x14ac:dyDescent="0.3">
      <c r="A1586" s="43" t="s">
        <v>309</v>
      </c>
      <c r="B1586" s="43">
        <f t="shared" si="3050"/>
        <v>16</v>
      </c>
      <c r="C1586" s="43">
        <f t="shared" si="3099"/>
        <v>38</v>
      </c>
      <c r="D1586" s="43"/>
      <c r="E1586" s="43">
        <f t="shared" ref="E1586" si="3122">plan_id</f>
        <v>805</v>
      </c>
      <c r="F1586" s="43">
        <f t="shared" ca="1" si="3026"/>
        <v>2013</v>
      </c>
      <c r="G1586" s="43">
        <f t="shared" ref="G1586" ca="1" si="3123">VLOOKUP(INDIRECT(CHAR(39)&amp;$A1586&amp;CHAR(39)&amp;"!r2c"&amp;$C1586,0),variables,2,0)</f>
        <v>10959</v>
      </c>
      <c r="H1586" s="4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4.00 - 8.20%</v>
      </c>
      <c r="I1586" s="43"/>
    </row>
    <row r="1587" spans="1:9" x14ac:dyDescent="0.3">
      <c r="A1587" s="43" t="s">
        <v>309</v>
      </c>
      <c r="B1587" s="43">
        <f t="shared" si="3050"/>
        <v>16</v>
      </c>
      <c r="C1587" s="43">
        <f t="shared" si="3099"/>
        <v>39</v>
      </c>
      <c r="D1587" s="43"/>
      <c r="E1587" s="43">
        <f t="shared" ref="E1587" si="3124">plan_id</f>
        <v>805</v>
      </c>
      <c r="F1587" s="43">
        <f t="shared" ca="1" si="3026"/>
        <v>2013</v>
      </c>
      <c r="G1587" s="43">
        <f t="shared" ref="G1587" ca="1" si="3125">VLOOKUP(INDIRECT(CHAR(39)&amp;$A1587&amp;CHAR(39)&amp;"!r2c"&amp;$C1587,0),variables,2,0)</f>
        <v>10962</v>
      </c>
      <c r="H1587" s="4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Pg.No:26,27</v>
      </c>
      <c r="I1587" s="43"/>
    </row>
    <row r="1588" spans="1:9" x14ac:dyDescent="0.3">
      <c r="A1588" s="43" t="s">
        <v>309</v>
      </c>
      <c r="B1588" s="43">
        <f t="shared" si="3050"/>
        <v>16</v>
      </c>
      <c r="C1588" s="43">
        <f t="shared" si="3099"/>
        <v>40</v>
      </c>
      <c r="D1588" s="43"/>
      <c r="E1588" s="43">
        <f t="shared" ref="E1588" si="3126">plan_id</f>
        <v>805</v>
      </c>
      <c r="F1588" s="43">
        <f t="shared" ca="1" si="3026"/>
        <v>2013</v>
      </c>
      <c r="G1588" s="43">
        <f t="shared" ref="G1588" ca="1" si="3127">VLOOKUP(INDIRECT(CHAR(39)&amp;$A1588&amp;CHAR(39)&amp;"!r2c"&amp;$C1588,0),variables,2,0)</f>
        <v>10964</v>
      </c>
      <c r="H1588" s="4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Pg.No:26,27</v>
      </c>
      <c r="I1588" s="43"/>
    </row>
    <row r="1589" spans="1:9" x14ac:dyDescent="0.3">
      <c r="A1589" s="43" t="s">
        <v>309</v>
      </c>
      <c r="B1589" s="43">
        <f t="shared" si="3050"/>
        <v>16</v>
      </c>
      <c r="C1589" s="43">
        <f t="shared" si="3099"/>
        <v>41</v>
      </c>
      <c r="D1589" s="43"/>
      <c r="E1589" s="43">
        <f t="shared" ref="E1589" si="3128">plan_id</f>
        <v>805</v>
      </c>
      <c r="F1589" s="43">
        <f t="shared" ca="1" si="3026"/>
        <v>2013</v>
      </c>
      <c r="G1589" s="43">
        <f t="shared" ref="G1589" ca="1" si="3129">VLOOKUP(INDIRECT(CHAR(39)&amp;$A1589&amp;CHAR(39)&amp;"!r2c"&amp;$C1589,0),variables,2,0)</f>
        <v>10967</v>
      </c>
      <c r="H1589" s="4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  <c r="I1589" s="43"/>
    </row>
    <row r="1590" spans="1:9" x14ac:dyDescent="0.3">
      <c r="A1590" s="43" t="s">
        <v>309</v>
      </c>
      <c r="B1590" s="43">
        <f t="shared" si="3050"/>
        <v>16</v>
      </c>
      <c r="C1590" s="43">
        <f t="shared" si="3099"/>
        <v>42</v>
      </c>
      <c r="D1590" s="43"/>
      <c r="E1590" s="43">
        <f t="shared" ref="E1590" si="3130">plan_id</f>
        <v>805</v>
      </c>
      <c r="F1590" s="43">
        <f t="shared" ca="1" si="3026"/>
        <v>2013</v>
      </c>
      <c r="G1590" s="43">
        <f t="shared" ref="G1590" ca="1" si="3131">VLOOKUP(INDIRECT(CHAR(39)&amp;$A1590&amp;CHAR(39)&amp;"!r2c"&amp;$C1590,0),variables,2,0)</f>
        <v>10968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3"/>
    </row>
    <row r="1591" spans="1:9" x14ac:dyDescent="0.3">
      <c r="A1591" s="43" t="s">
        <v>309</v>
      </c>
      <c r="B1591" s="43">
        <f t="shared" si="3050"/>
        <v>16</v>
      </c>
      <c r="C1591" s="43">
        <f t="shared" si="3099"/>
        <v>43</v>
      </c>
      <c r="D1591" s="43"/>
      <c r="E1591" s="43">
        <f t="shared" ref="E1591" si="3132">plan_id</f>
        <v>805</v>
      </c>
      <c r="F1591" s="43">
        <f t="shared" ca="1" si="3026"/>
        <v>2013</v>
      </c>
      <c r="G1591" s="43">
        <f t="shared" ref="G1591" ca="1" si="3133">VLOOKUP(INDIRECT(CHAR(39)&amp;$A1591&amp;CHAR(39)&amp;"!r2c"&amp;$C1591,0),variables,2,0)</f>
        <v>10969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scale-AA </v>
      </c>
      <c r="I1591" s="43"/>
    </row>
    <row r="1592" spans="1:9" x14ac:dyDescent="0.3">
      <c r="A1592" s="43" t="s">
        <v>309</v>
      </c>
      <c r="B1592" s="43">
        <f t="shared" si="3050"/>
        <v>16</v>
      </c>
      <c r="C1592" s="43">
        <f t="shared" si="3099"/>
        <v>44</v>
      </c>
      <c r="D1592" s="43"/>
      <c r="E1592" s="43">
        <f t="shared" ref="E1592" si="3134">plan_id</f>
        <v>805</v>
      </c>
      <c r="F1592" s="43">
        <f t="shared" ca="1" si="3026"/>
        <v>2013</v>
      </c>
      <c r="G1592" s="43">
        <f t="shared" ref="G1592" ca="1" si="3135">VLOOKUP(INDIRECT(CHAR(39)&amp;$A1592&amp;CHAR(39)&amp;"!r2c"&amp;$C1592,0),variables,2,0)</f>
        <v>10970</v>
      </c>
      <c r="H1592" s="4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 for Females</v>
      </c>
      <c r="I1592" s="43"/>
    </row>
    <row r="1593" spans="1:9" x14ac:dyDescent="0.3">
      <c r="A1593" s="43" t="s">
        <v>309</v>
      </c>
      <c r="B1593" s="43">
        <f t="shared" si="3050"/>
        <v>16</v>
      </c>
      <c r="C1593" s="43">
        <f t="shared" si="3099"/>
        <v>45</v>
      </c>
      <c r="D1593" s="43"/>
      <c r="E1593" s="43">
        <f t="shared" ref="E1593" si="3136">plan_id</f>
        <v>805</v>
      </c>
      <c r="F1593" s="43">
        <f t="shared" ca="1" si="3026"/>
        <v>2013</v>
      </c>
      <c r="G1593" s="43">
        <f t="shared" ref="G1593" ca="1" si="3137">VLOOKUP(INDIRECT(CHAR(39)&amp;$A1593&amp;CHAR(39)&amp;"!r2c"&amp;$C1593,0),variables,2,0)</f>
        <v>10971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3"/>
    </row>
    <row r="1594" spans="1:9" x14ac:dyDescent="0.3">
      <c r="A1594" s="43" t="s">
        <v>309</v>
      </c>
      <c r="B1594" s="43">
        <f t="shared" si="3050"/>
        <v>16</v>
      </c>
      <c r="C1594" s="43">
        <f t="shared" si="3099"/>
        <v>46</v>
      </c>
      <c r="D1594" s="43"/>
      <c r="E1594" s="43">
        <f t="shared" ref="E1594" si="3138">plan_id</f>
        <v>805</v>
      </c>
      <c r="F1594" s="43">
        <f t="shared" ca="1" si="3026"/>
        <v>2013</v>
      </c>
      <c r="G1594" s="43">
        <f t="shared" ref="G1594" ca="1" si="3139">VLOOKUP(INDIRECT(CHAR(39)&amp;$A1594&amp;CHAR(39)&amp;"!r2c"&amp;$C1594,0),variables,2,0)</f>
        <v>10972</v>
      </c>
      <c r="H1594" s="4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pay, open</v>
      </c>
      <c r="I1594" s="43"/>
    </row>
    <row r="1595" spans="1:9" x14ac:dyDescent="0.3">
      <c r="A1595" s="43" t="s">
        <v>309</v>
      </c>
      <c r="B1595" s="43">
        <f t="shared" si="3050"/>
        <v>16</v>
      </c>
      <c r="C1595" s="43">
        <f t="shared" si="3099"/>
        <v>47</v>
      </c>
      <c r="D1595" s="43"/>
      <c r="E1595" s="43">
        <f t="shared" ref="E1595" si="3140">plan_id</f>
        <v>805</v>
      </c>
      <c r="F1595" s="43">
        <f t="shared" ca="1" si="3026"/>
        <v>2013</v>
      </c>
      <c r="G1595" s="43">
        <f t="shared" ref="G1595" ca="1" si="3141">VLOOKUP(INDIRECT(CHAR(39)&amp;$A1595&amp;CHAR(39)&amp;"!r2c"&amp;$C1595,0),variables,2,0)</f>
        <v>10973</v>
      </c>
      <c r="H1595" s="4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43"/>
    </row>
    <row r="1596" spans="1:9" x14ac:dyDescent="0.3">
      <c r="A1596" s="43" t="s">
        <v>309</v>
      </c>
      <c r="B1596" s="43">
        <f t="shared" si="3050"/>
        <v>16</v>
      </c>
      <c r="C1596" s="43">
        <f t="shared" si="3099"/>
        <v>48</v>
      </c>
      <c r="D1596" s="43"/>
      <c r="E1596" s="43">
        <f t="shared" ref="E1596" si="3142">plan_id</f>
        <v>805</v>
      </c>
      <c r="F1596" s="43">
        <f t="shared" ca="1" si="3026"/>
        <v>2013</v>
      </c>
      <c r="G1596" s="43">
        <f t="shared" ref="G1596" ca="1" si="3143">VLOOKUP(INDIRECT(CHAR(39)&amp;$A1596&amp;CHAR(39)&amp;"!r2c"&amp;$C1596,0),variables,2,0)</f>
        <v>10975</v>
      </c>
      <c r="H1596" s="4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  <c r="I1596" s="43"/>
    </row>
    <row r="1597" spans="1:9" x14ac:dyDescent="0.3">
      <c r="A1597" s="43" t="s">
        <v>309</v>
      </c>
      <c r="B1597" s="43">
        <f t="shared" si="3050"/>
        <v>16</v>
      </c>
      <c r="C1597" s="43">
        <f t="shared" si="3099"/>
        <v>49</v>
      </c>
      <c r="D1597" s="43"/>
      <c r="E1597" s="43">
        <f t="shared" ref="E1597" si="3144">plan_id</f>
        <v>805</v>
      </c>
      <c r="F1597" s="43">
        <f t="shared" ca="1" si="3026"/>
        <v>2013</v>
      </c>
      <c r="G1597" s="43">
        <f t="shared" ref="G1597" ca="1" si="3145">VLOOKUP(INDIRECT(CHAR(39)&amp;$A1597&amp;CHAR(39)&amp;"!r2c"&amp;$C1597,0),variables,2,0)</f>
        <v>10976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43"/>
    </row>
    <row r="1598" spans="1:9" x14ac:dyDescent="0.3">
      <c r="A1598" s="43" t="s">
        <v>309</v>
      </c>
      <c r="B1598" s="43">
        <f t="shared" si="3050"/>
        <v>16</v>
      </c>
      <c r="C1598" s="43">
        <f t="shared" si="3099"/>
        <v>50</v>
      </c>
      <c r="D1598" s="43"/>
      <c r="E1598" s="43">
        <f t="shared" ref="E1598" si="3146">plan_id</f>
        <v>805</v>
      </c>
      <c r="F1598" s="43">
        <f t="shared" ca="1" si="3026"/>
        <v>2013</v>
      </c>
      <c r="G1598" s="43">
        <f t="shared" ref="G1598" ca="1" si="3147">VLOOKUP(INDIRECT(CHAR(39)&amp;$A1598&amp;CHAR(39)&amp;"!r2c"&amp;$C1598,0),variables,2,0)</f>
        <v>10977</v>
      </c>
      <c r="H1598" s="4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3"/>
    </row>
    <row r="1599" spans="1:9" x14ac:dyDescent="0.3">
      <c r="A1599" s="43" t="s">
        <v>309</v>
      </c>
      <c r="B1599" s="43">
        <f t="shared" si="3050"/>
        <v>16</v>
      </c>
      <c r="C1599" s="43">
        <f t="shared" si="3099"/>
        <v>51</v>
      </c>
      <c r="D1599" s="43"/>
      <c r="E1599" s="43">
        <f t="shared" ref="E1599" si="3148">plan_id</f>
        <v>805</v>
      </c>
      <c r="F1599" s="43">
        <f t="shared" ca="1" si="3026"/>
        <v>2013</v>
      </c>
      <c r="G1599" s="43">
        <f t="shared" ref="G1599" ca="1" si="3149">VLOOKUP(INDIRECT(CHAR(39)&amp;$A1599&amp;CHAR(39)&amp;"!r2c"&amp;$C1599,0),variables,2,0)</f>
        <v>10978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43"/>
    </row>
    <row r="1600" spans="1:9" x14ac:dyDescent="0.3">
      <c r="A1600" s="43" t="s">
        <v>309</v>
      </c>
      <c r="B1600" s="43">
        <f t="shared" si="3050"/>
        <v>16</v>
      </c>
      <c r="C1600" s="43">
        <f t="shared" si="3099"/>
        <v>52</v>
      </c>
      <c r="D1600" s="43"/>
      <c r="E1600" s="43">
        <f t="shared" ref="E1600" si="3150">plan_id</f>
        <v>805</v>
      </c>
      <c r="F1600" s="43">
        <f t="shared" ca="1" si="3026"/>
        <v>2013</v>
      </c>
      <c r="G1600" s="43">
        <f t="shared" ref="G1600" ca="1" si="3151">VLOOKUP(INDIRECT(CHAR(39)&amp;$A1600&amp;CHAR(39)&amp;"!r2c"&amp;$C1600,0),variables,2,0)</f>
        <v>10979</v>
      </c>
      <c r="H1600" s="4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43"/>
    </row>
    <row r="1601" spans="1:9" x14ac:dyDescent="0.3">
      <c r="A1601" s="43" t="s">
        <v>309</v>
      </c>
      <c r="B1601" s="43">
        <f t="shared" si="3050"/>
        <v>16</v>
      </c>
      <c r="C1601" s="43">
        <f t="shared" si="3099"/>
        <v>53</v>
      </c>
      <c r="D1601" s="43"/>
      <c r="E1601" s="43">
        <f t="shared" ref="E1601" si="3152">plan_id</f>
        <v>805</v>
      </c>
      <c r="F1601" s="43">
        <f t="shared" ca="1" si="3026"/>
        <v>2013</v>
      </c>
      <c r="G1601" s="43">
        <f t="shared" ref="G1601" ca="1" si="3153">VLOOKUP(INDIRECT(CHAR(39)&amp;$A1601&amp;CHAR(39)&amp;"!r2c"&amp;$C1601,0),variables,2,0)</f>
        <v>10980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6.9800000000000001E-2</v>
      </c>
      <c r="I1601" s="43"/>
    </row>
    <row r="1602" spans="1:9" x14ac:dyDescent="0.3">
      <c r="A1602" s="43" t="s">
        <v>309</v>
      </c>
      <c r="B1602" s="43">
        <f t="shared" si="3050"/>
        <v>16</v>
      </c>
      <c r="C1602" s="43">
        <f t="shared" si="3099"/>
        <v>54</v>
      </c>
      <c r="D1602" s="43"/>
      <c r="E1602" s="43">
        <f t="shared" ref="E1602" si="3154">plan_id</f>
        <v>805</v>
      </c>
      <c r="F1602" s="43">
        <f t="shared" ca="1" si="3026"/>
        <v>2013</v>
      </c>
      <c r="G1602" s="43">
        <f t="shared" ref="G1602" ca="1" si="3155">VLOOKUP(INDIRECT(CHAR(39)&amp;$A1602&amp;CHAR(39)&amp;"!r2c"&amp;$C1602,0),variables,2,0)</f>
        <v>10981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0.14099999999999999</v>
      </c>
      <c r="I1602" s="43"/>
    </row>
    <row r="1603" spans="1:9" x14ac:dyDescent="0.3">
      <c r="A1603" s="43" t="s">
        <v>309</v>
      </c>
      <c r="B1603" s="43">
        <f t="shared" si="3050"/>
        <v>16</v>
      </c>
      <c r="C1603" s="43">
        <f t="shared" si="3099"/>
        <v>55</v>
      </c>
      <c r="D1603" s="43"/>
      <c r="E1603" s="43">
        <f t="shared" ref="E1603" si="3156">plan_id</f>
        <v>805</v>
      </c>
      <c r="F1603" s="43">
        <f t="shared" ca="1" si="3026"/>
        <v>2013</v>
      </c>
      <c r="G1603" s="43">
        <f t="shared" ref="G1603" ca="1" si="3157">VLOOKUP(INDIRECT(CHAR(39)&amp;$A1603&amp;CHAR(39)&amp;"!r2c"&amp;$C1603,0),variables,2,0)</f>
        <v>10706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5.2002623914767609E-4</v>
      </c>
      <c r="I1603" s="43"/>
    </row>
    <row r="1604" spans="1:9" x14ac:dyDescent="0.3">
      <c r="A1604" s="43" t="s">
        <v>309</v>
      </c>
      <c r="B1604" s="43">
        <f t="shared" si="3050"/>
        <v>16</v>
      </c>
      <c r="C1604" s="43">
        <f t="shared" si="3099"/>
        <v>56</v>
      </c>
      <c r="D1604" s="43"/>
      <c r="E1604" s="43">
        <f t="shared" ref="E1604" si="3158">plan_id</f>
        <v>805</v>
      </c>
      <c r="F1604" s="43">
        <f t="shared" ca="1" si="3026"/>
        <v>2013</v>
      </c>
      <c r="G1604" s="43">
        <f t="shared" ref="G1604" ca="1" si="3159">VLOOKUP(INDIRECT(CHAR(39)&amp;$A1604&amp;CHAR(39)&amp;"!r2c"&amp;$C1604,0),variables,2,0)</f>
        <v>10983</v>
      </c>
      <c r="H1604" s="4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 xml:space="preserve">Yes </v>
      </c>
      <c r="I1604" s="43"/>
    </row>
    <row r="1605" spans="1:9" x14ac:dyDescent="0.3">
      <c r="A1605" s="43" t="s">
        <v>309</v>
      </c>
      <c r="B1605" s="43">
        <f t="shared" si="3050"/>
        <v>16</v>
      </c>
      <c r="C1605" s="43">
        <f t="shared" si="3099"/>
        <v>57</v>
      </c>
      <c r="D1605" s="43"/>
      <c r="E1605" s="43">
        <f t="shared" ref="E1605" si="3160">plan_id</f>
        <v>805</v>
      </c>
      <c r="F1605" s="43">
        <f t="shared" ca="1" si="3026"/>
        <v>2013</v>
      </c>
      <c r="G1605" s="43">
        <f t="shared" ref="G1605" ca="1" si="3161">VLOOKUP(INDIRECT(CHAR(39)&amp;$A1605&amp;CHAR(39)&amp;"!r2c"&amp;$C1605,0),variables,2,0)</f>
        <v>10989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14962758000</v>
      </c>
      <c r="I1605" s="43"/>
    </row>
    <row r="1606" spans="1:9" x14ac:dyDescent="0.3">
      <c r="A1606" s="43" t="s">
        <v>309</v>
      </c>
      <c r="B1606" s="43">
        <f t="shared" si="3050"/>
        <v>16</v>
      </c>
      <c r="C1606" s="43">
        <f t="shared" si="3099"/>
        <v>58</v>
      </c>
      <c r="D1606" s="43"/>
      <c r="E1606" s="43">
        <f t="shared" ref="E1606" si="3162">plan_id</f>
        <v>805</v>
      </c>
      <c r="F1606" s="43">
        <f t="shared" ca="1" si="3026"/>
        <v>2013</v>
      </c>
      <c r="G1606" s="43">
        <f t="shared" ref="G1606" ca="1" si="3163">VLOOKUP(INDIRECT(CHAR(39)&amp;$A1606&amp;CHAR(39)&amp;"!r2c"&amp;$C1606,0),variables,2,0)</f>
        <v>10990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28817232000</v>
      </c>
      <c r="I1606" s="43"/>
    </row>
    <row r="1607" spans="1:9" x14ac:dyDescent="0.3">
      <c r="A1607" s="43" t="s">
        <v>309</v>
      </c>
      <c r="B1607" s="43">
        <f t="shared" si="3050"/>
        <v>16</v>
      </c>
      <c r="C1607" s="43">
        <f t="shared" si="3099"/>
        <v>59</v>
      </c>
      <c r="D1607" s="43"/>
      <c r="E1607" s="43">
        <f t="shared" ref="E1607" si="3164">plan_id</f>
        <v>805</v>
      </c>
      <c r="F1607" s="43">
        <f t="shared" ca="1" si="3026"/>
        <v>2013</v>
      </c>
      <c r="G1607" s="43">
        <f t="shared" ref="G1607" ca="1" si="3165">VLOOKUP(INDIRECT(CHAR(39)&amp;$A1607&amp;CHAR(39)&amp;"!r2c"&amp;$C1607,0),variables,2,0)</f>
        <v>10991</v>
      </c>
      <c r="H1607" s="4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13854474000</v>
      </c>
      <c r="I1607" s="43"/>
    </row>
    <row r="1608" spans="1:9" x14ac:dyDescent="0.3">
      <c r="A1608" s="43" t="s">
        <v>309</v>
      </c>
      <c r="B1608" s="43">
        <f t="shared" si="3050"/>
        <v>16</v>
      </c>
      <c r="C1608" s="43">
        <f t="shared" si="3099"/>
        <v>60</v>
      </c>
      <c r="D1608" s="43"/>
      <c r="E1608" s="43">
        <f t="shared" ref="E1608" si="3166">plan_id</f>
        <v>805</v>
      </c>
      <c r="F1608" s="43">
        <f t="shared" ca="1" si="3026"/>
        <v>2013</v>
      </c>
      <c r="G1608" s="43">
        <f t="shared" ref="G1608" ca="1" si="3167">VLOOKUP(INDIRECT(CHAR(39)&amp;$A1608&amp;CHAR(39)&amp;"!r2c"&amp;$C1608,0),variables,2,0)</f>
        <v>10992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0.51900000000000002</v>
      </c>
      <c r="I1608" s="43"/>
    </row>
    <row r="1609" spans="1:9" x14ac:dyDescent="0.3">
      <c r="A1609" s="43" t="s">
        <v>309</v>
      </c>
      <c r="B1609" s="43">
        <f t="shared" si="3050"/>
        <v>16</v>
      </c>
      <c r="C1609" s="43">
        <f t="shared" si="3099"/>
        <v>61</v>
      </c>
      <c r="D1609" s="43"/>
      <c r="E1609" s="43">
        <f t="shared" ref="E1609" si="3168">plan_id</f>
        <v>805</v>
      </c>
      <c r="F1609" s="43">
        <f t="shared" ca="1" si="3026"/>
        <v>2013</v>
      </c>
      <c r="G1609" s="43">
        <f t="shared" ref="G1609" ca="1" si="3169">VLOOKUP(INDIRECT(CHAR(39)&amp;$A1609&amp;CHAR(39)&amp;"!r2c"&amp;$C1609,0),variables,2,0)</f>
        <v>10993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3480066000</v>
      </c>
      <c r="I1609" s="43"/>
    </row>
    <row r="1610" spans="1:9" x14ac:dyDescent="0.3">
      <c r="A1610" s="43" t="s">
        <v>309</v>
      </c>
      <c r="B1610" s="43">
        <f t="shared" si="3050"/>
        <v>16</v>
      </c>
      <c r="C1610" s="43">
        <f t="shared" si="3099"/>
        <v>62</v>
      </c>
      <c r="D1610" s="43"/>
      <c r="E1610" s="43">
        <f t="shared" ref="E1610" si="3170">plan_id</f>
        <v>805</v>
      </c>
      <c r="F1610" s="43">
        <f t="shared" ca="1" si="3026"/>
        <v>2013</v>
      </c>
      <c r="G1610" s="43">
        <f t="shared" ref="G1610" ca="1" si="3171">VLOOKUP(INDIRECT(CHAR(39)&amp;$A1610&amp;CHAR(39)&amp;"!r2c"&amp;$C1610,0),variables,2,0)</f>
        <v>10801</v>
      </c>
      <c r="H1610" s="4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146608000</v>
      </c>
      <c r="I1610" s="43"/>
    </row>
    <row r="1611" spans="1:9" x14ac:dyDescent="0.3">
      <c r="A1611" s="43" t="s">
        <v>309</v>
      </c>
      <c r="B1611" s="43">
        <f t="shared" si="3050"/>
        <v>16</v>
      </c>
      <c r="C1611" s="43">
        <f t="shared" si="3099"/>
        <v>63</v>
      </c>
      <c r="D1611" s="43"/>
      <c r="E1611" s="43">
        <f t="shared" ref="E1611" si="3172">plan_id</f>
        <v>805</v>
      </c>
      <c r="F1611" s="43">
        <f t="shared" ca="1" si="3026"/>
        <v>2013</v>
      </c>
      <c r="G1611" s="43">
        <f t="shared" ref="G1611" ca="1" si="3173">VLOOKUP(INDIRECT(CHAR(39)&amp;$A1611&amp;CHAR(39)&amp;"!r2c"&amp;$C1611,0),variables,2,0)</f>
        <v>10802</v>
      </c>
      <c r="H1611" s="4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-27490000</v>
      </c>
      <c r="I1611" s="43"/>
    </row>
    <row r="1612" spans="1:9" x14ac:dyDescent="0.3">
      <c r="A1612" s="43" t="s">
        <v>309</v>
      </c>
      <c r="B1612" s="43">
        <f t="shared" si="3050"/>
        <v>16</v>
      </c>
      <c r="C1612" s="43">
        <f t="shared" si="3099"/>
        <v>64</v>
      </c>
      <c r="D1612" s="43"/>
      <c r="E1612" s="43">
        <f t="shared" ref="E1612" si="3174">plan_id</f>
        <v>805</v>
      </c>
      <c r="F1612" s="43">
        <f t="shared" ca="1" si="3026"/>
        <v>2013</v>
      </c>
      <c r="G1612" s="43">
        <f t="shared" ref="G1612" ca="1" si="3175">VLOOKUP(INDIRECT(CHAR(39)&amp;$A1612&amp;CHAR(39)&amp;"!r2c"&amp;$C1612,0),variables,2,0)</f>
        <v>10803</v>
      </c>
      <c r="H1612" s="4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3"/>
    </row>
    <row r="1613" spans="1:9" x14ac:dyDescent="0.3">
      <c r="A1613" s="43" t="s">
        <v>309</v>
      </c>
      <c r="B1613" s="43">
        <f t="shared" si="3050"/>
        <v>16</v>
      </c>
      <c r="C1613" s="43">
        <f t="shared" si="3099"/>
        <v>65</v>
      </c>
      <c r="D1613" s="43"/>
      <c r="E1613" s="43">
        <f t="shared" ref="E1613" si="3176">plan_id</f>
        <v>805</v>
      </c>
      <c r="F1613" s="43">
        <f t="shared" ca="1" si="3026"/>
        <v>2013</v>
      </c>
      <c r="G1613" s="43">
        <f t="shared" ref="G1613" ca="1" si="3177">VLOOKUP(INDIRECT(CHAR(39)&amp;$A1613&amp;CHAR(39)&amp;"!r2c"&amp;$C1613,0),variables,2,0)</f>
        <v>10804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3"/>
    </row>
    <row r="1614" spans="1:9" x14ac:dyDescent="0.3">
      <c r="A1614" s="43" t="s">
        <v>309</v>
      </c>
      <c r="B1614" s="43">
        <f t="shared" si="3050"/>
        <v>16</v>
      </c>
      <c r="C1614" s="43">
        <f t="shared" si="3099"/>
        <v>66</v>
      </c>
      <c r="D1614" s="43"/>
      <c r="E1614" s="43">
        <f t="shared" ref="E1614" si="3178">plan_id</f>
        <v>805</v>
      </c>
      <c r="F1614" s="43">
        <f t="shared" ca="1" si="3026"/>
        <v>2013</v>
      </c>
      <c r="G1614" s="43">
        <f t="shared" ref="G1614" ca="1" si="3179">VLOOKUP(INDIRECT(CHAR(39)&amp;$A1614&amp;CHAR(39)&amp;"!r2c"&amp;$C1614,0),variables,2,0)</f>
        <v>10805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3"/>
    </row>
    <row r="1615" spans="1:9" x14ac:dyDescent="0.3">
      <c r="A1615" s="43" t="s">
        <v>309</v>
      </c>
      <c r="B1615" s="43">
        <f t="shared" ref="B1615" si="3180">B1550+1</f>
        <v>16</v>
      </c>
      <c r="C1615" s="43">
        <f t="shared" si="3099"/>
        <v>67</v>
      </c>
      <c r="D1615" s="43"/>
      <c r="E1615" s="43">
        <f t="shared" ref="E1615" si="3181">plan_id</f>
        <v>805</v>
      </c>
      <c r="F1615" s="43">
        <f t="shared" ca="1" si="3026"/>
        <v>2013</v>
      </c>
      <c r="G1615" s="43">
        <f t="shared" ref="G1615" ca="1" si="3182">VLOOKUP(INDIRECT(CHAR(39)&amp;$A1615&amp;CHAR(39)&amp;"!r2c"&amp;$C1615,0),variables,2,0)</f>
        <v>10806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3"/>
    </row>
    <row r="1616" spans="1:9" x14ac:dyDescent="0.3">
      <c r="A1616" s="43" t="s">
        <v>309</v>
      </c>
      <c r="B1616" s="43">
        <f>B1615</f>
        <v>16</v>
      </c>
      <c r="C1616" s="43">
        <f t="shared" si="3099"/>
        <v>68</v>
      </c>
      <c r="D1616" s="43"/>
      <c r="E1616" s="43">
        <f t="shared" ref="E1616" si="3183">plan_id</f>
        <v>805</v>
      </c>
      <c r="F1616" s="43">
        <f t="shared" ca="1" si="3026"/>
        <v>2013</v>
      </c>
      <c r="G1616" s="43">
        <f t="shared" ref="G1616" ca="1" si="3184">VLOOKUP(INDIRECT(CHAR(39)&amp;$A1616&amp;CHAR(39)&amp;"!r2c"&amp;$C1616,0),variables,2,0)</f>
        <v>10807</v>
      </c>
      <c r="H1616" s="4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3"/>
    </row>
    <row r="1617" spans="1:9" x14ac:dyDescent="0.3">
      <c r="A1617" s="43" t="s">
        <v>309</v>
      </c>
      <c r="B1617" s="43">
        <f t="shared" ref="B1617:B1641" si="3185">B1616</f>
        <v>16</v>
      </c>
      <c r="C1617" s="43">
        <f t="shared" si="3099"/>
        <v>69</v>
      </c>
      <c r="D1617" s="43"/>
      <c r="E1617" s="43">
        <f t="shared" ref="E1617" si="3186">plan_id</f>
        <v>805</v>
      </c>
      <c r="F1617" s="43">
        <f t="shared" ca="1" si="3026"/>
        <v>2013</v>
      </c>
      <c r="G1617" s="43">
        <f t="shared" ref="G1617" ca="1" si="3187">VLOOKUP(INDIRECT(CHAR(39)&amp;$A1617&amp;CHAR(39)&amp;"!r2c"&amp;$C1617,0),variables,2,0)</f>
        <v>10808</v>
      </c>
      <c r="H1617" s="4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3"/>
    </row>
    <row r="1618" spans="1:9" x14ac:dyDescent="0.3">
      <c r="A1618" s="43" t="s">
        <v>309</v>
      </c>
      <c r="B1618" s="43">
        <f t="shared" si="3185"/>
        <v>16</v>
      </c>
      <c r="C1618" s="43">
        <f t="shared" si="3099"/>
        <v>70</v>
      </c>
      <c r="D1618" s="43"/>
      <c r="E1618" s="43">
        <f t="shared" ref="E1618" si="3188">plan_id</f>
        <v>805</v>
      </c>
      <c r="F1618" s="43">
        <f t="shared" ca="1" si="3026"/>
        <v>2013</v>
      </c>
      <c r="G1618" s="43">
        <f t="shared" ref="G1618" ca="1" si="3189">VLOOKUP(INDIRECT(CHAR(39)&amp;$A1618&amp;CHAR(39)&amp;"!r2c"&amp;$C1618,0),variables,2,0)</f>
        <v>10809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3"/>
    </row>
    <row r="1619" spans="1:9" x14ac:dyDescent="0.3">
      <c r="A1619" s="43" t="s">
        <v>309</v>
      </c>
      <c r="B1619" s="43">
        <f t="shared" si="3185"/>
        <v>16</v>
      </c>
      <c r="C1619" s="43">
        <f t="shared" si="3099"/>
        <v>71</v>
      </c>
      <c r="D1619" s="43"/>
      <c r="E1619" s="43">
        <f t="shared" ref="E1619" si="3190">plan_id</f>
        <v>805</v>
      </c>
      <c r="F1619" s="43">
        <f t="shared" ca="1" si="3026"/>
        <v>2013</v>
      </c>
      <c r="G1619" s="43">
        <f t="shared" ref="G1619" ca="1" si="3191">VLOOKUP(INDIRECT(CHAR(39)&amp;$A1619&amp;CHAR(39)&amp;"!r2c"&amp;$C1619,0),variables,2,0)</f>
        <v>10810</v>
      </c>
      <c r="H1619" s="4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14889000</v>
      </c>
      <c r="I1619" s="43"/>
    </row>
    <row r="1620" spans="1:9" x14ac:dyDescent="0.3">
      <c r="A1620" s="43" t="s">
        <v>309</v>
      </c>
      <c r="B1620" s="43">
        <f t="shared" si="3185"/>
        <v>16</v>
      </c>
      <c r="C1620" s="43">
        <f t="shared" si="3099"/>
        <v>72</v>
      </c>
      <c r="D1620" s="43"/>
      <c r="E1620" s="43">
        <f t="shared" ref="E1620" si="3192">plan_id</f>
        <v>805</v>
      </c>
      <c r="F1620" s="43">
        <f t="shared" ca="1" si="3026"/>
        <v>2013</v>
      </c>
      <c r="G1620" s="43">
        <f t="shared" ref="G1620" ca="1" si="3193">VLOOKUP(INDIRECT(CHAR(39)&amp;$A1620&amp;CHAR(39)&amp;"!r2c"&amp;$C1620,0),variables,2,0)</f>
        <v>10811</v>
      </c>
      <c r="H1620" s="4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3"/>
    </row>
    <row r="1621" spans="1:9" x14ac:dyDescent="0.3">
      <c r="A1621" s="43" t="s">
        <v>309</v>
      </c>
      <c r="B1621" s="43">
        <f t="shared" si="3185"/>
        <v>16</v>
      </c>
      <c r="C1621" s="43">
        <f t="shared" si="3099"/>
        <v>73</v>
      </c>
      <c r="D1621" s="43"/>
      <c r="E1621" s="43">
        <f t="shared" ref="E1621" si="3194">plan_id</f>
        <v>805</v>
      </c>
      <c r="F1621" s="43">
        <f t="shared" ca="1" si="3026"/>
        <v>2013</v>
      </c>
      <c r="G1621" s="43">
        <f t="shared" ref="G1621" ca="1" si="3195">VLOOKUP(INDIRECT(CHAR(39)&amp;$A1621&amp;CHAR(39)&amp;"!r2c"&amp;$C1621,0),variables,2,0)</f>
        <v>10812</v>
      </c>
      <c r="H1621" s="4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3"/>
    </row>
    <row r="1622" spans="1:9" x14ac:dyDescent="0.3">
      <c r="A1622" s="43" t="s">
        <v>309</v>
      </c>
      <c r="B1622" s="43">
        <f t="shared" si="3185"/>
        <v>16</v>
      </c>
      <c r="C1622" s="43">
        <f t="shared" si="3099"/>
        <v>74</v>
      </c>
      <c r="D1622" s="43"/>
      <c r="E1622" s="43">
        <f t="shared" ref="E1622" si="3196">plan_id</f>
        <v>805</v>
      </c>
      <c r="F1622" s="43">
        <f t="shared" ca="1" si="3026"/>
        <v>2013</v>
      </c>
      <c r="G1622" s="43">
        <f t="shared" ref="G1622" ca="1" si="3197">VLOOKUP(INDIRECT(CHAR(39)&amp;$A1622&amp;CHAR(39)&amp;"!r2c"&amp;$C1622,0),variables,2,0)</f>
        <v>10813</v>
      </c>
      <c r="H1622" s="4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3"/>
    </row>
    <row r="1623" spans="1:9" x14ac:dyDescent="0.3">
      <c r="A1623" s="43" t="s">
        <v>309</v>
      </c>
      <c r="B1623" s="43">
        <f t="shared" si="3185"/>
        <v>16</v>
      </c>
      <c r="C1623" s="43">
        <f t="shared" si="3099"/>
        <v>75</v>
      </c>
      <c r="D1623" s="43"/>
      <c r="E1623" s="43">
        <f t="shared" ref="E1623" si="3198">plan_id</f>
        <v>805</v>
      </c>
      <c r="F1623" s="43">
        <f t="shared" ca="1" si="3026"/>
        <v>2013</v>
      </c>
      <c r="G1623" s="43">
        <f t="shared" ref="G1623" ca="1" si="3199">VLOOKUP(INDIRECT(CHAR(39)&amp;$A1623&amp;CHAR(39)&amp;"!r2c"&amp;$C1623,0),variables,2,0)</f>
        <v>10814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3"/>
    </row>
    <row r="1624" spans="1:9" x14ac:dyDescent="0.3">
      <c r="A1624" s="43" t="s">
        <v>309</v>
      </c>
      <c r="B1624" s="43">
        <f t="shared" si="3185"/>
        <v>16</v>
      </c>
      <c r="C1624" s="43">
        <f t="shared" si="3099"/>
        <v>76</v>
      </c>
      <c r="D1624" s="43"/>
      <c r="E1624" s="43">
        <f t="shared" ref="E1624" si="3200">plan_id</f>
        <v>805</v>
      </c>
      <c r="F1624" s="43">
        <f t="shared" ca="1" si="3026"/>
        <v>2013</v>
      </c>
      <c r="G1624" s="43">
        <f t="shared" ref="G1624" ca="1" si="3201">VLOOKUP(INDIRECT(CHAR(39)&amp;$A1624&amp;CHAR(39)&amp;"!r2c"&amp;$C1624,0),variables,2,0)</f>
        <v>10815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3"/>
    </row>
    <row r="1625" spans="1:9" x14ac:dyDescent="0.3">
      <c r="A1625" s="43" t="s">
        <v>309</v>
      </c>
      <c r="B1625" s="43">
        <f t="shared" si="3185"/>
        <v>16</v>
      </c>
      <c r="C1625" s="43">
        <f t="shared" si="3099"/>
        <v>77</v>
      </c>
      <c r="D1625" s="43"/>
      <c r="E1625" s="43">
        <f t="shared" ref="E1625" si="3202">plan_id</f>
        <v>805</v>
      </c>
      <c r="F1625" s="43">
        <f t="shared" ca="1" si="3026"/>
        <v>2013</v>
      </c>
      <c r="G1625" s="43">
        <f t="shared" ref="G1625" ca="1" si="3203">VLOOKUP(INDIRECT(CHAR(39)&amp;$A1625&amp;CHAR(39)&amp;"!r2c"&amp;$C1625,0),variables,2,0)</f>
        <v>10816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-151629000</v>
      </c>
      <c r="I1625" s="43"/>
    </row>
    <row r="1626" spans="1:9" x14ac:dyDescent="0.3">
      <c r="A1626" s="43" t="s">
        <v>309</v>
      </c>
      <c r="B1626" s="43">
        <f t="shared" si="3185"/>
        <v>16</v>
      </c>
      <c r="C1626" s="43">
        <f t="shared" si="3099"/>
        <v>78</v>
      </c>
      <c r="D1626" s="43"/>
      <c r="E1626" s="43">
        <f t="shared" ref="E1626" si="3204">plan_id</f>
        <v>805</v>
      </c>
      <c r="F1626" s="43">
        <f t="shared" ca="1" si="3026"/>
        <v>2013</v>
      </c>
      <c r="G1626" s="43">
        <f t="shared" ref="G1626" ca="1" si="3205">VLOOKUP(INDIRECT(CHAR(39)&amp;$A1626&amp;CHAR(39)&amp;"!r2c"&amp;$C1626,0),variables,2,0)</f>
        <v>10817</v>
      </c>
      <c r="H1626" s="4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3"/>
    </row>
    <row r="1627" spans="1:9" x14ac:dyDescent="0.3">
      <c r="A1627" s="43" t="s">
        <v>309</v>
      </c>
      <c r="B1627" s="43">
        <f t="shared" si="3185"/>
        <v>16</v>
      </c>
      <c r="C1627" s="43">
        <f t="shared" si="3099"/>
        <v>79</v>
      </c>
      <c r="D1627" s="43"/>
      <c r="E1627" s="43">
        <f t="shared" ref="E1627" si="3206">plan_id</f>
        <v>805</v>
      </c>
      <c r="F1627" s="43">
        <f t="shared" ca="1" si="3026"/>
        <v>2013</v>
      </c>
      <c r="G1627" s="43">
        <f t="shared" ref="G1627" ca="1" si="3207">VLOOKUP(INDIRECT(CHAR(39)&amp;$A1627&amp;CHAR(39)&amp;"!r2c"&amp;$C1627,0),variables,2,0)</f>
        <v>10818</v>
      </c>
      <c r="H1627" s="4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54236000</v>
      </c>
      <c r="I1627" s="43"/>
    </row>
    <row r="1628" spans="1:9" x14ac:dyDescent="0.3">
      <c r="A1628" s="43" t="s">
        <v>309</v>
      </c>
      <c r="B1628" s="43">
        <f t="shared" si="3185"/>
        <v>16</v>
      </c>
      <c r="C1628" s="43">
        <f t="shared" si="3099"/>
        <v>80</v>
      </c>
      <c r="D1628" s="43"/>
      <c r="E1628" s="43">
        <f t="shared" ref="E1628" si="3208">plan_id</f>
        <v>805</v>
      </c>
      <c r="F1628" s="43">
        <f t="shared" ca="1" si="3026"/>
        <v>2013</v>
      </c>
      <c r="G1628" s="43">
        <f t="shared" ref="G1628" ca="1" si="3209">VLOOKUP(INDIRECT(CHAR(39)&amp;$A1628&amp;CHAR(39)&amp;"!r2c"&amp;$C1628,0),variables,2,0)</f>
        <v>10819</v>
      </c>
      <c r="H1628" s="4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3"/>
    </row>
    <row r="1629" spans="1:9" x14ac:dyDescent="0.3">
      <c r="A1629" s="43" t="s">
        <v>309</v>
      </c>
      <c r="B1629" s="43">
        <f t="shared" si="3185"/>
        <v>16</v>
      </c>
      <c r="C1629" s="43">
        <f t="shared" si="3099"/>
        <v>81</v>
      </c>
      <c r="D1629" s="43"/>
      <c r="E1629" s="43">
        <f t="shared" ref="E1629" si="3210">plan_id</f>
        <v>805</v>
      </c>
      <c r="F1629" s="43">
        <f t="shared" ca="1" si="3026"/>
        <v>2013</v>
      </c>
      <c r="G1629" s="43">
        <f t="shared" ref="G1629" ca="1" si="3211">VLOOKUP(INDIRECT(CHAR(39)&amp;$A1629&amp;CHAR(39)&amp;"!r2c"&amp;$C1629,0),variables,2,0)</f>
        <v>10820</v>
      </c>
      <c r="H1629" s="4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-6175000</v>
      </c>
      <c r="I1629" s="43"/>
    </row>
    <row r="1630" spans="1:9" x14ac:dyDescent="0.3">
      <c r="A1630" s="43" t="s">
        <v>309</v>
      </c>
      <c r="B1630" s="43">
        <f t="shared" si="3185"/>
        <v>16</v>
      </c>
      <c r="C1630" s="43">
        <f t="shared" si="3099"/>
        <v>82</v>
      </c>
      <c r="D1630" s="43"/>
      <c r="E1630" s="43">
        <f t="shared" ref="E1630" si="3212">plan_id</f>
        <v>805</v>
      </c>
      <c r="F1630" s="43">
        <f t="shared" ca="1" si="3026"/>
        <v>2013</v>
      </c>
      <c r="G1630" s="43">
        <f t="shared" ref="G1630" ca="1" si="3213">VLOOKUP(INDIRECT(CHAR(39)&amp;$A1630&amp;CHAR(39)&amp;"!r2c"&amp;$C1630,0),variables,2,0)</f>
        <v>10821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3"/>
    </row>
    <row r="1631" spans="1:9" x14ac:dyDescent="0.3">
      <c r="A1631" s="43" t="s">
        <v>309</v>
      </c>
      <c r="B1631" s="43">
        <f t="shared" si="3185"/>
        <v>16</v>
      </c>
      <c r="C1631" s="43">
        <f t="shared" si="3099"/>
        <v>83</v>
      </c>
      <c r="D1631" s="43"/>
      <c r="E1631" s="43">
        <f t="shared" ref="E1631" si="3214">plan_id</f>
        <v>805</v>
      </c>
      <c r="F1631" s="43">
        <f t="shared" ca="1" si="3026"/>
        <v>2013</v>
      </c>
      <c r="G1631" s="43">
        <f t="shared" ref="G1631" ca="1" si="3215">VLOOKUP(INDIRECT(CHAR(39)&amp;$A1631&amp;CHAR(39)&amp;"!r2c"&amp;$C1631,0),variables,2,0)</f>
        <v>10822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3"/>
    </row>
    <row r="1632" spans="1:9" x14ac:dyDescent="0.3">
      <c r="A1632" s="43" t="s">
        <v>309</v>
      </c>
      <c r="B1632" s="43">
        <f t="shared" si="3185"/>
        <v>16</v>
      </c>
      <c r="C1632" s="43">
        <f t="shared" si="3099"/>
        <v>84</v>
      </c>
      <c r="D1632" s="43"/>
      <c r="E1632" s="43">
        <f t="shared" ref="E1632" si="3216">plan_id</f>
        <v>805</v>
      </c>
      <c r="F1632" s="43">
        <f t="shared" ca="1" si="3026"/>
        <v>2013</v>
      </c>
      <c r="G1632" s="43">
        <f t="shared" ref="G1632" ca="1" si="3217">VLOOKUP(INDIRECT(CHAR(39)&amp;$A1632&amp;CHAR(39)&amp;"!r2c"&amp;$C1632,0),variables,2,0)</f>
        <v>10829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3"/>
    </row>
    <row r="1633" spans="1:9" x14ac:dyDescent="0.3">
      <c r="A1633" s="43" t="s">
        <v>309</v>
      </c>
      <c r="B1633" s="43">
        <f t="shared" si="3185"/>
        <v>16</v>
      </c>
      <c r="C1633" s="43">
        <f t="shared" si="3099"/>
        <v>85</v>
      </c>
      <c r="D1633" s="43"/>
      <c r="E1633" s="43">
        <f t="shared" ref="E1633" si="3218">plan_id</f>
        <v>805</v>
      </c>
      <c r="F1633" s="43">
        <f t="shared" ca="1" si="3026"/>
        <v>2013</v>
      </c>
      <c r="G1633" s="43">
        <f t="shared" ref="G1633" ca="1" si="3219">VLOOKUP(INDIRECT(CHAR(39)&amp;$A1633&amp;CHAR(39)&amp;"!r2c"&amp;$C1633,0),variables,2,0)</f>
        <v>10823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1571991000</v>
      </c>
      <c r="I1633" s="43"/>
    </row>
    <row r="1634" spans="1:9" x14ac:dyDescent="0.3">
      <c r="A1634" s="43" t="s">
        <v>309</v>
      </c>
      <c r="B1634" s="43">
        <f t="shared" si="3185"/>
        <v>16</v>
      </c>
      <c r="C1634" s="43">
        <f t="shared" si="3099"/>
        <v>86</v>
      </c>
      <c r="D1634" s="43"/>
      <c r="E1634" s="43">
        <f t="shared" ref="E1634" si="3220">plan_id</f>
        <v>805</v>
      </c>
      <c r="F1634" s="43">
        <f t="shared" ca="1" si="3026"/>
        <v>2013</v>
      </c>
      <c r="G1634" s="43">
        <f t="shared" ref="G1634" ca="1" si="3221">VLOOKUP(INDIRECT(CHAR(39)&amp;$A1634&amp;CHAR(39)&amp;"!r2c"&amp;$C1634,0),variables,2,0)</f>
        <v>10798</v>
      </c>
      <c r="H1634" s="4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3"/>
    </row>
    <row r="1635" spans="1:9" x14ac:dyDescent="0.3">
      <c r="A1635" s="43" t="s">
        <v>309</v>
      </c>
      <c r="B1635" s="43">
        <f t="shared" si="3185"/>
        <v>16</v>
      </c>
      <c r="C1635" s="43">
        <f t="shared" si="3099"/>
        <v>87</v>
      </c>
      <c r="D1635" s="43"/>
      <c r="E1635" s="43">
        <f t="shared" ref="E1635" si="3222">plan_id</f>
        <v>805</v>
      </c>
      <c r="F1635" s="43">
        <f t="shared" ca="1" si="3026"/>
        <v>2013</v>
      </c>
      <c r="G1635" s="43">
        <f t="shared" ref="G1635" ca="1" si="3223">VLOOKUP(INDIRECT(CHAR(39)&amp;$A1635&amp;CHAR(39)&amp;"!r2c"&amp;$C1635,0),variables,2,0)</f>
        <v>10799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3"/>
    </row>
    <row r="1636" spans="1:9" x14ac:dyDescent="0.3">
      <c r="A1636" s="43" t="s">
        <v>309</v>
      </c>
      <c r="B1636" s="43">
        <f t="shared" si="3185"/>
        <v>16</v>
      </c>
      <c r="C1636" s="43">
        <f t="shared" si="3099"/>
        <v>88</v>
      </c>
      <c r="D1636" s="43"/>
      <c r="E1636" s="43">
        <f t="shared" ref="E1636" si="3224">plan_id</f>
        <v>805</v>
      </c>
      <c r="F1636" s="43">
        <f t="shared" ca="1" si="3026"/>
        <v>2013</v>
      </c>
      <c r="G1636" s="43">
        <f t="shared" ref="G1636" ca="1" si="3225">VLOOKUP(INDIRECT(CHAR(39)&amp;$A1636&amp;CHAR(39)&amp;"!r2c"&amp;$C1636,0),variables,2,0)</f>
        <v>10800</v>
      </c>
      <c r="H1636" s="4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3"/>
    </row>
    <row r="1637" spans="1:9" x14ac:dyDescent="0.3">
      <c r="A1637" s="43" t="s">
        <v>309</v>
      </c>
      <c r="B1637" s="43">
        <f t="shared" si="3185"/>
        <v>16</v>
      </c>
      <c r="C1637" s="43">
        <f t="shared" si="3099"/>
        <v>89</v>
      </c>
      <c r="D1637" s="43"/>
      <c r="E1637" s="43">
        <f t="shared" ref="E1637" si="3226">plan_id</f>
        <v>805</v>
      </c>
      <c r="F1637" s="43">
        <f t="shared" ca="1" si="3026"/>
        <v>2013</v>
      </c>
      <c r="G1637" s="43">
        <f t="shared" ref="G1637" ca="1" si="3227">VLOOKUP(INDIRECT(CHAR(39)&amp;$A1637&amp;CHAR(39)&amp;"!r2c"&amp;$C1637,0),variables,2,0)</f>
        <v>10824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3"/>
    </row>
    <row r="1638" spans="1:9" x14ac:dyDescent="0.3">
      <c r="A1638" s="43" t="s">
        <v>309</v>
      </c>
      <c r="B1638" s="43">
        <f t="shared" si="3185"/>
        <v>16</v>
      </c>
      <c r="C1638" s="43">
        <f t="shared" si="3099"/>
        <v>90</v>
      </c>
      <c r="D1638" s="43"/>
      <c r="E1638" s="43">
        <f t="shared" ref="E1638" si="3228">plan_id</f>
        <v>805</v>
      </c>
      <c r="F1638" s="43">
        <f t="shared" ca="1" si="3026"/>
        <v>2013</v>
      </c>
      <c r="G1638" s="43">
        <f t="shared" ref="G1638" ca="1" si="3229">VLOOKUP(INDIRECT(CHAR(39)&amp;$A1638&amp;CHAR(39)&amp;"!r2c"&amp;$C1638,0),variables,2,0)</f>
        <v>10825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920741000</v>
      </c>
      <c r="I1638" s="43"/>
    </row>
    <row r="1639" spans="1:9" x14ac:dyDescent="0.3">
      <c r="A1639" s="43" t="s">
        <v>309</v>
      </c>
      <c r="B1639" s="43">
        <f t="shared" si="3185"/>
        <v>16</v>
      </c>
      <c r="C1639" s="43">
        <f t="shared" ref="C1639:C1702" si="3230">C1548</f>
        <v>91</v>
      </c>
      <c r="D1639" s="43"/>
      <c r="E1639" s="43">
        <f t="shared" ref="E1639" si="3231">plan_id</f>
        <v>805</v>
      </c>
      <c r="F1639" s="43">
        <f t="shared" ca="1" si="3026"/>
        <v>2013</v>
      </c>
      <c r="G1639" s="43">
        <f t="shared" ref="G1639" ca="1" si="3232">VLOOKUP(INDIRECT(CHAR(39)&amp;$A1639&amp;CHAR(39)&amp;"!r2c"&amp;$C1639,0),variables,2,0)</f>
        <v>10826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982599000</v>
      </c>
      <c r="I1639" s="43"/>
    </row>
    <row r="1640" spans="1:9" x14ac:dyDescent="0.3">
      <c r="A1640" s="43" t="s">
        <v>309</v>
      </c>
      <c r="B1640" s="43">
        <f t="shared" si="3185"/>
        <v>16</v>
      </c>
      <c r="C1640" s="43">
        <f t="shared" si="3230"/>
        <v>92</v>
      </c>
      <c r="D1640" s="43"/>
      <c r="E1640" s="43">
        <f t="shared" ref="E1640" si="3233">plan_id</f>
        <v>805</v>
      </c>
      <c r="F1640" s="43">
        <f t="shared" ca="1" si="3026"/>
        <v>2013</v>
      </c>
      <c r="G1640" s="43">
        <f t="shared" ref="G1640" ca="1" si="3234">VLOOKUP(INDIRECT(CHAR(39)&amp;$A1640&amp;CHAR(39)&amp;"!r2c"&amp;$C1640,0),variables,2,0)</f>
        <v>10828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3"/>
    </row>
    <row r="1641" spans="1:9" x14ac:dyDescent="0.3">
      <c r="A1641" s="43" t="s">
        <v>309</v>
      </c>
      <c r="B1641" s="43">
        <f t="shared" si="3185"/>
        <v>16</v>
      </c>
      <c r="C1641" s="43">
        <f t="shared" si="3230"/>
        <v>93</v>
      </c>
      <c r="D1641" s="43"/>
      <c r="E1641" s="43">
        <f t="shared" ref="E1641" si="3235">plan_id</f>
        <v>805</v>
      </c>
      <c r="F1641" s="43">
        <f t="shared" ca="1" si="3026"/>
        <v>2013</v>
      </c>
      <c r="G1641" s="43">
        <f t="shared" ref="G1641" ca="1" si="3236">VLOOKUP(INDIRECT(CHAR(39)&amp;$A1641&amp;CHAR(39)&amp;"!r2c"&amp;$C1641,0),variables,2,0)</f>
        <v>10827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3"/>
    </row>
    <row r="1642" spans="1:9" x14ac:dyDescent="0.3">
      <c r="A1642" s="43" t="s">
        <v>309</v>
      </c>
      <c r="B1642" s="43">
        <f t="shared" ref="B1642:B1705" si="3237">B1577+1</f>
        <v>17</v>
      </c>
      <c r="C1642" s="43">
        <f t="shared" si="3230"/>
        <v>3</v>
      </c>
      <c r="D1642" s="43"/>
      <c r="E1642" s="43">
        <f t="shared" ref="E1642" si="3238">plan_id</f>
        <v>805</v>
      </c>
      <c r="F1642" s="43">
        <f t="shared" ca="1" si="3026"/>
        <v>2014</v>
      </c>
      <c r="G1642" s="43">
        <f t="shared" ref="G1642" ca="1" si="3239">VLOOKUP(INDIRECT(CHAR(39)&amp;$A1642&amp;CHAR(39)&amp;"!r2c"&amp;$C1642,0),variables,2,0)</f>
        <v>10703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42916</v>
      </c>
      <c r="I1642" s="43"/>
    </row>
    <row r="1643" spans="1:9" x14ac:dyDescent="0.3">
      <c r="A1643" s="43" t="s">
        <v>309</v>
      </c>
      <c r="B1643" s="43">
        <f t="shared" si="3237"/>
        <v>17</v>
      </c>
      <c r="C1643" s="43">
        <f t="shared" si="3230"/>
        <v>4</v>
      </c>
      <c r="D1643" s="43"/>
      <c r="E1643" s="43">
        <f t="shared" ref="E1643" si="3240">plan_id</f>
        <v>805</v>
      </c>
      <c r="F1643" s="43">
        <f t="shared" ca="1" si="3026"/>
        <v>2014</v>
      </c>
      <c r="G1643" s="43">
        <f t="shared" ref="G1643" ca="1" si="3241">VLOOKUP(INDIRECT(CHAR(39)&amp;$A1643&amp;CHAR(39)&amp;"!r2c"&amp;$C1643,0),variables,2,0)</f>
        <v>10845</v>
      </c>
      <c r="H1643" s="4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  <c r="I1643" s="43"/>
    </row>
    <row r="1644" spans="1:9" x14ac:dyDescent="0.3">
      <c r="A1644" s="43" t="s">
        <v>309</v>
      </c>
      <c r="B1644" s="43">
        <f t="shared" si="3237"/>
        <v>17</v>
      </c>
      <c r="C1644" s="43">
        <f t="shared" si="3230"/>
        <v>5</v>
      </c>
      <c r="D1644" s="43"/>
      <c r="E1644" s="43">
        <f t="shared" ref="E1644" si="3242">plan_id</f>
        <v>805</v>
      </c>
      <c r="F1644" s="43">
        <f t="shared" ca="1" si="3026"/>
        <v>2014</v>
      </c>
      <c r="G1644" s="43">
        <f t="shared" ref="G1644" ca="1" si="3243">VLOOKUP(INDIRECT(CHAR(39)&amp;$A1644&amp;CHAR(39)&amp;"!r2c"&amp;$C1644,0),variables,2,0)</f>
        <v>10924</v>
      </c>
      <c r="H1644" s="4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Univ=12.27%; Non-Univ=16.72%</v>
      </c>
      <c r="I1644" s="43"/>
    </row>
    <row r="1645" spans="1:9" x14ac:dyDescent="0.3">
      <c r="A1645" s="43" t="s">
        <v>309</v>
      </c>
      <c r="B1645" s="43">
        <f t="shared" si="3237"/>
        <v>17</v>
      </c>
      <c r="C1645" s="43">
        <f t="shared" si="3230"/>
        <v>6</v>
      </c>
      <c r="D1645" s="43"/>
      <c r="E1645" s="43">
        <f t="shared" ref="E1645" si="3244">plan_id</f>
        <v>805</v>
      </c>
      <c r="F1645" s="43">
        <f t="shared" ca="1" si="3026"/>
        <v>2014</v>
      </c>
      <c r="G1645" s="43">
        <f t="shared" ref="G1645" ca="1" si="3245">VLOOKUP(INDIRECT(CHAR(39)&amp;$A1645&amp;CHAR(39)&amp;"!r2c"&amp;$C1645,0),variables,2,0)</f>
        <v>10925</v>
      </c>
      <c r="H1645" s="46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Univ=4.645%; Non-Univ=7.615%</v>
      </c>
      <c r="I1645" s="43"/>
    </row>
    <row r="1646" spans="1:9" x14ac:dyDescent="0.3">
      <c r="A1646" s="43" t="s">
        <v>309</v>
      </c>
      <c r="B1646" s="43">
        <f t="shared" si="3237"/>
        <v>17</v>
      </c>
      <c r="C1646" s="43">
        <f t="shared" si="3230"/>
        <v>7</v>
      </c>
      <c r="D1646" s="43"/>
      <c r="E1646" s="43">
        <f t="shared" ref="E1646" si="3246">plan_id</f>
        <v>805</v>
      </c>
      <c r="F1646" s="43">
        <f t="shared" ca="1" si="3026"/>
        <v>2014</v>
      </c>
      <c r="G1646" s="43">
        <f t="shared" ref="G1646" ca="1" si="3247">VLOOKUP(INDIRECT(CHAR(39)&amp;$A1646&amp;CHAR(39)&amp;"!r2c"&amp;$C1646,0),variables,2,0)</f>
        <v>10926</v>
      </c>
      <c r="H1646" s="46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Univ=7.625%; Non-Univ=9.105%</v>
      </c>
      <c r="I1646" s="43"/>
    </row>
    <row r="1647" spans="1:9" x14ac:dyDescent="0.3">
      <c r="A1647" s="43" t="s">
        <v>309</v>
      </c>
      <c r="B1647" s="43">
        <f t="shared" si="3237"/>
        <v>17</v>
      </c>
      <c r="C1647" s="43">
        <f t="shared" si="3230"/>
        <v>8</v>
      </c>
      <c r="D1647" s="43"/>
      <c r="E1647" s="43">
        <f t="shared" ref="E1647" si="3248">plan_id</f>
        <v>805</v>
      </c>
      <c r="F1647" s="43">
        <f t="shared" ca="1" si="3026"/>
        <v>2014</v>
      </c>
      <c r="G1647" s="43">
        <f t="shared" ref="G1647" ca="1" si="3249">VLOOKUP(INDIRECT(CHAR(39)&amp;$A1647&amp;CHAR(39)&amp;"!r2c"&amp;$C1647,0),variables,2,0)</f>
        <v>10704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-332765000</v>
      </c>
      <c r="I1647" s="43"/>
    </row>
    <row r="1648" spans="1:9" x14ac:dyDescent="0.3">
      <c r="A1648" s="43" t="s">
        <v>309</v>
      </c>
      <c r="B1648" s="43">
        <f t="shared" si="3237"/>
        <v>17</v>
      </c>
      <c r="C1648" s="43">
        <f t="shared" si="3230"/>
        <v>9</v>
      </c>
      <c r="D1648" s="43"/>
      <c r="E1648" s="43">
        <f t="shared" ref="E1648" si="3250">plan_id</f>
        <v>805</v>
      </c>
      <c r="F1648" s="43">
        <f t="shared" ca="1" si="3026"/>
        <v>2014</v>
      </c>
      <c r="G1648" s="43">
        <f t="shared" ref="G1648" ca="1" si="3251">VLOOKUP(INDIRECT(CHAR(39)&amp;$A1648&amp;CHAR(39)&amp;"!r2c"&amp;$C1648,0),variables,2,0)</f>
        <v>10928</v>
      </c>
      <c r="H1648" s="46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Univ: Pre 7/1/08=22.7%, Post 7/1/08=23.7%; Non-Univ: Pre 7/1/08=21.21%, Post 7/1/08=22.21%</v>
      </c>
      <c r="I1648" s="43"/>
    </row>
    <row r="1649" spans="1:9" x14ac:dyDescent="0.3">
      <c r="A1649" s="43" t="s">
        <v>309</v>
      </c>
      <c r="B1649" s="43">
        <f t="shared" si="3237"/>
        <v>17</v>
      </c>
      <c r="C1649" s="43">
        <f t="shared" si="3230"/>
        <v>10</v>
      </c>
      <c r="D1649" s="43"/>
      <c r="E1649" s="43">
        <f t="shared" ref="E1649" si="3252">plan_id</f>
        <v>805</v>
      </c>
      <c r="F1649" s="43">
        <f t="shared" ca="1" si="3026"/>
        <v>2014</v>
      </c>
      <c r="G1649" s="43">
        <f t="shared" ref="G1649" ca="1" si="3253">VLOOKUP(INDIRECT(CHAR(39)&amp;$A1649&amp;CHAR(39)&amp;"!r2c"&amp;$C1649,0),variables,2,0)</f>
        <v>10929</v>
      </c>
      <c r="H1649" s="46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Univ: Pre 7/1/08=22.7%, Post 7/1/08=23.7%; Non-Univ: Pre 7/1/08=21.21%, Post 7/1/08=22.21%</v>
      </c>
      <c r="I1649" s="43"/>
    </row>
    <row r="1650" spans="1:9" x14ac:dyDescent="0.3">
      <c r="A1650" s="43" t="s">
        <v>309</v>
      </c>
      <c r="B1650" s="43">
        <f t="shared" si="3237"/>
        <v>17</v>
      </c>
      <c r="C1650" s="43">
        <f t="shared" si="3230"/>
        <v>11</v>
      </c>
      <c r="D1650" s="43"/>
      <c r="E1650" s="43">
        <f t="shared" ref="E1650" si="3254">plan_id</f>
        <v>805</v>
      </c>
      <c r="F1650" s="43">
        <f t="shared" ca="1" si="3026"/>
        <v>2014</v>
      </c>
      <c r="G1650" s="43">
        <f t="shared" ref="G1650" ca="1" si="3255">VLOOKUP(INDIRECT(CHAR(39)&amp;$A1650&amp;CHAR(39)&amp;"!r2c"&amp;$C1650,0),variables,2,0)</f>
        <v>10930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3"/>
    </row>
    <row r="1651" spans="1:9" x14ac:dyDescent="0.3">
      <c r="A1651" s="43" t="s">
        <v>309</v>
      </c>
      <c r="B1651" s="43">
        <f t="shared" si="3237"/>
        <v>17</v>
      </c>
      <c r="C1651" s="43">
        <f t="shared" si="3230"/>
        <v>12</v>
      </c>
      <c r="D1651" s="43"/>
      <c r="E1651" s="43">
        <f t="shared" ref="E1651" si="3256">plan_id</f>
        <v>805</v>
      </c>
      <c r="F1651" s="43">
        <f t="shared" ca="1" si="3026"/>
        <v>2014</v>
      </c>
      <c r="G1651" s="43">
        <f t="shared" ref="G1651" ca="1" si="3257">VLOOKUP(INDIRECT(CHAR(39)&amp;$A1651&amp;CHAR(39)&amp;"!r2c"&amp;$C1651,0),variables,2,0)</f>
        <v>10705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304981620</v>
      </c>
      <c r="I1651" s="43"/>
    </row>
    <row r="1652" spans="1:9" x14ac:dyDescent="0.3">
      <c r="A1652" s="43" t="s">
        <v>309</v>
      </c>
      <c r="B1652" s="43">
        <f t="shared" si="3237"/>
        <v>17</v>
      </c>
      <c r="C1652" s="43">
        <f t="shared" si="3230"/>
        <v>13</v>
      </c>
      <c r="D1652" s="43"/>
      <c r="E1652" s="43">
        <f t="shared" ref="E1652" si="3258">plan_id</f>
        <v>805</v>
      </c>
      <c r="F1652" s="43">
        <f t="shared" ca="1" si="3026"/>
        <v>2014</v>
      </c>
      <c r="G1652" s="43">
        <f t="shared" ref="G1652" ca="1" si="3259">VLOOKUP(INDIRECT(CHAR(39)&amp;$A1652&amp;CHAR(39)&amp;"!r2c"&amp;$C1652,0),variables,2,0)</f>
        <v>10842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3"/>
    </row>
    <row r="1653" spans="1:9" x14ac:dyDescent="0.3">
      <c r="A1653" s="43" t="s">
        <v>309</v>
      </c>
      <c r="B1653" s="43">
        <f t="shared" si="3237"/>
        <v>17</v>
      </c>
      <c r="C1653" s="43">
        <f t="shared" si="3230"/>
        <v>14</v>
      </c>
      <c r="D1653" s="43"/>
      <c r="E1653" s="43">
        <f t="shared" ref="E1653" si="3260">plan_id</f>
        <v>805</v>
      </c>
      <c r="F1653" s="43">
        <f t="shared" ca="1" si="3026"/>
        <v>2014</v>
      </c>
      <c r="G1653" s="43">
        <f t="shared" ref="G1653" ca="1" si="3261">VLOOKUP(INDIRECT(CHAR(39)&amp;$A1653&amp;CHAR(39)&amp;"!r2c"&amp;$C1653,0),variables,2,0)</f>
        <v>10843</v>
      </c>
      <c r="H1653" s="46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Univ=13.650%; Non-Univ=16.105%</v>
      </c>
      <c r="I1653" s="43"/>
    </row>
    <row r="1654" spans="1:9" x14ac:dyDescent="0.3">
      <c r="A1654" s="43" t="s">
        <v>309</v>
      </c>
      <c r="B1654" s="43">
        <f t="shared" si="3237"/>
        <v>17</v>
      </c>
      <c r="C1654" s="43">
        <f t="shared" si="3230"/>
        <v>15</v>
      </c>
      <c r="D1654" s="43"/>
      <c r="E1654" s="43">
        <f t="shared" ref="E1654" si="3262">plan_id</f>
        <v>805</v>
      </c>
      <c r="F1654" s="43">
        <f t="shared" ca="1" si="3026"/>
        <v>2014</v>
      </c>
      <c r="G1654" s="43">
        <f t="shared" ref="G1654" ca="1" si="3263">VLOOKUP(INDIRECT(CHAR(39)&amp;$A1654&amp;CHAR(39)&amp;"!r2c"&amp;$C1654,0),variables,2,0)</f>
        <v>10931</v>
      </c>
      <c r="H1654" s="46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Univ: Pre 7/1/08=2.775%, Post 7/1/08=1.775%; Non-Univ: Pre 7/1/08=3.75%, Post 7/1/08=2.75%</v>
      </c>
      <c r="I1654" s="43"/>
    </row>
    <row r="1655" spans="1:9" x14ac:dyDescent="0.3">
      <c r="A1655" s="43" t="s">
        <v>309</v>
      </c>
      <c r="B1655" s="43">
        <f t="shared" si="3237"/>
        <v>17</v>
      </c>
      <c r="C1655" s="43">
        <f t="shared" si="3230"/>
        <v>16</v>
      </c>
      <c r="D1655" s="43"/>
      <c r="E1655" s="43">
        <f t="shared" ref="E1655" si="3264">plan_id</f>
        <v>805</v>
      </c>
      <c r="F1655" s="43">
        <f t="shared" ca="1" si="3026"/>
        <v>2014</v>
      </c>
      <c r="G1655" s="43">
        <f t="shared" ref="G1655" ca="1" si="3265">VLOOKUP(INDIRECT(CHAR(39)&amp;$A1655&amp;CHAR(39)&amp;"!r2c"&amp;$C1655,0),variables,2,0)</f>
        <v>10932</v>
      </c>
      <c r="H1655" s="46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Univ= 2.775%; Non-Univ=3.75%</v>
      </c>
      <c r="I1655" s="43"/>
    </row>
    <row r="1656" spans="1:9" x14ac:dyDescent="0.3">
      <c r="A1656" s="43" t="s">
        <v>309</v>
      </c>
      <c r="B1656" s="43">
        <f t="shared" si="3237"/>
        <v>17</v>
      </c>
      <c r="C1656" s="43">
        <f t="shared" si="3230"/>
        <v>17</v>
      </c>
      <c r="D1656" s="43"/>
      <c r="E1656" s="43">
        <f t="shared" ref="E1656" si="3266">plan_id</f>
        <v>805</v>
      </c>
      <c r="F1656" s="43">
        <f t="shared" ca="1" si="3026"/>
        <v>2014</v>
      </c>
      <c r="G1656" s="43">
        <f t="shared" ref="G1656" ca="1" si="3267">VLOOKUP(INDIRECT(CHAR(39)&amp;$A1656&amp;CHAR(39)&amp;"!r2c"&amp;$C1656,0),variables,2,0)</f>
        <v>10933</v>
      </c>
      <c r="H1656" s="4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Univ: Pre 7/1/08=27.345%, Post 7/1/08=28.345%; Non-Univ: Pre 7/1/08=28.825%, Post 7/1/08=29.825%</v>
      </c>
      <c r="I1656" s="43"/>
    </row>
    <row r="1657" spans="1:9" x14ac:dyDescent="0.3">
      <c r="A1657" s="43" t="s">
        <v>309</v>
      </c>
      <c r="B1657" s="43">
        <f t="shared" si="3237"/>
        <v>17</v>
      </c>
      <c r="C1657" s="43">
        <f t="shared" si="3230"/>
        <v>18</v>
      </c>
      <c r="D1657" s="43"/>
      <c r="E1657" s="43">
        <f t="shared" ref="E1657" si="3268">plan_id</f>
        <v>805</v>
      </c>
      <c r="F1657" s="43">
        <f t="shared" ca="1" si="3026"/>
        <v>2014</v>
      </c>
      <c r="G1657" s="43">
        <f t="shared" ref="G1657" ca="1" si="3269">VLOOKUP(INDIRECT(CHAR(39)&amp;$A1657&amp;CHAR(39)&amp;"!r2c"&amp;$C1657,0),variables,2,0)</f>
        <v>10934</v>
      </c>
      <c r="H1657" s="4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Univ=7.625%; Non-Univ=9.105%</v>
      </c>
      <c r="I1657" s="43"/>
    </row>
    <row r="1658" spans="1:9" x14ac:dyDescent="0.3">
      <c r="A1658" s="43" t="s">
        <v>309</v>
      </c>
      <c r="B1658" s="43">
        <f t="shared" si="3237"/>
        <v>17</v>
      </c>
      <c r="C1658" s="43">
        <f t="shared" si="3230"/>
        <v>19</v>
      </c>
      <c r="D1658" s="43"/>
      <c r="E1658" s="43">
        <f t="shared" ref="E1658" si="3270">plan_id</f>
        <v>805</v>
      </c>
      <c r="F1658" s="43">
        <f t="shared" ca="1" si="3026"/>
        <v>2014</v>
      </c>
      <c r="G1658" s="43">
        <f t="shared" ref="G1658" ca="1" si="3271">VLOOKUP(INDIRECT(CHAR(39)&amp;$A1658&amp;CHAR(39)&amp;"!r2c"&amp;$C1658,0),variables,2,0)</f>
        <v>10935</v>
      </c>
      <c r="H1658" s="4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3"/>
    </row>
    <row r="1659" spans="1:9" x14ac:dyDescent="0.3">
      <c r="A1659" s="43" t="s">
        <v>309</v>
      </c>
      <c r="B1659" s="43">
        <f t="shared" si="3237"/>
        <v>17</v>
      </c>
      <c r="C1659" s="43">
        <f t="shared" si="3230"/>
        <v>20</v>
      </c>
      <c r="D1659" s="43"/>
      <c r="E1659" s="43">
        <f t="shared" ref="E1659" si="3272">plan_id</f>
        <v>805</v>
      </c>
      <c r="F1659" s="43">
        <f t="shared" ref="F1659:F1732" ca="1" si="3273">INDIRECT(CHAR(39)&amp;$A1659&amp;CHAR(39)&amp;"!r"&amp;$B1659&amp;"c2",0)</f>
        <v>2014</v>
      </c>
      <c r="G1659" s="43">
        <f t="shared" ref="G1659" ca="1" si="3274">VLOOKUP(INDIRECT(CHAR(39)&amp;$A1659&amp;CHAR(39)&amp;"!r2c"&amp;$C1659,0),variables,2,0)</f>
        <v>10937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3"/>
    </row>
    <row r="1660" spans="1:9" x14ac:dyDescent="0.3">
      <c r="A1660" s="43" t="s">
        <v>309</v>
      </c>
      <c r="B1660" s="43">
        <f t="shared" si="3237"/>
        <v>17</v>
      </c>
      <c r="C1660" s="43">
        <f t="shared" si="3230"/>
        <v>21</v>
      </c>
      <c r="D1660" s="43"/>
      <c r="E1660" s="43">
        <f t="shared" ref="E1660" si="3275">plan_id</f>
        <v>805</v>
      </c>
      <c r="F1660" s="43">
        <f t="shared" ca="1" si="3273"/>
        <v>2014</v>
      </c>
      <c r="G1660" s="43">
        <f t="shared" ref="G1660" ca="1" si="3276">VLOOKUP(INDIRECT(CHAR(39)&amp;$A1660&amp;CHAR(39)&amp;"!r2c"&amp;$C1660,0),variables,2,0)</f>
        <v>10938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3"/>
    </row>
    <row r="1661" spans="1:9" x14ac:dyDescent="0.3">
      <c r="A1661" s="43" t="s">
        <v>309</v>
      </c>
      <c r="B1661" s="43">
        <f t="shared" si="3237"/>
        <v>17</v>
      </c>
      <c r="C1661" s="43">
        <f t="shared" si="3230"/>
        <v>22</v>
      </c>
      <c r="D1661" s="43"/>
      <c r="E1661" s="43">
        <f t="shared" ref="E1661" si="3277">plan_id</f>
        <v>805</v>
      </c>
      <c r="F1661" s="43">
        <f t="shared" ca="1" si="3273"/>
        <v>2014</v>
      </c>
      <c r="G1661" s="43">
        <f t="shared" ref="G1661" ca="1" si="3278">VLOOKUP(INDIRECT(CHAR(39)&amp;$A1661&amp;CHAR(39)&amp;"!r2c"&amp;$C1661,0),variables,2,0)</f>
        <v>11007</v>
      </c>
      <c r="H1661" s="4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661" s="43"/>
    </row>
    <row r="1662" spans="1:9" x14ac:dyDescent="0.3">
      <c r="A1662" s="43" t="s">
        <v>309</v>
      </c>
      <c r="B1662" s="43">
        <f t="shared" si="3237"/>
        <v>17</v>
      </c>
      <c r="C1662" s="43">
        <f t="shared" si="3230"/>
        <v>23</v>
      </c>
      <c r="D1662" s="43"/>
      <c r="E1662" s="43">
        <f t="shared" ref="E1662" si="3279">plan_id</f>
        <v>805</v>
      </c>
      <c r="F1662" s="43">
        <f t="shared" ca="1" si="3273"/>
        <v>2014</v>
      </c>
      <c r="G1662" s="43">
        <f t="shared" ref="G1662" ca="1" si="3280">VLOOKUP(INDIRECT(CHAR(39)&amp;$A1662&amp;CHAR(39)&amp;"!r2c"&amp;$C1662,0),variables,2,0)</f>
        <v>10941</v>
      </c>
      <c r="H1662" s="4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3"/>
    </row>
    <row r="1663" spans="1:9" x14ac:dyDescent="0.3">
      <c r="A1663" s="43" t="s">
        <v>309</v>
      </c>
      <c r="B1663" s="43">
        <f t="shared" si="3237"/>
        <v>17</v>
      </c>
      <c r="C1663" s="43">
        <f t="shared" si="3230"/>
        <v>24</v>
      </c>
      <c r="D1663" s="43"/>
      <c r="E1663" s="43">
        <f t="shared" ref="E1663" si="3281">plan_id</f>
        <v>805</v>
      </c>
      <c r="F1663" s="43">
        <f t="shared" ca="1" si="3273"/>
        <v>2014</v>
      </c>
      <c r="G1663" s="43">
        <f t="shared" ref="G1663" ca="1" si="3282">VLOOKUP(INDIRECT(CHAR(39)&amp;$A1663&amp;CHAR(39)&amp;"!r2c"&amp;$C1663,0),variables,2,0)</f>
        <v>10942</v>
      </c>
      <c r="H1663" s="4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43"/>
    </row>
    <row r="1664" spans="1:9" x14ac:dyDescent="0.3">
      <c r="A1664" s="43" t="s">
        <v>309</v>
      </c>
      <c r="B1664" s="43">
        <f t="shared" si="3237"/>
        <v>17</v>
      </c>
      <c r="C1664" s="43">
        <f t="shared" si="3230"/>
        <v>25</v>
      </c>
      <c r="D1664" s="43"/>
      <c r="E1664" s="43">
        <f t="shared" ref="E1664" si="3283">plan_id</f>
        <v>805</v>
      </c>
      <c r="F1664" s="43">
        <f t="shared" ca="1" si="3273"/>
        <v>2014</v>
      </c>
      <c r="G1664" s="43">
        <f t="shared" ref="G1664" ca="1" si="3284">VLOOKUP(INDIRECT(CHAR(39)&amp;$A1664&amp;CHAR(39)&amp;"!r2c"&amp;$C1664,0),variables,2,0)</f>
        <v>10701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1.4999999999999999E-2</v>
      </c>
      <c r="I1664" s="43"/>
    </row>
    <row r="1665" spans="1:9" x14ac:dyDescent="0.3">
      <c r="A1665" s="43" t="s">
        <v>309</v>
      </c>
      <c r="B1665" s="43">
        <f t="shared" si="3237"/>
        <v>17</v>
      </c>
      <c r="C1665" s="43">
        <f t="shared" si="3230"/>
        <v>26</v>
      </c>
      <c r="D1665" s="43"/>
      <c r="E1665" s="43">
        <f t="shared" ref="E1665" si="3285">plan_id</f>
        <v>805</v>
      </c>
      <c r="F1665" s="43">
        <f t="shared" ca="1" si="3273"/>
        <v>2014</v>
      </c>
      <c r="G1665" s="43">
        <f t="shared" ref="G1665" ca="1" si="3286">VLOOKUP(INDIRECT(CHAR(39)&amp;$A1665&amp;CHAR(39)&amp;"!r2c"&amp;$C1665,0),variables,2,0)</f>
        <v>10702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3"/>
    </row>
    <row r="1666" spans="1:9" x14ac:dyDescent="0.3">
      <c r="A1666" s="43" t="s">
        <v>309</v>
      </c>
      <c r="B1666" s="43">
        <f t="shared" si="3237"/>
        <v>17</v>
      </c>
      <c r="C1666" s="43">
        <f t="shared" si="3230"/>
        <v>27</v>
      </c>
      <c r="D1666" s="43"/>
      <c r="E1666" s="43">
        <f t="shared" ref="E1666" si="3287">plan_id</f>
        <v>805</v>
      </c>
      <c r="F1666" s="43">
        <f t="shared" ca="1" si="3273"/>
        <v>2014</v>
      </c>
      <c r="G1666" s="43">
        <f t="shared" ref="G1666" ca="1" si="3288">VLOOKUP(INDIRECT(CHAR(39)&amp;$A1666&amp;CHAR(39)&amp;"!r2c"&amp;$C1666,0),variables,2,0)</f>
        <v>10943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3"/>
    </row>
    <row r="1667" spans="1:9" x14ac:dyDescent="0.3">
      <c r="A1667" s="43" t="s">
        <v>309</v>
      </c>
      <c r="B1667" s="43">
        <f t="shared" si="3237"/>
        <v>17</v>
      </c>
      <c r="C1667" s="43">
        <f t="shared" si="3230"/>
        <v>28</v>
      </c>
      <c r="D1667" s="43"/>
      <c r="E1667" s="43">
        <f t="shared" ref="E1667" si="3289">plan_id</f>
        <v>805</v>
      </c>
      <c r="F1667" s="43">
        <f t="shared" ca="1" si="3273"/>
        <v>2014</v>
      </c>
      <c r="G1667" s="43">
        <f t="shared" ref="G1667" ca="1" si="3290">VLOOKUP(INDIRECT(CHAR(39)&amp;$A1667&amp;CHAR(39)&amp;"!r2c"&amp;$C1667,0),variables,2,0)</f>
        <v>10944</v>
      </c>
      <c r="H1667" s="4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3"/>
    </row>
    <row r="1668" spans="1:9" x14ac:dyDescent="0.3">
      <c r="A1668" s="43" t="s">
        <v>309</v>
      </c>
      <c r="B1668" s="43">
        <f t="shared" si="3237"/>
        <v>17</v>
      </c>
      <c r="C1668" s="43">
        <f t="shared" si="3230"/>
        <v>29</v>
      </c>
      <c r="D1668" s="43"/>
      <c r="E1668" s="43">
        <f t="shared" ref="E1668" si="3291">plan_id</f>
        <v>805</v>
      </c>
      <c r="F1668" s="43">
        <f t="shared" ca="1" si="3273"/>
        <v>2014</v>
      </c>
      <c r="G1668" s="43">
        <f t="shared" ref="G1668" ca="1" si="3292">VLOOKUP(INDIRECT(CHAR(39)&amp;$A1668&amp;CHAR(39)&amp;"!r2c"&amp;$C1668,0),variables,2,0)</f>
        <v>10945</v>
      </c>
      <c r="H1668" s="4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3"/>
    </row>
    <row r="1669" spans="1:9" x14ac:dyDescent="0.3">
      <c r="A1669" s="43" t="s">
        <v>309</v>
      </c>
      <c r="B1669" s="43">
        <f t="shared" si="3237"/>
        <v>17</v>
      </c>
      <c r="C1669" s="43">
        <f t="shared" si="3230"/>
        <v>30</v>
      </c>
      <c r="D1669" s="43"/>
      <c r="E1669" s="43">
        <f t="shared" ref="E1669" si="3293">plan_id</f>
        <v>805</v>
      </c>
      <c r="F1669" s="43">
        <f t="shared" ca="1" si="3273"/>
        <v>2014</v>
      </c>
      <c r="G1669" s="43">
        <f t="shared" ref="G1669" ca="1" si="3294">VLOOKUP(INDIRECT(CHAR(39)&amp;$A1669&amp;CHAR(39)&amp;"!r2c"&amp;$C1669,0),variables,2,0)</f>
        <v>10947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3"/>
    </row>
    <row r="1670" spans="1:9" x14ac:dyDescent="0.3">
      <c r="A1670" s="43" t="s">
        <v>309</v>
      </c>
      <c r="B1670" s="43">
        <f t="shared" si="3237"/>
        <v>17</v>
      </c>
      <c r="C1670" s="43">
        <f t="shared" si="3230"/>
        <v>31</v>
      </c>
      <c r="D1670" s="43"/>
      <c r="E1670" s="43">
        <f t="shared" ref="E1670" si="3295">plan_id</f>
        <v>805</v>
      </c>
      <c r="F1670" s="43">
        <f t="shared" ca="1" si="3273"/>
        <v>2014</v>
      </c>
      <c r="G1670" s="43">
        <f t="shared" ref="G1670" ca="1" si="3296">VLOOKUP(INDIRECT(CHAR(39)&amp;$A1670&amp;CHAR(39)&amp;"!r2c"&amp;$C1670,0),variables,2,0)</f>
        <v>10948</v>
      </c>
      <c r="H1670" s="4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43"/>
    </row>
    <row r="1671" spans="1:9" x14ac:dyDescent="0.3">
      <c r="A1671" s="43" t="s">
        <v>309</v>
      </c>
      <c r="B1671" s="43">
        <f t="shared" si="3237"/>
        <v>17</v>
      </c>
      <c r="C1671" s="43">
        <f t="shared" si="3230"/>
        <v>32</v>
      </c>
      <c r="D1671" s="43"/>
      <c r="E1671" s="43">
        <f t="shared" ref="E1671" si="3297">plan_id</f>
        <v>805</v>
      </c>
      <c r="F1671" s="43">
        <f t="shared" ca="1" si="3273"/>
        <v>2014</v>
      </c>
      <c r="G1671" s="43">
        <f t="shared" ref="G1671" ca="1" si="3298">VLOOKUP(INDIRECT(CHAR(39)&amp;$A1671&amp;CHAR(39)&amp;"!r2c"&amp;$C1671,0),variables,2,0)</f>
        <v>10949</v>
      </c>
      <c r="H1671" s="4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3"/>
    </row>
    <row r="1672" spans="1:9" x14ac:dyDescent="0.3">
      <c r="A1672" s="43" t="s">
        <v>309</v>
      </c>
      <c r="B1672" s="43">
        <f t="shared" si="3237"/>
        <v>17</v>
      </c>
      <c r="C1672" s="43">
        <f t="shared" si="3230"/>
        <v>33</v>
      </c>
      <c r="D1672" s="43"/>
      <c r="E1672" s="43">
        <f t="shared" ref="E1672" si="3299">plan_id</f>
        <v>805</v>
      </c>
      <c r="F1672" s="43">
        <f t="shared" ca="1" si="3273"/>
        <v>2014</v>
      </c>
      <c r="G1672" s="43">
        <f t="shared" ref="G1672" ca="1" si="3300">VLOOKUP(INDIRECT(CHAR(39)&amp;$A1672&amp;CHAR(39)&amp;"!r2c"&amp;$C1672,0),variables,2,0)</f>
        <v>10951</v>
      </c>
      <c r="H1672" s="4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  <c r="I1672" s="43"/>
    </row>
    <row r="1673" spans="1:9" x14ac:dyDescent="0.3">
      <c r="A1673" s="43" t="s">
        <v>309</v>
      </c>
      <c r="B1673" s="43">
        <f t="shared" si="3237"/>
        <v>17</v>
      </c>
      <c r="C1673" s="43">
        <f t="shared" si="3230"/>
        <v>34</v>
      </c>
      <c r="D1673" s="43"/>
      <c r="E1673" s="43">
        <f t="shared" ref="E1673" si="3301">plan_id</f>
        <v>805</v>
      </c>
      <c r="F1673" s="43">
        <f t="shared" ca="1" si="3273"/>
        <v>2014</v>
      </c>
      <c r="G1673" s="43">
        <f t="shared" ref="G1673" ca="1" si="3302">VLOOKUP(INDIRECT(CHAR(39)&amp;$A1673&amp;CHAR(39)&amp;"!r2c"&amp;$C1673,0),variables,2,0)</f>
        <v>10950</v>
      </c>
      <c r="H1673" s="4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3"/>
    </row>
    <row r="1674" spans="1:9" x14ac:dyDescent="0.3">
      <c r="A1674" s="43" t="s">
        <v>309</v>
      </c>
      <c r="B1674" s="43">
        <f t="shared" si="3237"/>
        <v>17</v>
      </c>
      <c r="C1674" s="43">
        <f t="shared" si="3230"/>
        <v>35</v>
      </c>
      <c r="D1674" s="43"/>
      <c r="E1674" s="43">
        <f t="shared" ref="E1674" si="3303">plan_id</f>
        <v>805</v>
      </c>
      <c r="F1674" s="43">
        <f t="shared" ca="1" si="3273"/>
        <v>2014</v>
      </c>
      <c r="G1674" s="43">
        <f t="shared" ref="G1674" ca="1" si="3304">VLOOKUP(INDIRECT(CHAR(39)&amp;$A1674&amp;CHAR(39)&amp;"!r2c"&amp;$C1674,0),variables,2,0)</f>
        <v>10954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  <c r="I1674" s="43"/>
    </row>
    <row r="1675" spans="1:9" x14ac:dyDescent="0.3">
      <c r="A1675" s="43" t="s">
        <v>309</v>
      </c>
      <c r="B1675" s="43">
        <f t="shared" si="3237"/>
        <v>17</v>
      </c>
      <c r="C1675" s="43">
        <f t="shared" si="3230"/>
        <v>36</v>
      </c>
      <c r="D1675" s="43"/>
      <c r="E1675" s="43">
        <f t="shared" ref="E1675" si="3305">plan_id</f>
        <v>805</v>
      </c>
      <c r="F1675" s="43">
        <f t="shared" ca="1" si="3273"/>
        <v>2014</v>
      </c>
      <c r="G1675" s="43">
        <f t="shared" ref="G1675" ca="1" si="3306">VLOOKUP(INDIRECT(CHAR(39)&amp;$A1675&amp;CHAR(39)&amp;"!r2c"&amp;$C1675,0),variables,2,0)</f>
        <v>10955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43"/>
    </row>
    <row r="1676" spans="1:9" x14ac:dyDescent="0.3">
      <c r="A1676" s="43" t="s">
        <v>309</v>
      </c>
      <c r="B1676" s="43">
        <f t="shared" si="3237"/>
        <v>17</v>
      </c>
      <c r="C1676" s="43">
        <f t="shared" si="3230"/>
        <v>37</v>
      </c>
      <c r="D1676" s="43"/>
      <c r="E1676" s="43">
        <f t="shared" ref="E1676" si="3307">plan_id</f>
        <v>805</v>
      </c>
      <c r="F1676" s="43">
        <f t="shared" ca="1" si="3273"/>
        <v>2014</v>
      </c>
      <c r="G1676" s="43">
        <f t="shared" ref="G1676" ca="1" si="3308">VLOOKUP(INDIRECT(CHAR(39)&amp;$A1676&amp;CHAR(39)&amp;"!r2c"&amp;$C1676,0),variables,2,0)</f>
        <v>10956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43"/>
    </row>
    <row r="1677" spans="1:9" x14ac:dyDescent="0.3">
      <c r="A1677" s="43" t="s">
        <v>309</v>
      </c>
      <c r="B1677" s="43">
        <f t="shared" si="3237"/>
        <v>17</v>
      </c>
      <c r="C1677" s="43">
        <f t="shared" si="3230"/>
        <v>38</v>
      </c>
      <c r="D1677" s="43"/>
      <c r="E1677" s="43">
        <f t="shared" ref="E1677" si="3309">plan_id</f>
        <v>805</v>
      </c>
      <c r="F1677" s="43">
        <f t="shared" ca="1" si="3273"/>
        <v>2014</v>
      </c>
      <c r="G1677" s="43">
        <f t="shared" ref="G1677" ca="1" si="3310">VLOOKUP(INDIRECT(CHAR(39)&amp;$A1677&amp;CHAR(39)&amp;"!r2c"&amp;$C1677,0),variables,2,0)</f>
        <v>10959</v>
      </c>
      <c r="H1677" s="4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4.00 - 8.20%</v>
      </c>
      <c r="I1677" s="43"/>
    </row>
    <row r="1678" spans="1:9" x14ac:dyDescent="0.3">
      <c r="A1678" s="43" t="s">
        <v>309</v>
      </c>
      <c r="B1678" s="43">
        <f t="shared" si="3237"/>
        <v>17</v>
      </c>
      <c r="C1678" s="43">
        <f t="shared" si="3230"/>
        <v>39</v>
      </c>
      <c r="D1678" s="43"/>
      <c r="E1678" s="43">
        <f t="shared" ref="E1678" si="3311">plan_id</f>
        <v>805</v>
      </c>
      <c r="F1678" s="43">
        <f t="shared" ca="1" si="3273"/>
        <v>2014</v>
      </c>
      <c r="G1678" s="43">
        <f t="shared" ref="G1678" ca="1" si="3312">VLOOKUP(INDIRECT(CHAR(39)&amp;$A1678&amp;CHAR(39)&amp;"!r2c"&amp;$C1678,0),variables,2,0)</f>
        <v>10962</v>
      </c>
      <c r="H1678" s="4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Pg.No:26,27</v>
      </c>
      <c r="I1678" s="43"/>
    </row>
    <row r="1679" spans="1:9" x14ac:dyDescent="0.3">
      <c r="A1679" s="43" t="s">
        <v>309</v>
      </c>
      <c r="B1679" s="43">
        <f t="shared" si="3237"/>
        <v>17</v>
      </c>
      <c r="C1679" s="43">
        <f t="shared" si="3230"/>
        <v>40</v>
      </c>
      <c r="D1679" s="43"/>
      <c r="E1679" s="43">
        <f t="shared" ref="E1679" si="3313">plan_id</f>
        <v>805</v>
      </c>
      <c r="F1679" s="43">
        <f t="shared" ca="1" si="3273"/>
        <v>2014</v>
      </c>
      <c r="G1679" s="43">
        <f t="shared" ref="G1679" ca="1" si="3314">VLOOKUP(INDIRECT(CHAR(39)&amp;$A1679&amp;CHAR(39)&amp;"!r2c"&amp;$C1679,0),variables,2,0)</f>
        <v>10964</v>
      </c>
      <c r="H1679" s="4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Pg.No:26,27</v>
      </c>
      <c r="I1679" s="43"/>
    </row>
    <row r="1680" spans="1:9" x14ac:dyDescent="0.3">
      <c r="A1680" s="43" t="s">
        <v>309</v>
      </c>
      <c r="B1680" s="43">
        <f t="shared" si="3237"/>
        <v>17</v>
      </c>
      <c r="C1680" s="43">
        <f t="shared" si="3230"/>
        <v>41</v>
      </c>
      <c r="D1680" s="43"/>
      <c r="E1680" s="43">
        <f t="shared" ref="E1680" si="3315">plan_id</f>
        <v>805</v>
      </c>
      <c r="F1680" s="43">
        <f t="shared" ca="1" si="3273"/>
        <v>2014</v>
      </c>
      <c r="G1680" s="43">
        <f t="shared" ref="G1680" ca="1" si="3316">VLOOKUP(INDIRECT(CHAR(39)&amp;$A1680&amp;CHAR(39)&amp;"!r2c"&amp;$C1680,0),variables,2,0)</f>
        <v>10967</v>
      </c>
      <c r="H1680" s="4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  <c r="I1680" s="43"/>
    </row>
    <row r="1681" spans="1:9" x14ac:dyDescent="0.3">
      <c r="A1681" s="43" t="s">
        <v>309</v>
      </c>
      <c r="B1681" s="43">
        <f t="shared" si="3237"/>
        <v>17</v>
      </c>
      <c r="C1681" s="43">
        <f t="shared" si="3230"/>
        <v>42</v>
      </c>
      <c r="D1681" s="43"/>
      <c r="E1681" s="43">
        <f t="shared" ref="E1681" si="3317">plan_id</f>
        <v>805</v>
      </c>
      <c r="F1681" s="43">
        <f t="shared" ca="1" si="3273"/>
        <v>2014</v>
      </c>
      <c r="G1681" s="43">
        <f t="shared" ref="G1681" ca="1" si="3318">VLOOKUP(INDIRECT(CHAR(39)&amp;$A1681&amp;CHAR(39)&amp;"!r2c"&amp;$C1681,0),variables,2,0)</f>
        <v>10968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3"/>
    </row>
    <row r="1682" spans="1:9" x14ac:dyDescent="0.3">
      <c r="A1682" s="43" t="s">
        <v>309</v>
      </c>
      <c r="B1682" s="43">
        <f t="shared" si="3237"/>
        <v>17</v>
      </c>
      <c r="C1682" s="43">
        <f t="shared" si="3230"/>
        <v>43</v>
      </c>
      <c r="D1682" s="43"/>
      <c r="E1682" s="43">
        <f t="shared" ref="E1682" si="3319">plan_id</f>
        <v>805</v>
      </c>
      <c r="F1682" s="43">
        <f t="shared" ca="1" si="3273"/>
        <v>2014</v>
      </c>
      <c r="G1682" s="43">
        <f t="shared" ref="G1682" ca="1" si="3320">VLOOKUP(INDIRECT(CHAR(39)&amp;$A1682&amp;CHAR(39)&amp;"!r2c"&amp;$C1682,0),variables,2,0)</f>
        <v>10969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scale-AA </v>
      </c>
      <c r="I1682" s="43"/>
    </row>
    <row r="1683" spans="1:9" x14ac:dyDescent="0.3">
      <c r="A1683" s="43" t="s">
        <v>309</v>
      </c>
      <c r="B1683" s="43">
        <f t="shared" si="3237"/>
        <v>17</v>
      </c>
      <c r="C1683" s="43">
        <f t="shared" si="3230"/>
        <v>44</v>
      </c>
      <c r="D1683" s="43"/>
      <c r="E1683" s="43">
        <f t="shared" ref="E1683" si="3321">plan_id</f>
        <v>805</v>
      </c>
      <c r="F1683" s="43">
        <f t="shared" ca="1" si="3273"/>
        <v>2014</v>
      </c>
      <c r="G1683" s="43">
        <f t="shared" ref="G1683" ca="1" si="3322">VLOOKUP(INDIRECT(CHAR(39)&amp;$A1683&amp;CHAR(39)&amp;"!r2c"&amp;$C1683,0),variables,2,0)</f>
        <v>10970</v>
      </c>
      <c r="H1683" s="4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 for Females</v>
      </c>
      <c r="I1683" s="43"/>
    </row>
    <row r="1684" spans="1:9" x14ac:dyDescent="0.3">
      <c r="A1684" s="43" t="s">
        <v>309</v>
      </c>
      <c r="B1684" s="43">
        <f t="shared" si="3237"/>
        <v>17</v>
      </c>
      <c r="C1684" s="43">
        <f t="shared" si="3230"/>
        <v>45</v>
      </c>
      <c r="D1684" s="43"/>
      <c r="E1684" s="43">
        <f t="shared" ref="E1684" si="3323">plan_id</f>
        <v>805</v>
      </c>
      <c r="F1684" s="43">
        <f t="shared" ca="1" si="3273"/>
        <v>2014</v>
      </c>
      <c r="G1684" s="43">
        <f t="shared" ref="G1684" ca="1" si="3324">VLOOKUP(INDIRECT(CHAR(39)&amp;$A1684&amp;CHAR(39)&amp;"!r2c"&amp;$C1684,0),variables,2,0)</f>
        <v>10971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3"/>
    </row>
    <row r="1685" spans="1:9" x14ac:dyDescent="0.3">
      <c r="A1685" s="43" t="s">
        <v>309</v>
      </c>
      <c r="B1685" s="43">
        <f t="shared" si="3237"/>
        <v>17</v>
      </c>
      <c r="C1685" s="43">
        <f t="shared" si="3230"/>
        <v>46</v>
      </c>
      <c r="D1685" s="43"/>
      <c r="E1685" s="43">
        <f t="shared" ref="E1685" si="3325">plan_id</f>
        <v>805</v>
      </c>
      <c r="F1685" s="43">
        <f t="shared" ca="1" si="3273"/>
        <v>2014</v>
      </c>
      <c r="G1685" s="43">
        <f t="shared" ref="G1685" ca="1" si="3326">VLOOKUP(INDIRECT(CHAR(39)&amp;$A1685&amp;CHAR(39)&amp;"!r2c"&amp;$C1685,0),variables,2,0)</f>
        <v>10972</v>
      </c>
      <c r="H1685" s="4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pay, closed</v>
      </c>
      <c r="I1685" s="43"/>
    </row>
    <row r="1686" spans="1:9" x14ac:dyDescent="0.3">
      <c r="A1686" s="43" t="s">
        <v>309</v>
      </c>
      <c r="B1686" s="43">
        <f t="shared" si="3237"/>
        <v>17</v>
      </c>
      <c r="C1686" s="43">
        <f t="shared" si="3230"/>
        <v>47</v>
      </c>
      <c r="D1686" s="43"/>
      <c r="E1686" s="43">
        <f t="shared" ref="E1686" si="3327">plan_id</f>
        <v>805</v>
      </c>
      <c r="F1686" s="43">
        <f t="shared" ca="1" si="3273"/>
        <v>2014</v>
      </c>
      <c r="G1686" s="43">
        <f t="shared" ref="G1686" ca="1" si="3328">VLOOKUP(INDIRECT(CHAR(39)&amp;$A1686&amp;CHAR(39)&amp;"!r2c"&amp;$C1686,0),variables,2,0)</f>
        <v>10973</v>
      </c>
      <c r="H1686" s="4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43"/>
    </row>
    <row r="1687" spans="1:9" x14ac:dyDescent="0.3">
      <c r="A1687" s="43" t="s">
        <v>309</v>
      </c>
      <c r="B1687" s="43">
        <f t="shared" si="3237"/>
        <v>17</v>
      </c>
      <c r="C1687" s="43">
        <f t="shared" si="3230"/>
        <v>48</v>
      </c>
      <c r="D1687" s="43"/>
      <c r="E1687" s="43">
        <f t="shared" ref="E1687" si="3329">plan_id</f>
        <v>805</v>
      </c>
      <c r="F1687" s="43">
        <f t="shared" ca="1" si="3273"/>
        <v>2014</v>
      </c>
      <c r="G1687" s="43">
        <f t="shared" ref="G1687" ca="1" si="3330">VLOOKUP(INDIRECT(CHAR(39)&amp;$A1687&amp;CHAR(39)&amp;"!r2c"&amp;$C1687,0),variables,2,0)</f>
        <v>10975</v>
      </c>
      <c r="H1687" s="4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  <c r="I1687" s="43"/>
    </row>
    <row r="1688" spans="1:9" x14ac:dyDescent="0.3">
      <c r="A1688" s="43" t="s">
        <v>309</v>
      </c>
      <c r="B1688" s="43">
        <f t="shared" si="3237"/>
        <v>17</v>
      </c>
      <c r="C1688" s="43">
        <f t="shared" si="3230"/>
        <v>49</v>
      </c>
      <c r="D1688" s="43"/>
      <c r="E1688" s="43">
        <f t="shared" ref="E1688" si="3331">plan_id</f>
        <v>805</v>
      </c>
      <c r="F1688" s="43">
        <f t="shared" ca="1" si="3273"/>
        <v>2014</v>
      </c>
      <c r="G1688" s="43">
        <f t="shared" ref="G1688" ca="1" si="3332">VLOOKUP(INDIRECT(CHAR(39)&amp;$A1688&amp;CHAR(39)&amp;"!r2c"&amp;$C1688,0),variables,2,0)</f>
        <v>10976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43"/>
    </row>
    <row r="1689" spans="1:9" x14ac:dyDescent="0.3">
      <c r="A1689" s="43" t="s">
        <v>309</v>
      </c>
      <c r="B1689" s="43">
        <f t="shared" si="3237"/>
        <v>17</v>
      </c>
      <c r="C1689" s="43">
        <f t="shared" si="3230"/>
        <v>50</v>
      </c>
      <c r="D1689" s="43"/>
      <c r="E1689" s="43">
        <f t="shared" ref="E1689" si="3333">plan_id</f>
        <v>805</v>
      </c>
      <c r="F1689" s="43">
        <f t="shared" ca="1" si="3273"/>
        <v>2014</v>
      </c>
      <c r="G1689" s="43">
        <f t="shared" ref="G1689" ca="1" si="3334">VLOOKUP(INDIRECT(CHAR(39)&amp;$A1689&amp;CHAR(39)&amp;"!r2c"&amp;$C1689,0),variables,2,0)</f>
        <v>10977</v>
      </c>
      <c r="H1689" s="4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3"/>
    </row>
    <row r="1690" spans="1:9" x14ac:dyDescent="0.3">
      <c r="A1690" s="43" t="s">
        <v>309</v>
      </c>
      <c r="B1690" s="43">
        <f t="shared" si="3237"/>
        <v>17</v>
      </c>
      <c r="C1690" s="43">
        <f t="shared" si="3230"/>
        <v>51</v>
      </c>
      <c r="D1690" s="43"/>
      <c r="E1690" s="43">
        <f t="shared" ref="E1690" si="3335">plan_id</f>
        <v>805</v>
      </c>
      <c r="F1690" s="43">
        <f t="shared" ca="1" si="3273"/>
        <v>2014</v>
      </c>
      <c r="G1690" s="43">
        <f t="shared" ref="G1690" ca="1" si="3336">VLOOKUP(INDIRECT(CHAR(39)&amp;$A1690&amp;CHAR(39)&amp;"!r2c"&amp;$C1690,0),variables,2,0)</f>
        <v>10978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43"/>
    </row>
    <row r="1691" spans="1:9" x14ac:dyDescent="0.3">
      <c r="A1691" s="43" t="s">
        <v>309</v>
      </c>
      <c r="B1691" s="43">
        <f t="shared" si="3237"/>
        <v>17</v>
      </c>
      <c r="C1691" s="43">
        <f t="shared" si="3230"/>
        <v>52</v>
      </c>
      <c r="D1691" s="43"/>
      <c r="E1691" s="43">
        <f t="shared" ref="E1691" si="3337">plan_id</f>
        <v>805</v>
      </c>
      <c r="F1691" s="43">
        <f t="shared" ca="1" si="3273"/>
        <v>2014</v>
      </c>
      <c r="G1691" s="43">
        <f t="shared" ref="G1691" ca="1" si="3338">VLOOKUP(INDIRECT(CHAR(39)&amp;$A1691&amp;CHAR(39)&amp;"!r2c"&amp;$C1691,0),variables,2,0)</f>
        <v>10979</v>
      </c>
      <c r="H1691" s="4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43"/>
    </row>
    <row r="1692" spans="1:9" x14ac:dyDescent="0.3">
      <c r="A1692" s="43" t="s">
        <v>309</v>
      </c>
      <c r="B1692" s="43">
        <f t="shared" si="3237"/>
        <v>17</v>
      </c>
      <c r="C1692" s="43">
        <f t="shared" si="3230"/>
        <v>53</v>
      </c>
      <c r="D1692" s="43"/>
      <c r="E1692" s="43">
        <f t="shared" ref="E1692" si="3339">plan_id</f>
        <v>805</v>
      </c>
      <c r="F1692" s="43">
        <f t="shared" ca="1" si="3273"/>
        <v>2014</v>
      </c>
      <c r="G1692" s="43">
        <f t="shared" ref="G1692" ca="1" si="3340">VLOOKUP(INDIRECT(CHAR(39)&amp;$A1692&amp;CHAR(39)&amp;"!r2c"&amp;$C1692,0),variables,2,0)</f>
        <v>10980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0.1396</v>
      </c>
      <c r="I1692" s="43"/>
    </row>
    <row r="1693" spans="1:9" x14ac:dyDescent="0.3">
      <c r="A1693" s="43" t="s">
        <v>309</v>
      </c>
      <c r="B1693" s="43">
        <f t="shared" si="3237"/>
        <v>17</v>
      </c>
      <c r="C1693" s="43">
        <f t="shared" si="3230"/>
        <v>54</v>
      </c>
      <c r="D1693" s="43"/>
      <c r="E1693" s="43">
        <f t="shared" ref="E1693" si="3341">plan_id</f>
        <v>805</v>
      </c>
      <c r="F1693" s="43">
        <f t="shared" ca="1" si="3273"/>
        <v>2014</v>
      </c>
      <c r="G1693" s="43">
        <f t="shared" ref="G1693" ca="1" si="3342">VLOOKUP(INDIRECT(CHAR(39)&amp;$A1693&amp;CHAR(39)&amp;"!r2c"&amp;$C1693,0),variables,2,0)</f>
        <v>10981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0.18099999999999999</v>
      </c>
      <c r="I1693" s="43"/>
    </row>
    <row r="1694" spans="1:9" x14ac:dyDescent="0.3">
      <c r="A1694" s="43" t="s">
        <v>309</v>
      </c>
      <c r="B1694" s="43">
        <f t="shared" si="3237"/>
        <v>17</v>
      </c>
      <c r="C1694" s="43">
        <f t="shared" si="3230"/>
        <v>55</v>
      </c>
      <c r="D1694" s="43"/>
      <c r="E1694" s="43">
        <f t="shared" ref="E1694" si="3343">plan_id</f>
        <v>805</v>
      </c>
      <c r="F1694" s="43">
        <f t="shared" ca="1" si="3273"/>
        <v>2014</v>
      </c>
      <c r="G1694" s="43">
        <f t="shared" ref="G1694" ca="1" si="3344">VLOOKUP(INDIRECT(CHAR(39)&amp;$A1694&amp;CHAR(39)&amp;"!r2c"&amp;$C1694,0),variables,2,0)</f>
        <v>10706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4.3973695995437736E-4</v>
      </c>
      <c r="I1694" s="43"/>
    </row>
    <row r="1695" spans="1:9" x14ac:dyDescent="0.3">
      <c r="A1695" s="43" t="s">
        <v>309</v>
      </c>
      <c r="B1695" s="43">
        <f t="shared" si="3237"/>
        <v>17</v>
      </c>
      <c r="C1695" s="43">
        <f t="shared" si="3230"/>
        <v>56</v>
      </c>
      <c r="D1695" s="43"/>
      <c r="E1695" s="43">
        <f t="shared" ref="E1695" si="3345">plan_id</f>
        <v>805</v>
      </c>
      <c r="F1695" s="43">
        <f t="shared" ca="1" si="3273"/>
        <v>2014</v>
      </c>
      <c r="G1695" s="43">
        <f t="shared" ref="G1695" ca="1" si="3346">VLOOKUP(INDIRECT(CHAR(39)&amp;$A1695&amp;CHAR(39)&amp;"!r2c"&amp;$C1695,0),variables,2,0)</f>
        <v>10983</v>
      </c>
      <c r="H1695" s="4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 xml:space="preserve">Yes </v>
      </c>
      <c r="I1695" s="43"/>
    </row>
    <row r="1696" spans="1:9" x14ac:dyDescent="0.3">
      <c r="A1696" s="43" t="s">
        <v>309</v>
      </c>
      <c r="B1696" s="43">
        <f t="shared" si="3237"/>
        <v>17</v>
      </c>
      <c r="C1696" s="43">
        <f t="shared" si="3230"/>
        <v>57</v>
      </c>
      <c r="D1696" s="43"/>
      <c r="E1696" s="43">
        <f t="shared" ref="E1696" si="3347">plan_id</f>
        <v>805</v>
      </c>
      <c r="F1696" s="43">
        <f t="shared" ca="1" si="3273"/>
        <v>2014</v>
      </c>
      <c r="G1696" s="43">
        <f t="shared" ref="G1696" ca="1" si="3348">VLOOKUP(INDIRECT(CHAR(39)&amp;$A1696&amp;CHAR(39)&amp;"!r2c"&amp;$C1696,0),variables,2,0)</f>
        <v>10989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16174199000</v>
      </c>
      <c r="I1696" s="43"/>
    </row>
    <row r="1697" spans="1:9" x14ac:dyDescent="0.3">
      <c r="A1697" s="43" t="s">
        <v>309</v>
      </c>
      <c r="B1697" s="43">
        <f t="shared" si="3237"/>
        <v>17</v>
      </c>
      <c r="C1697" s="43">
        <f t="shared" si="3230"/>
        <v>58</v>
      </c>
      <c r="D1697" s="43"/>
      <c r="E1697" s="43">
        <f t="shared" ref="E1697" si="3349">plan_id</f>
        <v>805</v>
      </c>
      <c r="F1697" s="43">
        <f t="shared" ca="1" si="3273"/>
        <v>2014</v>
      </c>
      <c r="G1697" s="43">
        <f t="shared" ref="G1697" ca="1" si="3350">VLOOKUP(INDIRECT(CHAR(39)&amp;$A1697&amp;CHAR(39)&amp;"!r2c"&amp;$C1697,0),variables,2,0)</f>
        <v>10990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30184404000</v>
      </c>
      <c r="I1697" s="43"/>
    </row>
    <row r="1698" spans="1:9" x14ac:dyDescent="0.3">
      <c r="A1698" s="43" t="s">
        <v>309</v>
      </c>
      <c r="B1698" s="43">
        <f t="shared" si="3237"/>
        <v>17</v>
      </c>
      <c r="C1698" s="43">
        <f t="shared" si="3230"/>
        <v>59</v>
      </c>
      <c r="D1698" s="43"/>
      <c r="E1698" s="43">
        <f t="shared" ref="E1698" si="3351">plan_id</f>
        <v>805</v>
      </c>
      <c r="F1698" s="43">
        <f t="shared" ca="1" si="3273"/>
        <v>2014</v>
      </c>
      <c r="G1698" s="43">
        <f t="shared" ref="G1698" ca="1" si="3352">VLOOKUP(INDIRECT(CHAR(39)&amp;$A1698&amp;CHAR(39)&amp;"!r2c"&amp;$C1698,0),variables,2,0)</f>
        <v>10991</v>
      </c>
      <c r="H1698" s="4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14010205000</v>
      </c>
      <c r="I1698" s="43"/>
    </row>
    <row r="1699" spans="1:9" x14ac:dyDescent="0.3">
      <c r="A1699" s="43" t="s">
        <v>309</v>
      </c>
      <c r="B1699" s="43">
        <f t="shared" si="3237"/>
        <v>17</v>
      </c>
      <c r="C1699" s="43">
        <f t="shared" si="3230"/>
        <v>60</v>
      </c>
      <c r="D1699" s="43"/>
      <c r="E1699" s="43">
        <f t="shared" ref="E1699" si="3353">plan_id</f>
        <v>805</v>
      </c>
      <c r="F1699" s="43">
        <f t="shared" ca="1" si="3273"/>
        <v>2014</v>
      </c>
      <c r="G1699" s="43">
        <f t="shared" ref="G1699" ca="1" si="3354">VLOOKUP(INDIRECT(CHAR(39)&amp;$A1699&amp;CHAR(39)&amp;"!r2c"&amp;$C1699,0),variables,2,0)</f>
        <v>10992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0.53600000000000003</v>
      </c>
      <c r="I1699" s="43"/>
    </row>
    <row r="1700" spans="1:9" x14ac:dyDescent="0.3">
      <c r="A1700" s="43" t="s">
        <v>309</v>
      </c>
      <c r="B1700" s="43">
        <f t="shared" si="3237"/>
        <v>17</v>
      </c>
      <c r="C1700" s="43">
        <f t="shared" si="3230"/>
        <v>61</v>
      </c>
      <c r="D1700" s="43"/>
      <c r="E1700" s="43">
        <f t="shared" ref="E1700" si="3355">plan_id</f>
        <v>805</v>
      </c>
      <c r="F1700" s="43">
        <f t="shared" ca="1" si="3273"/>
        <v>2014</v>
      </c>
      <c r="G1700" s="43">
        <f t="shared" ref="G1700" ca="1" si="3356">VLOOKUP(INDIRECT(CHAR(39)&amp;$A1700&amp;CHAR(39)&amp;"!r2c"&amp;$C1700,0),variables,2,0)</f>
        <v>10993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3486327000</v>
      </c>
      <c r="I1700" s="43"/>
    </row>
    <row r="1701" spans="1:9" x14ac:dyDescent="0.3">
      <c r="A1701" s="43" t="s">
        <v>309</v>
      </c>
      <c r="B1701" s="43">
        <f t="shared" si="3237"/>
        <v>17</v>
      </c>
      <c r="C1701" s="43">
        <f t="shared" si="3230"/>
        <v>62</v>
      </c>
      <c r="D1701" s="43"/>
      <c r="E1701" s="43">
        <f t="shared" ref="E1701" si="3357">plan_id</f>
        <v>805</v>
      </c>
      <c r="F1701" s="43">
        <f t="shared" ca="1" si="3273"/>
        <v>2014</v>
      </c>
      <c r="G1701" s="43">
        <f t="shared" ref="G1701" ca="1" si="3358">VLOOKUP(INDIRECT(CHAR(39)&amp;$A1701&amp;CHAR(39)&amp;"!r2c"&amp;$C1701,0),variables,2,0)</f>
        <v>10801</v>
      </c>
      <c r="H1701" s="4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-913255000</v>
      </c>
      <c r="I1701" s="43"/>
    </row>
    <row r="1702" spans="1:9" x14ac:dyDescent="0.3">
      <c r="A1702" s="43" t="s">
        <v>309</v>
      </c>
      <c r="B1702" s="43">
        <f t="shared" si="3237"/>
        <v>17</v>
      </c>
      <c r="C1702" s="43">
        <f t="shared" si="3230"/>
        <v>63</v>
      </c>
      <c r="D1702" s="43"/>
      <c r="E1702" s="43">
        <f t="shared" ref="E1702" si="3359">plan_id</f>
        <v>805</v>
      </c>
      <c r="F1702" s="43">
        <f t="shared" ca="1" si="3273"/>
        <v>2014</v>
      </c>
      <c r="G1702" s="43">
        <f t="shared" ref="G1702" ca="1" si="3360">VLOOKUP(INDIRECT(CHAR(39)&amp;$A1702&amp;CHAR(39)&amp;"!r2c"&amp;$C1702,0),variables,2,0)</f>
        <v>10802</v>
      </c>
      <c r="H1702" s="4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-177990000</v>
      </c>
      <c r="I1702" s="43"/>
    </row>
    <row r="1703" spans="1:9" x14ac:dyDescent="0.3">
      <c r="A1703" s="43" t="s">
        <v>309</v>
      </c>
      <c r="B1703" s="43">
        <f t="shared" si="3237"/>
        <v>17</v>
      </c>
      <c r="C1703" s="43">
        <f t="shared" ref="C1703:C1766" si="3361">C1612</f>
        <v>64</v>
      </c>
      <c r="D1703" s="43"/>
      <c r="E1703" s="43">
        <f t="shared" ref="E1703" si="3362">plan_id</f>
        <v>805</v>
      </c>
      <c r="F1703" s="43">
        <f t="shared" ca="1" si="3273"/>
        <v>2014</v>
      </c>
      <c r="G1703" s="43">
        <f t="shared" ref="G1703" ca="1" si="3363">VLOOKUP(INDIRECT(CHAR(39)&amp;$A1703&amp;CHAR(39)&amp;"!r2c"&amp;$C1703,0),variables,2,0)</f>
        <v>10803</v>
      </c>
      <c r="H1703" s="4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3"/>
    </row>
    <row r="1704" spans="1:9" x14ac:dyDescent="0.3">
      <c r="A1704" s="43" t="s">
        <v>309</v>
      </c>
      <c r="B1704" s="43">
        <f t="shared" si="3237"/>
        <v>17</v>
      </c>
      <c r="C1704" s="43">
        <f t="shared" si="3361"/>
        <v>65</v>
      </c>
      <c r="D1704" s="43"/>
      <c r="E1704" s="43">
        <f t="shared" ref="E1704" si="3364">plan_id</f>
        <v>805</v>
      </c>
      <c r="F1704" s="43">
        <f t="shared" ca="1" si="3273"/>
        <v>2014</v>
      </c>
      <c r="G1704" s="43">
        <f t="shared" ref="G1704" ca="1" si="3365">VLOOKUP(INDIRECT(CHAR(39)&amp;$A1704&amp;CHAR(39)&amp;"!r2c"&amp;$C1704,0),variables,2,0)</f>
        <v>10804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3"/>
    </row>
    <row r="1705" spans="1:9" x14ac:dyDescent="0.3">
      <c r="A1705" s="43" t="s">
        <v>309</v>
      </c>
      <c r="B1705" s="43">
        <f t="shared" si="3237"/>
        <v>17</v>
      </c>
      <c r="C1705" s="43">
        <f t="shared" si="3361"/>
        <v>66</v>
      </c>
      <c r="D1705" s="43"/>
      <c r="E1705" s="43">
        <f t="shared" ref="E1705" si="3366">plan_id</f>
        <v>805</v>
      </c>
      <c r="F1705" s="43">
        <f t="shared" ca="1" si="3273"/>
        <v>2014</v>
      </c>
      <c r="G1705" s="43">
        <f t="shared" ref="G1705" ca="1" si="3367">VLOOKUP(INDIRECT(CHAR(39)&amp;$A1705&amp;CHAR(39)&amp;"!r2c"&amp;$C1705,0),variables,2,0)</f>
        <v>10805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3"/>
    </row>
    <row r="1706" spans="1:9" x14ac:dyDescent="0.3">
      <c r="A1706" s="43" t="s">
        <v>309</v>
      </c>
      <c r="B1706" s="43">
        <f t="shared" ref="B1706" si="3368">B1641+1</f>
        <v>17</v>
      </c>
      <c r="C1706" s="43">
        <f t="shared" si="3361"/>
        <v>67</v>
      </c>
      <c r="D1706" s="43"/>
      <c r="E1706" s="43">
        <f t="shared" ref="E1706" si="3369">plan_id</f>
        <v>805</v>
      </c>
      <c r="F1706" s="43">
        <f t="shared" ca="1" si="3273"/>
        <v>2014</v>
      </c>
      <c r="G1706" s="43">
        <f t="shared" ref="G1706" ca="1" si="3370">VLOOKUP(INDIRECT(CHAR(39)&amp;$A1706&amp;CHAR(39)&amp;"!r2c"&amp;$C1706,0),variables,2,0)</f>
        <v>10806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3"/>
    </row>
    <row r="1707" spans="1:9" x14ac:dyDescent="0.3">
      <c r="A1707" s="43" t="s">
        <v>309</v>
      </c>
      <c r="B1707" s="43">
        <f>B1706</f>
        <v>17</v>
      </c>
      <c r="C1707" s="43">
        <f t="shared" si="3361"/>
        <v>68</v>
      </c>
      <c r="D1707" s="43"/>
      <c r="E1707" s="43">
        <f t="shared" ref="E1707" si="3371">plan_id</f>
        <v>805</v>
      </c>
      <c r="F1707" s="43">
        <f t="shared" ca="1" si="3273"/>
        <v>2014</v>
      </c>
      <c r="G1707" s="43">
        <f t="shared" ref="G1707" ca="1" si="3372">VLOOKUP(INDIRECT(CHAR(39)&amp;$A1707&amp;CHAR(39)&amp;"!r2c"&amp;$C1707,0),variables,2,0)</f>
        <v>10807</v>
      </c>
      <c r="H1707" s="4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3"/>
    </row>
    <row r="1708" spans="1:9" x14ac:dyDescent="0.3">
      <c r="A1708" s="43" t="s">
        <v>309</v>
      </c>
      <c r="B1708" s="43">
        <f t="shared" ref="B1708:B1732" si="3373">B1707</f>
        <v>17</v>
      </c>
      <c r="C1708" s="43">
        <f t="shared" si="3361"/>
        <v>69</v>
      </c>
      <c r="D1708" s="43"/>
      <c r="E1708" s="43">
        <f t="shared" ref="E1708" si="3374">plan_id</f>
        <v>805</v>
      </c>
      <c r="F1708" s="43">
        <f t="shared" ca="1" si="3273"/>
        <v>2014</v>
      </c>
      <c r="G1708" s="43">
        <f t="shared" ref="G1708" ca="1" si="3375">VLOOKUP(INDIRECT(CHAR(39)&amp;$A1708&amp;CHAR(39)&amp;"!r2c"&amp;$C1708,0),variables,2,0)</f>
        <v>10808</v>
      </c>
      <c r="H1708" s="4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3"/>
    </row>
    <row r="1709" spans="1:9" x14ac:dyDescent="0.3">
      <c r="A1709" s="43" t="s">
        <v>309</v>
      </c>
      <c r="B1709" s="43">
        <f t="shared" si="3373"/>
        <v>17</v>
      </c>
      <c r="C1709" s="43">
        <f t="shared" si="3361"/>
        <v>70</v>
      </c>
      <c r="D1709" s="43"/>
      <c r="E1709" s="43">
        <f t="shared" ref="E1709" si="3376">plan_id</f>
        <v>805</v>
      </c>
      <c r="F1709" s="43">
        <f t="shared" ca="1" si="3273"/>
        <v>2014</v>
      </c>
      <c r="G1709" s="43">
        <f t="shared" ref="G1709" ca="1" si="3377">VLOOKUP(INDIRECT(CHAR(39)&amp;$A1709&amp;CHAR(39)&amp;"!r2c"&amp;$C1709,0),variables,2,0)</f>
        <v>10809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3"/>
    </row>
    <row r="1710" spans="1:9" x14ac:dyDescent="0.3">
      <c r="A1710" s="43" t="s">
        <v>309</v>
      </c>
      <c r="B1710" s="43">
        <f t="shared" si="3373"/>
        <v>17</v>
      </c>
      <c r="C1710" s="43">
        <f t="shared" si="3361"/>
        <v>71</v>
      </c>
      <c r="D1710" s="43"/>
      <c r="E1710" s="43">
        <f t="shared" ref="E1710" si="3378">plan_id</f>
        <v>805</v>
      </c>
      <c r="F1710" s="43">
        <f t="shared" ca="1" si="3273"/>
        <v>2014</v>
      </c>
      <c r="G1710" s="43">
        <f t="shared" ref="G1710" ca="1" si="3379">VLOOKUP(INDIRECT(CHAR(39)&amp;$A1710&amp;CHAR(39)&amp;"!r2c"&amp;$C1710,0),variables,2,0)</f>
        <v>10810</v>
      </c>
      <c r="H1710" s="4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42234000</v>
      </c>
      <c r="I1710" s="43"/>
    </row>
    <row r="1711" spans="1:9" x14ac:dyDescent="0.3">
      <c r="A1711" s="43" t="s">
        <v>309</v>
      </c>
      <c r="B1711" s="43">
        <f t="shared" si="3373"/>
        <v>17</v>
      </c>
      <c r="C1711" s="43">
        <f t="shared" si="3361"/>
        <v>72</v>
      </c>
      <c r="D1711" s="43"/>
      <c r="E1711" s="43">
        <f t="shared" ref="E1711" si="3380">plan_id</f>
        <v>805</v>
      </c>
      <c r="F1711" s="43">
        <f t="shared" ca="1" si="3273"/>
        <v>2014</v>
      </c>
      <c r="G1711" s="43">
        <f t="shared" ref="G1711" ca="1" si="3381">VLOOKUP(INDIRECT(CHAR(39)&amp;$A1711&amp;CHAR(39)&amp;"!r2c"&amp;$C1711,0),variables,2,0)</f>
        <v>10811</v>
      </c>
      <c r="H1711" s="4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3"/>
    </row>
    <row r="1712" spans="1:9" x14ac:dyDescent="0.3">
      <c r="A1712" s="43" t="s">
        <v>309</v>
      </c>
      <c r="B1712" s="43">
        <f t="shared" si="3373"/>
        <v>17</v>
      </c>
      <c r="C1712" s="43">
        <f t="shared" si="3361"/>
        <v>73</v>
      </c>
      <c r="D1712" s="43"/>
      <c r="E1712" s="43">
        <f t="shared" ref="E1712" si="3382">plan_id</f>
        <v>805</v>
      </c>
      <c r="F1712" s="43">
        <f t="shared" ca="1" si="3273"/>
        <v>2014</v>
      </c>
      <c r="G1712" s="43">
        <f t="shared" ref="G1712" ca="1" si="3383">VLOOKUP(INDIRECT(CHAR(39)&amp;$A1712&amp;CHAR(39)&amp;"!r2c"&amp;$C1712,0),variables,2,0)</f>
        <v>10812</v>
      </c>
      <c r="H1712" s="4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3"/>
    </row>
    <row r="1713" spans="1:9" x14ac:dyDescent="0.3">
      <c r="A1713" s="43" t="s">
        <v>309</v>
      </c>
      <c r="B1713" s="43">
        <f t="shared" si="3373"/>
        <v>17</v>
      </c>
      <c r="C1713" s="43">
        <f t="shared" si="3361"/>
        <v>74</v>
      </c>
      <c r="D1713" s="43"/>
      <c r="E1713" s="43">
        <f t="shared" ref="E1713" si="3384">plan_id</f>
        <v>805</v>
      </c>
      <c r="F1713" s="43">
        <f t="shared" ca="1" si="3273"/>
        <v>2014</v>
      </c>
      <c r="G1713" s="43">
        <f t="shared" ref="G1713" ca="1" si="3385">VLOOKUP(INDIRECT(CHAR(39)&amp;$A1713&amp;CHAR(39)&amp;"!r2c"&amp;$C1713,0),variables,2,0)</f>
        <v>10813</v>
      </c>
      <c r="H1713" s="4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3"/>
    </row>
    <row r="1714" spans="1:9" x14ac:dyDescent="0.3">
      <c r="A1714" s="43" t="s">
        <v>309</v>
      </c>
      <c r="B1714" s="43">
        <f t="shared" si="3373"/>
        <v>17</v>
      </c>
      <c r="C1714" s="43">
        <f t="shared" si="3361"/>
        <v>75</v>
      </c>
      <c r="D1714" s="43"/>
      <c r="E1714" s="43">
        <f t="shared" ref="E1714" si="3386">plan_id</f>
        <v>805</v>
      </c>
      <c r="F1714" s="43">
        <f t="shared" ca="1" si="3273"/>
        <v>2014</v>
      </c>
      <c r="G1714" s="43">
        <f t="shared" ref="G1714" ca="1" si="3387">VLOOKUP(INDIRECT(CHAR(39)&amp;$A1714&amp;CHAR(39)&amp;"!r2c"&amp;$C1714,0),variables,2,0)</f>
        <v>10814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3"/>
    </row>
    <row r="1715" spans="1:9" x14ac:dyDescent="0.3">
      <c r="A1715" s="43" t="s">
        <v>309</v>
      </c>
      <c r="B1715" s="43">
        <f t="shared" si="3373"/>
        <v>17</v>
      </c>
      <c r="C1715" s="43">
        <f t="shared" si="3361"/>
        <v>76</v>
      </c>
      <c r="D1715" s="43"/>
      <c r="E1715" s="43">
        <f t="shared" ref="E1715" si="3388">plan_id</f>
        <v>805</v>
      </c>
      <c r="F1715" s="43">
        <f t="shared" ca="1" si="3273"/>
        <v>2014</v>
      </c>
      <c r="G1715" s="43">
        <f t="shared" ref="G1715" ca="1" si="3389">VLOOKUP(INDIRECT(CHAR(39)&amp;$A1715&amp;CHAR(39)&amp;"!r2c"&amp;$C1715,0),variables,2,0)</f>
        <v>10815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3"/>
    </row>
    <row r="1716" spans="1:9" x14ac:dyDescent="0.3">
      <c r="A1716" s="43" t="s">
        <v>309</v>
      </c>
      <c r="B1716" s="43">
        <f t="shared" si="3373"/>
        <v>17</v>
      </c>
      <c r="C1716" s="43">
        <f t="shared" si="3361"/>
        <v>77</v>
      </c>
      <c r="D1716" s="43"/>
      <c r="E1716" s="43">
        <f t="shared" ref="E1716" si="3390">plan_id</f>
        <v>805</v>
      </c>
      <c r="F1716" s="43">
        <f t="shared" ca="1" si="3273"/>
        <v>2014</v>
      </c>
      <c r="G1716" s="43">
        <f t="shared" ref="G1716" ca="1" si="3391">VLOOKUP(INDIRECT(CHAR(39)&amp;$A1716&amp;CHAR(39)&amp;"!r2c"&amp;$C1716,0),variables,2,0)</f>
        <v>10816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-190240000</v>
      </c>
      <c r="I1716" s="43"/>
    </row>
    <row r="1717" spans="1:9" x14ac:dyDescent="0.3">
      <c r="A1717" s="43" t="s">
        <v>309</v>
      </c>
      <c r="B1717" s="43">
        <f t="shared" si="3373"/>
        <v>17</v>
      </c>
      <c r="C1717" s="43">
        <f t="shared" si="3361"/>
        <v>78</v>
      </c>
      <c r="D1717" s="43"/>
      <c r="E1717" s="43">
        <f t="shared" ref="E1717" si="3392">plan_id</f>
        <v>805</v>
      </c>
      <c r="F1717" s="43">
        <f t="shared" ca="1" si="3273"/>
        <v>2014</v>
      </c>
      <c r="G1717" s="43">
        <f t="shared" ref="G1717" ca="1" si="3393">VLOOKUP(INDIRECT(CHAR(39)&amp;$A1717&amp;CHAR(39)&amp;"!r2c"&amp;$C1717,0),variables,2,0)</f>
        <v>10817</v>
      </c>
      <c r="H1717" s="4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3"/>
    </row>
    <row r="1718" spans="1:9" x14ac:dyDescent="0.3">
      <c r="A1718" s="43" t="s">
        <v>309</v>
      </c>
      <c r="B1718" s="43">
        <f t="shared" si="3373"/>
        <v>17</v>
      </c>
      <c r="C1718" s="43">
        <f t="shared" si="3361"/>
        <v>79</v>
      </c>
      <c r="D1718" s="43"/>
      <c r="E1718" s="43">
        <f t="shared" ref="E1718" si="3394">plan_id</f>
        <v>805</v>
      </c>
      <c r="F1718" s="43">
        <f t="shared" ca="1" si="3273"/>
        <v>2014</v>
      </c>
      <c r="G1718" s="43">
        <f t="shared" ref="G1718" ca="1" si="3395">VLOOKUP(INDIRECT(CHAR(39)&amp;$A1718&amp;CHAR(39)&amp;"!r2c"&amp;$C1718,0),variables,2,0)</f>
        <v>10818</v>
      </c>
      <c r="H1718" s="4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49210000</v>
      </c>
      <c r="I1718" s="43"/>
    </row>
    <row r="1719" spans="1:9" x14ac:dyDescent="0.3">
      <c r="A1719" s="43" t="s">
        <v>309</v>
      </c>
      <c r="B1719" s="43">
        <f t="shared" si="3373"/>
        <v>17</v>
      </c>
      <c r="C1719" s="43">
        <f t="shared" si="3361"/>
        <v>80</v>
      </c>
      <c r="D1719" s="43"/>
      <c r="E1719" s="43">
        <f t="shared" ref="E1719" si="3396">plan_id</f>
        <v>805</v>
      </c>
      <c r="F1719" s="43">
        <f t="shared" ca="1" si="3273"/>
        <v>2014</v>
      </c>
      <c r="G1719" s="43">
        <f t="shared" ref="G1719" ca="1" si="3397">VLOOKUP(INDIRECT(CHAR(39)&amp;$A1719&amp;CHAR(39)&amp;"!r2c"&amp;$C1719,0),variables,2,0)</f>
        <v>10819</v>
      </c>
      <c r="H1719" s="4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3"/>
    </row>
    <row r="1720" spans="1:9" x14ac:dyDescent="0.3">
      <c r="A1720" s="43" t="s">
        <v>309</v>
      </c>
      <c r="B1720" s="43">
        <f t="shared" si="3373"/>
        <v>17</v>
      </c>
      <c r="C1720" s="43">
        <f t="shared" si="3361"/>
        <v>81</v>
      </c>
      <c r="D1720" s="43"/>
      <c r="E1720" s="43">
        <f t="shared" ref="E1720" si="3398">plan_id</f>
        <v>805</v>
      </c>
      <c r="F1720" s="43">
        <f t="shared" ca="1" si="3273"/>
        <v>2014</v>
      </c>
      <c r="G1720" s="43">
        <f t="shared" ref="G1720" ca="1" si="3399">VLOOKUP(INDIRECT(CHAR(39)&amp;$A1720&amp;CHAR(39)&amp;"!r2c"&amp;$C1720,0),variables,2,0)</f>
        <v>10820</v>
      </c>
      <c r="H1720" s="4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-6165000</v>
      </c>
      <c r="I1720" s="43"/>
    </row>
    <row r="1721" spans="1:9" x14ac:dyDescent="0.3">
      <c r="A1721" s="43" t="s">
        <v>309</v>
      </c>
      <c r="B1721" s="43">
        <f t="shared" si="3373"/>
        <v>17</v>
      </c>
      <c r="C1721" s="43">
        <f t="shared" si="3361"/>
        <v>82</v>
      </c>
      <c r="D1721" s="43"/>
      <c r="E1721" s="43">
        <f t="shared" ref="E1721" si="3400">plan_id</f>
        <v>805</v>
      </c>
      <c r="F1721" s="43">
        <f t="shared" ca="1" si="3273"/>
        <v>2014</v>
      </c>
      <c r="G1721" s="43">
        <f t="shared" ref="G1721" ca="1" si="3401">VLOOKUP(INDIRECT(CHAR(39)&amp;$A1721&amp;CHAR(39)&amp;"!r2c"&amp;$C1721,0),variables,2,0)</f>
        <v>10821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3"/>
    </row>
    <row r="1722" spans="1:9" x14ac:dyDescent="0.3">
      <c r="A1722" s="43" t="s">
        <v>309</v>
      </c>
      <c r="B1722" s="43">
        <f t="shared" si="3373"/>
        <v>17</v>
      </c>
      <c r="C1722" s="43">
        <f t="shared" si="3361"/>
        <v>83</v>
      </c>
      <c r="D1722" s="43"/>
      <c r="E1722" s="43">
        <f t="shared" ref="E1722" si="3402">plan_id</f>
        <v>805</v>
      </c>
      <c r="F1722" s="43">
        <f t="shared" ca="1" si="3273"/>
        <v>2014</v>
      </c>
      <c r="G1722" s="43">
        <f t="shared" ref="G1722" ca="1" si="3403">VLOOKUP(INDIRECT(CHAR(39)&amp;$A1722&amp;CHAR(39)&amp;"!r2c"&amp;$C1722,0),variables,2,0)</f>
        <v>10822</v>
      </c>
      <c r="H1722" s="4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3"/>
    </row>
    <row r="1723" spans="1:9" x14ac:dyDescent="0.3">
      <c r="A1723" s="43" t="s">
        <v>309</v>
      </c>
      <c r="B1723" s="43">
        <f t="shared" si="3373"/>
        <v>17</v>
      </c>
      <c r="C1723" s="43">
        <f t="shared" si="3361"/>
        <v>84</v>
      </c>
      <c r="D1723" s="43"/>
      <c r="E1723" s="43">
        <f t="shared" ref="E1723" si="3404">plan_id</f>
        <v>805</v>
      </c>
      <c r="F1723" s="43">
        <f t="shared" ca="1" si="3273"/>
        <v>2014</v>
      </c>
      <c r="G1723" s="43">
        <f t="shared" ref="G1723" ca="1" si="3405">VLOOKUP(INDIRECT(CHAR(39)&amp;$A1723&amp;CHAR(39)&amp;"!r2c"&amp;$C1723,0),variables,2,0)</f>
        <v>10829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3"/>
    </row>
    <row r="1724" spans="1:9" x14ac:dyDescent="0.3">
      <c r="A1724" s="43" t="s">
        <v>309</v>
      </c>
      <c r="B1724" s="43">
        <f t="shared" si="3373"/>
        <v>17</v>
      </c>
      <c r="C1724" s="43">
        <f t="shared" si="3361"/>
        <v>85</v>
      </c>
      <c r="D1724" s="43"/>
      <c r="E1724" s="43">
        <f t="shared" ref="E1724" si="3406">plan_id</f>
        <v>805</v>
      </c>
      <c r="F1724" s="43">
        <f t="shared" ca="1" si="3273"/>
        <v>2014</v>
      </c>
      <c r="G1724" s="43">
        <f t="shared" ref="G1724" ca="1" si="3407">VLOOKUP(INDIRECT(CHAR(39)&amp;$A1724&amp;CHAR(39)&amp;"!r2c"&amp;$C1724,0),variables,2,0)</f>
        <v>10823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155731000</v>
      </c>
      <c r="I1724" s="43"/>
    </row>
    <row r="1725" spans="1:9" x14ac:dyDescent="0.3">
      <c r="A1725" s="43" t="s">
        <v>309</v>
      </c>
      <c r="B1725" s="43">
        <f t="shared" si="3373"/>
        <v>17</v>
      </c>
      <c r="C1725" s="43">
        <f t="shared" si="3361"/>
        <v>86</v>
      </c>
      <c r="D1725" s="43"/>
      <c r="E1725" s="43">
        <f t="shared" ref="E1725" si="3408">plan_id</f>
        <v>805</v>
      </c>
      <c r="F1725" s="43">
        <f t="shared" ca="1" si="3273"/>
        <v>2014</v>
      </c>
      <c r="G1725" s="43">
        <f t="shared" ref="G1725" ca="1" si="3409">VLOOKUP(INDIRECT(CHAR(39)&amp;$A1725&amp;CHAR(39)&amp;"!r2c"&amp;$C1725,0),variables,2,0)</f>
        <v>10798</v>
      </c>
      <c r="H1725" s="4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3"/>
    </row>
    <row r="1726" spans="1:9" x14ac:dyDescent="0.3">
      <c r="A1726" s="43" t="s">
        <v>309</v>
      </c>
      <c r="B1726" s="43">
        <f t="shared" si="3373"/>
        <v>17</v>
      </c>
      <c r="C1726" s="43">
        <f t="shared" si="3361"/>
        <v>87</v>
      </c>
      <c r="D1726" s="43"/>
      <c r="E1726" s="43">
        <f t="shared" ref="E1726" si="3410">plan_id</f>
        <v>805</v>
      </c>
      <c r="F1726" s="43">
        <f t="shared" ca="1" si="3273"/>
        <v>2014</v>
      </c>
      <c r="G1726" s="43">
        <f t="shared" ref="G1726" ca="1" si="3411">VLOOKUP(INDIRECT(CHAR(39)&amp;$A1726&amp;CHAR(39)&amp;"!r2c"&amp;$C1726,0),variables,2,0)</f>
        <v>10799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3"/>
    </row>
    <row r="1727" spans="1:9" x14ac:dyDescent="0.3">
      <c r="A1727" s="43" t="s">
        <v>309</v>
      </c>
      <c r="B1727" s="43">
        <f t="shared" si="3373"/>
        <v>17</v>
      </c>
      <c r="C1727" s="43">
        <f t="shared" si="3361"/>
        <v>88</v>
      </c>
      <c r="D1727" s="43"/>
      <c r="E1727" s="43">
        <f t="shared" ref="E1727" si="3412">plan_id</f>
        <v>805</v>
      </c>
      <c r="F1727" s="43">
        <f t="shared" ca="1" si="3273"/>
        <v>2014</v>
      </c>
      <c r="G1727" s="43">
        <f t="shared" ref="G1727" ca="1" si="3413">VLOOKUP(INDIRECT(CHAR(39)&amp;$A1727&amp;CHAR(39)&amp;"!r2c"&amp;$C1727,0),variables,2,0)</f>
        <v>10800</v>
      </c>
      <c r="H1727" s="4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3"/>
    </row>
    <row r="1728" spans="1:9" x14ac:dyDescent="0.3">
      <c r="A1728" s="43" t="s">
        <v>309</v>
      </c>
      <c r="B1728" s="43">
        <f t="shared" si="3373"/>
        <v>17</v>
      </c>
      <c r="C1728" s="43">
        <f t="shared" si="3361"/>
        <v>89</v>
      </c>
      <c r="D1728" s="43"/>
      <c r="E1728" s="43">
        <f t="shared" ref="E1728" si="3414">plan_id</f>
        <v>805</v>
      </c>
      <c r="F1728" s="43">
        <f t="shared" ca="1" si="3273"/>
        <v>2014</v>
      </c>
      <c r="G1728" s="43">
        <f t="shared" ref="G1728" ca="1" si="3415">VLOOKUP(INDIRECT(CHAR(39)&amp;$A1728&amp;CHAR(39)&amp;"!r2c"&amp;$C1728,0),variables,2,0)</f>
        <v>10824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3"/>
    </row>
    <row r="1729" spans="1:9" x14ac:dyDescent="0.3">
      <c r="A1729" s="43" t="s">
        <v>309</v>
      </c>
      <c r="B1729" s="43">
        <f t="shared" si="3373"/>
        <v>17</v>
      </c>
      <c r="C1729" s="43">
        <f t="shared" si="3361"/>
        <v>90</v>
      </c>
      <c r="D1729" s="43"/>
      <c r="E1729" s="43">
        <f t="shared" ref="E1729" si="3416">plan_id</f>
        <v>805</v>
      </c>
      <c r="F1729" s="43">
        <f t="shared" ca="1" si="3273"/>
        <v>2014</v>
      </c>
      <c r="G1729" s="43">
        <f t="shared" ref="G1729" ca="1" si="3417">VLOOKUP(INDIRECT(CHAR(39)&amp;$A1729&amp;CHAR(39)&amp;"!r2c"&amp;$C1729,0),variables,2,0)</f>
        <v>10825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620678000</v>
      </c>
      <c r="I1729" s="43"/>
    </row>
    <row r="1730" spans="1:9" x14ac:dyDescent="0.3">
      <c r="A1730" s="43" t="s">
        <v>309</v>
      </c>
      <c r="B1730" s="43">
        <f t="shared" si="3373"/>
        <v>17</v>
      </c>
      <c r="C1730" s="43">
        <f t="shared" si="3361"/>
        <v>91</v>
      </c>
      <c r="D1730" s="43"/>
      <c r="E1730" s="43">
        <f t="shared" ref="E1730" si="3418">plan_id</f>
        <v>805</v>
      </c>
      <c r="F1730" s="43">
        <f t="shared" ca="1" si="3273"/>
        <v>2014</v>
      </c>
      <c r="G1730" s="43">
        <f t="shared" ref="G1730" ca="1" si="3419">VLOOKUP(INDIRECT(CHAR(39)&amp;$A1730&amp;CHAR(39)&amp;"!r2c"&amp;$C1730,0),variables,2,0)</f>
        <v>10826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1064024000</v>
      </c>
      <c r="I1730" s="43"/>
    </row>
    <row r="1731" spans="1:9" x14ac:dyDescent="0.3">
      <c r="A1731" s="43" t="s">
        <v>309</v>
      </c>
      <c r="B1731" s="43">
        <f t="shared" si="3373"/>
        <v>17</v>
      </c>
      <c r="C1731" s="43">
        <f t="shared" si="3361"/>
        <v>92</v>
      </c>
      <c r="D1731" s="43"/>
      <c r="E1731" s="43">
        <f t="shared" ref="E1731" si="3420">plan_id</f>
        <v>805</v>
      </c>
      <c r="F1731" s="43">
        <f t="shared" ca="1" si="3273"/>
        <v>2014</v>
      </c>
      <c r="G1731" s="43">
        <f t="shared" ref="G1731" ca="1" si="3421">VLOOKUP(INDIRECT(CHAR(39)&amp;$A1731&amp;CHAR(39)&amp;"!r2c"&amp;$C1731,0),variables,2,0)</f>
        <v>10828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3"/>
    </row>
    <row r="1732" spans="1:9" x14ac:dyDescent="0.3">
      <c r="A1732" s="43" t="s">
        <v>309</v>
      </c>
      <c r="B1732" s="43">
        <f t="shared" si="3373"/>
        <v>17</v>
      </c>
      <c r="C1732" s="43">
        <f t="shared" si="3361"/>
        <v>93</v>
      </c>
      <c r="D1732" s="43"/>
      <c r="E1732" s="43">
        <f t="shared" ref="E1732" si="3422">plan_id</f>
        <v>805</v>
      </c>
      <c r="F1732" s="43">
        <f t="shared" ca="1" si="3273"/>
        <v>2014</v>
      </c>
      <c r="G1732" s="43">
        <f t="shared" ref="G1732" ca="1" si="3423">VLOOKUP(INDIRECT(CHAR(39)&amp;$A1732&amp;CHAR(39)&amp;"!r2c"&amp;$C1732,0),variables,2,0)</f>
        <v>10827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3"/>
    </row>
    <row r="1733" spans="1:9" x14ac:dyDescent="0.3">
      <c r="A1733" s="43" t="s">
        <v>309</v>
      </c>
      <c r="B1733" s="43">
        <f t="shared" ref="B1733:B1796" si="3424">B1668+1</f>
        <v>18</v>
      </c>
      <c r="C1733" s="43">
        <f t="shared" si="3361"/>
        <v>3</v>
      </c>
      <c r="D1733" s="43"/>
      <c r="E1733" s="43">
        <f t="shared" ref="E1733" si="3425">plan_id</f>
        <v>805</v>
      </c>
      <c r="F1733" s="43">
        <f t="shared" ref="F1733:F1987" ca="1" si="3426">INDIRECT(CHAR(39)&amp;$A1733&amp;CHAR(39)&amp;"!r"&amp;$B1733&amp;"c2",0)</f>
        <v>2015</v>
      </c>
      <c r="G1733" s="43">
        <f t="shared" ref="G1733" ca="1" si="3427">VLOOKUP(INDIRECT(CHAR(39)&amp;$A1733&amp;CHAR(39)&amp;"!r2c"&amp;$C1733,0),variables,2,0)</f>
        <v>10703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43281</v>
      </c>
      <c r="I1733" s="43"/>
    </row>
    <row r="1734" spans="1:9" x14ac:dyDescent="0.3">
      <c r="A1734" s="43" t="s">
        <v>309</v>
      </c>
      <c r="B1734" s="43">
        <f t="shared" si="3424"/>
        <v>18</v>
      </c>
      <c r="C1734" s="43">
        <f t="shared" si="3361"/>
        <v>4</v>
      </c>
      <c r="D1734" s="43"/>
      <c r="E1734" s="43">
        <f t="shared" ref="E1734" si="3428">plan_id</f>
        <v>805</v>
      </c>
      <c r="F1734" s="43">
        <f t="shared" ca="1" si="3426"/>
        <v>2015</v>
      </c>
      <c r="G1734" s="43">
        <f t="shared" ref="G1734" ca="1" si="3429">VLOOKUP(INDIRECT(CHAR(39)&amp;$A1734&amp;CHAR(39)&amp;"!r2c"&amp;$C1734,0),variables,2,0)</f>
        <v>10845</v>
      </c>
      <c r="H1734" s="4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  <c r="I1734" s="43"/>
    </row>
    <row r="1735" spans="1:9" x14ac:dyDescent="0.3">
      <c r="A1735" s="43" t="s">
        <v>309</v>
      </c>
      <c r="B1735" s="43">
        <f t="shared" si="3424"/>
        <v>18</v>
      </c>
      <c r="C1735" s="43">
        <f t="shared" si="3361"/>
        <v>5</v>
      </c>
      <c r="D1735" s="43"/>
      <c r="E1735" s="43">
        <f t="shared" ref="E1735" si="3430">plan_id</f>
        <v>805</v>
      </c>
      <c r="F1735" s="43">
        <f t="shared" ca="1" si="3426"/>
        <v>2015</v>
      </c>
      <c r="G1735" s="43">
        <f t="shared" ref="G1735" ca="1" si="3431">VLOOKUP(INDIRECT(CHAR(39)&amp;$A1735&amp;CHAR(39)&amp;"!r2c"&amp;$C1735,0),variables,2,0)</f>
        <v>10924</v>
      </c>
      <c r="H1735" s="4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Univ=12.34%; Non-Univ=16.72%</v>
      </c>
      <c r="I1735" s="43"/>
    </row>
    <row r="1736" spans="1:9" x14ac:dyDescent="0.3">
      <c r="A1736" s="43" t="s">
        <v>309</v>
      </c>
      <c r="B1736" s="43">
        <f t="shared" si="3424"/>
        <v>18</v>
      </c>
      <c r="C1736" s="43">
        <f t="shared" si="3361"/>
        <v>6</v>
      </c>
      <c r="D1736" s="43"/>
      <c r="E1736" s="43">
        <f t="shared" ref="E1736" si="3432">plan_id</f>
        <v>805</v>
      </c>
      <c r="F1736" s="43">
        <f t="shared" ca="1" si="3426"/>
        <v>2015</v>
      </c>
      <c r="G1736" s="43">
        <f t="shared" ref="G1736" ca="1" si="3433">VLOOKUP(INDIRECT(CHAR(39)&amp;$A1736&amp;CHAR(39)&amp;"!r2c"&amp;$C1736,0),variables,2,0)</f>
        <v>10925</v>
      </c>
      <c r="H1736" s="46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Univ=4.715%; Non-Univ=7.615%</v>
      </c>
      <c r="I1736" s="43"/>
    </row>
    <row r="1737" spans="1:9" x14ac:dyDescent="0.3">
      <c r="A1737" s="43" t="s">
        <v>309</v>
      </c>
      <c r="B1737" s="43">
        <f t="shared" si="3424"/>
        <v>18</v>
      </c>
      <c r="C1737" s="43">
        <f t="shared" si="3361"/>
        <v>7</v>
      </c>
      <c r="D1737" s="43"/>
      <c r="E1737" s="43">
        <f t="shared" ref="E1737" si="3434">plan_id</f>
        <v>805</v>
      </c>
      <c r="F1737" s="43">
        <f t="shared" ca="1" si="3426"/>
        <v>2015</v>
      </c>
      <c r="G1737" s="43">
        <f t="shared" ref="G1737" ca="1" si="3435">VLOOKUP(INDIRECT(CHAR(39)&amp;$A1737&amp;CHAR(39)&amp;"!r2c"&amp;$C1737,0),variables,2,0)</f>
        <v>10926</v>
      </c>
      <c r="H1737" s="46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Univ=7.625%; Non-Univ=9.105%</v>
      </c>
      <c r="I1737" s="43"/>
    </row>
    <row r="1738" spans="1:9" x14ac:dyDescent="0.3">
      <c r="A1738" s="43" t="s">
        <v>309</v>
      </c>
      <c r="B1738" s="43">
        <f t="shared" si="3424"/>
        <v>18</v>
      </c>
      <c r="C1738" s="43">
        <f t="shared" si="3361"/>
        <v>8</v>
      </c>
      <c r="D1738" s="43"/>
      <c r="E1738" s="43">
        <f t="shared" ref="E1738" si="3436">plan_id</f>
        <v>805</v>
      </c>
      <c r="F1738" s="43">
        <f t="shared" ca="1" si="3426"/>
        <v>2015</v>
      </c>
      <c r="G1738" s="43">
        <f t="shared" ref="G1738" ca="1" si="3437">VLOOKUP(INDIRECT(CHAR(39)&amp;$A1738&amp;CHAR(39)&amp;"!r2c"&amp;$C1738,0),variables,2,0)</f>
        <v>10704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-778918000</v>
      </c>
      <c r="I1738" s="43"/>
    </row>
    <row r="1739" spans="1:9" x14ac:dyDescent="0.3">
      <c r="A1739" s="43" t="s">
        <v>309</v>
      </c>
      <c r="B1739" s="43">
        <f t="shared" si="3424"/>
        <v>18</v>
      </c>
      <c r="C1739" s="43">
        <f t="shared" si="3361"/>
        <v>9</v>
      </c>
      <c r="D1739" s="43"/>
      <c r="E1739" s="43">
        <f t="shared" ref="E1739" si="3438">plan_id</f>
        <v>805</v>
      </c>
      <c r="F1739" s="43">
        <f t="shared" ca="1" si="3426"/>
        <v>2015</v>
      </c>
      <c r="G1739" s="43">
        <f t="shared" ref="G1739" ca="1" si="3439">VLOOKUP(INDIRECT(CHAR(39)&amp;$A1739&amp;CHAR(39)&amp;"!r2c"&amp;$C1739,0),variables,2,0)</f>
        <v>10928</v>
      </c>
      <c r="H1739" s="46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Univ: Pre 7/1/08=22.56%, Post 7/1/08=23.56%; Non-Univ: Pre 7/1/08=21.14%, Post 7/1/08=22.14%</v>
      </c>
      <c r="I1739" s="43"/>
    </row>
    <row r="1740" spans="1:9" x14ac:dyDescent="0.3">
      <c r="A1740" s="43" t="s">
        <v>309</v>
      </c>
      <c r="B1740" s="43">
        <f t="shared" si="3424"/>
        <v>18</v>
      </c>
      <c r="C1740" s="43">
        <f t="shared" si="3361"/>
        <v>10</v>
      </c>
      <c r="D1740" s="43"/>
      <c r="E1740" s="43">
        <f t="shared" ref="E1740" si="3440">plan_id</f>
        <v>805</v>
      </c>
      <c r="F1740" s="43">
        <f t="shared" ca="1" si="3426"/>
        <v>2015</v>
      </c>
      <c r="G1740" s="43">
        <f t="shared" ref="G1740" ca="1" si="3441">VLOOKUP(INDIRECT(CHAR(39)&amp;$A1740&amp;CHAR(39)&amp;"!r2c"&amp;$C1740,0),variables,2,0)</f>
        <v>10929</v>
      </c>
      <c r="H1740" s="46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Univ: Pre 7/1/08=22.56%, Post 7/1/08=23.56%; Non-Univ: Pre 7/1/08=21.14%, Post 7/1/08=22.14%</v>
      </c>
      <c r="I1740" s="43"/>
    </row>
    <row r="1741" spans="1:9" x14ac:dyDescent="0.3">
      <c r="A1741" s="43" t="s">
        <v>309</v>
      </c>
      <c r="B1741" s="43">
        <f t="shared" si="3424"/>
        <v>18</v>
      </c>
      <c r="C1741" s="43">
        <f t="shared" si="3361"/>
        <v>11</v>
      </c>
      <c r="D1741" s="43"/>
      <c r="E1741" s="43">
        <f t="shared" ref="E1741" si="3442">plan_id</f>
        <v>805</v>
      </c>
      <c r="F1741" s="43">
        <f t="shared" ca="1" si="3426"/>
        <v>2015</v>
      </c>
      <c r="G1741" s="43">
        <f t="shared" ref="G1741" ca="1" si="3443">VLOOKUP(INDIRECT(CHAR(39)&amp;$A1741&amp;CHAR(39)&amp;"!r2c"&amp;$C1741,0),variables,2,0)</f>
        <v>10930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3"/>
    </row>
    <row r="1742" spans="1:9" x14ac:dyDescent="0.3">
      <c r="A1742" s="43" t="s">
        <v>309</v>
      </c>
      <c r="B1742" s="43">
        <f t="shared" si="3424"/>
        <v>18</v>
      </c>
      <c r="C1742" s="43">
        <f t="shared" si="3361"/>
        <v>12</v>
      </c>
      <c r="D1742" s="43"/>
      <c r="E1742" s="43">
        <f t="shared" ref="E1742" si="3444">plan_id</f>
        <v>805</v>
      </c>
      <c r="F1742" s="43">
        <f t="shared" ca="1" si="3426"/>
        <v>2015</v>
      </c>
      <c r="G1742" s="43">
        <f t="shared" ref="G1742" ca="1" si="3445">VLOOKUP(INDIRECT(CHAR(39)&amp;$A1742&amp;CHAR(39)&amp;"!r2c"&amp;$C1742,0),variables,2,0)</f>
        <v>10705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308159763</v>
      </c>
      <c r="I1742" s="43"/>
    </row>
    <row r="1743" spans="1:9" x14ac:dyDescent="0.3">
      <c r="A1743" s="43" t="s">
        <v>309</v>
      </c>
      <c r="B1743" s="43">
        <f t="shared" si="3424"/>
        <v>18</v>
      </c>
      <c r="C1743" s="43">
        <f t="shared" si="3361"/>
        <v>13</v>
      </c>
      <c r="D1743" s="43"/>
      <c r="E1743" s="43">
        <f t="shared" ref="E1743" si="3446">plan_id</f>
        <v>805</v>
      </c>
      <c r="F1743" s="43">
        <f t="shared" ca="1" si="3426"/>
        <v>2015</v>
      </c>
      <c r="G1743" s="43">
        <f t="shared" ref="G1743" ca="1" si="3447">VLOOKUP(INDIRECT(CHAR(39)&amp;$A1743&amp;CHAR(39)&amp;"!r2c"&amp;$C1743,0),variables,2,0)</f>
        <v>10842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3"/>
    </row>
    <row r="1744" spans="1:9" x14ac:dyDescent="0.3">
      <c r="A1744" s="43" t="s">
        <v>309</v>
      </c>
      <c r="B1744" s="43">
        <f t="shared" si="3424"/>
        <v>18</v>
      </c>
      <c r="C1744" s="43">
        <f t="shared" si="3361"/>
        <v>14</v>
      </c>
      <c r="D1744" s="43"/>
      <c r="E1744" s="43">
        <f t="shared" ref="E1744" si="3448">plan_id</f>
        <v>805</v>
      </c>
      <c r="F1744" s="43">
        <f t="shared" ca="1" si="3426"/>
        <v>2015</v>
      </c>
      <c r="G1744" s="43">
        <f t="shared" ref="G1744" ca="1" si="3449">VLOOKUP(INDIRECT(CHAR(39)&amp;$A1744&amp;CHAR(39)&amp;"!r2c"&amp;$C1744,0),variables,2,0)</f>
        <v>10843</v>
      </c>
      <c r="H1744" s="46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Univ=13.650%; Non-Univ=16.105%</v>
      </c>
      <c r="I1744" s="43"/>
    </row>
    <row r="1745" spans="1:9" x14ac:dyDescent="0.3">
      <c r="A1745" s="43" t="s">
        <v>309</v>
      </c>
      <c r="B1745" s="43">
        <f t="shared" si="3424"/>
        <v>18</v>
      </c>
      <c r="C1745" s="43">
        <f t="shared" si="3361"/>
        <v>15</v>
      </c>
      <c r="D1745" s="43"/>
      <c r="E1745" s="43">
        <f t="shared" ref="E1745" si="3450">plan_id</f>
        <v>805</v>
      </c>
      <c r="F1745" s="43">
        <f t="shared" ca="1" si="3426"/>
        <v>2015</v>
      </c>
      <c r="G1745" s="43">
        <f t="shared" ref="G1745" ca="1" si="3451">VLOOKUP(INDIRECT(CHAR(39)&amp;$A1745&amp;CHAR(39)&amp;"!r2c"&amp;$C1745,0),variables,2,0)</f>
        <v>10931</v>
      </c>
      <c r="H1745" s="46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Univ: Pre 7/1/08=2.775%, Post 7/1/08=1.775%; Non-Univ: Pre 7/1/08=3.75%, Post 7/1/08=2.75%</v>
      </c>
      <c r="I1745" s="43"/>
    </row>
    <row r="1746" spans="1:9" x14ac:dyDescent="0.3">
      <c r="A1746" s="43" t="s">
        <v>309</v>
      </c>
      <c r="B1746" s="43">
        <f t="shared" si="3424"/>
        <v>18</v>
      </c>
      <c r="C1746" s="43">
        <f t="shared" si="3361"/>
        <v>16</v>
      </c>
      <c r="D1746" s="43"/>
      <c r="E1746" s="43">
        <f t="shared" ref="E1746" si="3452">plan_id</f>
        <v>805</v>
      </c>
      <c r="F1746" s="43">
        <f t="shared" ca="1" si="3426"/>
        <v>2015</v>
      </c>
      <c r="G1746" s="43">
        <f t="shared" ref="G1746" ca="1" si="3453">VLOOKUP(INDIRECT(CHAR(39)&amp;$A1746&amp;CHAR(39)&amp;"!r2c"&amp;$C1746,0),variables,2,0)</f>
        <v>10932</v>
      </c>
      <c r="H1746" s="46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Univ= 2.775%; Non-Univ=3.75%</v>
      </c>
      <c r="I1746" s="43"/>
    </row>
    <row r="1747" spans="1:9" x14ac:dyDescent="0.3">
      <c r="A1747" s="43" t="s">
        <v>309</v>
      </c>
      <c r="B1747" s="43">
        <f t="shared" si="3424"/>
        <v>18</v>
      </c>
      <c r="C1747" s="43">
        <f t="shared" si="3361"/>
        <v>17</v>
      </c>
      <c r="D1747" s="43"/>
      <c r="E1747" s="43">
        <f t="shared" ref="E1747" si="3454">plan_id</f>
        <v>805</v>
      </c>
      <c r="F1747" s="43">
        <f t="shared" ca="1" si="3426"/>
        <v>2015</v>
      </c>
      <c r="G1747" s="43">
        <f t="shared" ref="G1747" ca="1" si="3455">VLOOKUP(INDIRECT(CHAR(39)&amp;$A1747&amp;CHAR(39)&amp;"!r2c"&amp;$C1747,0),variables,2,0)</f>
        <v>10933</v>
      </c>
      <c r="H1747" s="4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Univ: Pre 7/1/08=27.275%, Post 7/1/08=28.275%; Non-Univ: Pre 7/1/08=28.755%, Post 7/1/08=29.755%</v>
      </c>
      <c r="I1747" s="43"/>
    </row>
    <row r="1748" spans="1:9" x14ac:dyDescent="0.3">
      <c r="A1748" s="43" t="s">
        <v>309</v>
      </c>
      <c r="B1748" s="43">
        <f t="shared" si="3424"/>
        <v>18</v>
      </c>
      <c r="C1748" s="43">
        <f t="shared" si="3361"/>
        <v>18</v>
      </c>
      <c r="D1748" s="43"/>
      <c r="E1748" s="43">
        <f t="shared" ref="E1748" si="3456">plan_id</f>
        <v>805</v>
      </c>
      <c r="F1748" s="43">
        <f t="shared" ca="1" si="3426"/>
        <v>2015</v>
      </c>
      <c r="G1748" s="43">
        <f t="shared" ref="G1748" ca="1" si="3457">VLOOKUP(INDIRECT(CHAR(39)&amp;$A1748&amp;CHAR(39)&amp;"!r2c"&amp;$C1748,0),variables,2,0)</f>
        <v>10934</v>
      </c>
      <c r="H1748" s="4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Univ=7.625%; Non-Univ=9.105%</v>
      </c>
      <c r="I1748" s="43"/>
    </row>
    <row r="1749" spans="1:9" x14ac:dyDescent="0.3">
      <c r="A1749" s="43" t="s">
        <v>309</v>
      </c>
      <c r="B1749" s="43">
        <f t="shared" si="3424"/>
        <v>18</v>
      </c>
      <c r="C1749" s="43">
        <f t="shared" si="3361"/>
        <v>19</v>
      </c>
      <c r="D1749" s="43"/>
      <c r="E1749" s="43">
        <f t="shared" ref="E1749" si="3458">plan_id</f>
        <v>805</v>
      </c>
      <c r="F1749" s="43">
        <f t="shared" ca="1" si="3426"/>
        <v>2015</v>
      </c>
      <c r="G1749" s="43">
        <f t="shared" ref="G1749" ca="1" si="3459">VLOOKUP(INDIRECT(CHAR(39)&amp;$A1749&amp;CHAR(39)&amp;"!r2c"&amp;$C1749,0),variables,2,0)</f>
        <v>10935</v>
      </c>
      <c r="H1749" s="4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3"/>
    </row>
    <row r="1750" spans="1:9" x14ac:dyDescent="0.3">
      <c r="A1750" s="43" t="s">
        <v>309</v>
      </c>
      <c r="B1750" s="43">
        <f t="shared" si="3424"/>
        <v>18</v>
      </c>
      <c r="C1750" s="43">
        <f t="shared" si="3361"/>
        <v>20</v>
      </c>
      <c r="D1750" s="43"/>
      <c r="E1750" s="43">
        <f t="shared" ref="E1750" si="3460">plan_id</f>
        <v>805</v>
      </c>
      <c r="F1750" s="43">
        <f t="shared" ca="1" si="3426"/>
        <v>2015</v>
      </c>
      <c r="G1750" s="43">
        <f t="shared" ref="G1750" ca="1" si="3461">VLOOKUP(INDIRECT(CHAR(39)&amp;$A1750&amp;CHAR(39)&amp;"!r2c"&amp;$C1750,0),variables,2,0)</f>
        <v>10937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3"/>
    </row>
    <row r="1751" spans="1:9" x14ac:dyDescent="0.3">
      <c r="A1751" s="43" t="s">
        <v>309</v>
      </c>
      <c r="B1751" s="43">
        <f t="shared" si="3424"/>
        <v>18</v>
      </c>
      <c r="C1751" s="43">
        <f t="shared" si="3361"/>
        <v>21</v>
      </c>
      <c r="D1751" s="43"/>
      <c r="E1751" s="43">
        <f t="shared" ref="E1751" si="3462">plan_id</f>
        <v>805</v>
      </c>
      <c r="F1751" s="43">
        <f t="shared" ca="1" si="3426"/>
        <v>2015</v>
      </c>
      <c r="G1751" s="43">
        <f t="shared" ref="G1751" ca="1" si="3463">VLOOKUP(INDIRECT(CHAR(39)&amp;$A1751&amp;CHAR(39)&amp;"!r2c"&amp;$C1751,0),variables,2,0)</f>
        <v>10938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3"/>
    </row>
    <row r="1752" spans="1:9" x14ac:dyDescent="0.3">
      <c r="A1752" s="43" t="s">
        <v>309</v>
      </c>
      <c r="B1752" s="43">
        <f t="shared" si="3424"/>
        <v>18</v>
      </c>
      <c r="C1752" s="43">
        <f t="shared" si="3361"/>
        <v>22</v>
      </c>
      <c r="D1752" s="43"/>
      <c r="E1752" s="43">
        <f t="shared" ref="E1752" si="3464">plan_id</f>
        <v>805</v>
      </c>
      <c r="F1752" s="43">
        <f t="shared" ca="1" si="3426"/>
        <v>2015</v>
      </c>
      <c r="G1752" s="43">
        <f t="shared" ref="G1752" ca="1" si="3465">VLOOKUP(INDIRECT(CHAR(39)&amp;$A1752&amp;CHAR(39)&amp;"!r2c"&amp;$C1752,0),variables,2,0)</f>
        <v>11007</v>
      </c>
      <c r="H1752" s="4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752" s="43"/>
    </row>
    <row r="1753" spans="1:9" x14ac:dyDescent="0.3">
      <c r="A1753" s="43" t="s">
        <v>309</v>
      </c>
      <c r="B1753" s="43">
        <f t="shared" si="3424"/>
        <v>18</v>
      </c>
      <c r="C1753" s="43">
        <f t="shared" si="3361"/>
        <v>23</v>
      </c>
      <c r="D1753" s="43"/>
      <c r="E1753" s="43">
        <f t="shared" ref="E1753" si="3466">plan_id</f>
        <v>805</v>
      </c>
      <c r="F1753" s="43">
        <f t="shared" ca="1" si="3426"/>
        <v>2015</v>
      </c>
      <c r="G1753" s="43">
        <f t="shared" ref="G1753" ca="1" si="3467">VLOOKUP(INDIRECT(CHAR(39)&amp;$A1753&amp;CHAR(39)&amp;"!r2c"&amp;$C1753,0),variables,2,0)</f>
        <v>10941</v>
      </c>
      <c r="H1753" s="4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3"/>
    </row>
    <row r="1754" spans="1:9" x14ac:dyDescent="0.3">
      <c r="A1754" s="43" t="s">
        <v>309</v>
      </c>
      <c r="B1754" s="43">
        <f t="shared" si="3424"/>
        <v>18</v>
      </c>
      <c r="C1754" s="43">
        <f t="shared" si="3361"/>
        <v>24</v>
      </c>
      <c r="D1754" s="43"/>
      <c r="E1754" s="43">
        <f t="shared" ref="E1754" si="3468">plan_id</f>
        <v>805</v>
      </c>
      <c r="F1754" s="43">
        <f t="shared" ca="1" si="3426"/>
        <v>2015</v>
      </c>
      <c r="G1754" s="43">
        <f t="shared" ref="G1754" ca="1" si="3469">VLOOKUP(INDIRECT(CHAR(39)&amp;$A1754&amp;CHAR(39)&amp;"!r2c"&amp;$C1754,0),variables,2,0)</f>
        <v>10942</v>
      </c>
      <c r="H1754" s="4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43"/>
    </row>
    <row r="1755" spans="1:9" x14ac:dyDescent="0.3">
      <c r="A1755" s="43" t="s">
        <v>309</v>
      </c>
      <c r="B1755" s="43">
        <f t="shared" si="3424"/>
        <v>18</v>
      </c>
      <c r="C1755" s="43">
        <f t="shared" si="3361"/>
        <v>25</v>
      </c>
      <c r="D1755" s="43"/>
      <c r="E1755" s="43">
        <f t="shared" ref="E1755" si="3470">plan_id</f>
        <v>805</v>
      </c>
      <c r="F1755" s="43">
        <f t="shared" ca="1" si="3426"/>
        <v>2015</v>
      </c>
      <c r="G1755" s="43">
        <f t="shared" ref="G1755" ca="1" si="3471">VLOOKUP(INDIRECT(CHAR(39)&amp;$A1755&amp;CHAR(39)&amp;"!r2c"&amp;$C1755,0),variables,2,0)</f>
        <v>10701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1.4999999999999999E-2</v>
      </c>
      <c r="I1755" s="43"/>
    </row>
    <row r="1756" spans="1:9" x14ac:dyDescent="0.3">
      <c r="A1756" s="43" t="s">
        <v>309</v>
      </c>
      <c r="B1756" s="43">
        <f t="shared" si="3424"/>
        <v>18</v>
      </c>
      <c r="C1756" s="43">
        <f t="shared" si="3361"/>
        <v>26</v>
      </c>
      <c r="D1756" s="43"/>
      <c r="E1756" s="43">
        <f t="shared" ref="E1756" si="3472">plan_id</f>
        <v>805</v>
      </c>
      <c r="F1756" s="43">
        <f t="shared" ca="1" si="3426"/>
        <v>2015</v>
      </c>
      <c r="G1756" s="43">
        <f t="shared" ref="G1756" ca="1" si="3473">VLOOKUP(INDIRECT(CHAR(39)&amp;$A1756&amp;CHAR(39)&amp;"!r2c"&amp;$C1756,0),variables,2,0)</f>
        <v>10702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3"/>
    </row>
    <row r="1757" spans="1:9" x14ac:dyDescent="0.3">
      <c r="A1757" s="43" t="s">
        <v>309</v>
      </c>
      <c r="B1757" s="43">
        <f t="shared" si="3424"/>
        <v>18</v>
      </c>
      <c r="C1757" s="43">
        <f t="shared" si="3361"/>
        <v>27</v>
      </c>
      <c r="D1757" s="43"/>
      <c r="E1757" s="43">
        <f t="shared" ref="E1757" si="3474">plan_id</f>
        <v>805</v>
      </c>
      <c r="F1757" s="43">
        <f t="shared" ca="1" si="3426"/>
        <v>2015</v>
      </c>
      <c r="G1757" s="43">
        <f t="shared" ref="G1757" ca="1" si="3475">VLOOKUP(INDIRECT(CHAR(39)&amp;$A1757&amp;CHAR(39)&amp;"!r2c"&amp;$C1757,0),variables,2,0)</f>
        <v>10943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3"/>
    </row>
    <row r="1758" spans="1:9" x14ac:dyDescent="0.3">
      <c r="A1758" s="43" t="s">
        <v>309</v>
      </c>
      <c r="B1758" s="43">
        <f t="shared" si="3424"/>
        <v>18</v>
      </c>
      <c r="C1758" s="43">
        <f t="shared" si="3361"/>
        <v>28</v>
      </c>
      <c r="D1758" s="43"/>
      <c r="E1758" s="43">
        <f t="shared" ref="E1758" si="3476">plan_id</f>
        <v>805</v>
      </c>
      <c r="F1758" s="43">
        <f t="shared" ca="1" si="3426"/>
        <v>2015</v>
      </c>
      <c r="G1758" s="43">
        <f t="shared" ref="G1758" ca="1" si="3477">VLOOKUP(INDIRECT(CHAR(39)&amp;$A1758&amp;CHAR(39)&amp;"!r2c"&amp;$C1758,0),variables,2,0)</f>
        <v>10944</v>
      </c>
      <c r="H1758" s="4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3"/>
    </row>
    <row r="1759" spans="1:9" x14ac:dyDescent="0.3">
      <c r="A1759" s="43" t="s">
        <v>309</v>
      </c>
      <c r="B1759" s="43">
        <f t="shared" si="3424"/>
        <v>18</v>
      </c>
      <c r="C1759" s="43">
        <f t="shared" si="3361"/>
        <v>29</v>
      </c>
      <c r="D1759" s="43"/>
      <c r="E1759" s="43">
        <f t="shared" ref="E1759" si="3478">plan_id</f>
        <v>805</v>
      </c>
      <c r="F1759" s="43">
        <f t="shared" ca="1" si="3426"/>
        <v>2015</v>
      </c>
      <c r="G1759" s="43">
        <f t="shared" ref="G1759" ca="1" si="3479">VLOOKUP(INDIRECT(CHAR(39)&amp;$A1759&amp;CHAR(39)&amp;"!r2c"&amp;$C1759,0),variables,2,0)</f>
        <v>10945</v>
      </c>
      <c r="H1759" s="4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3"/>
    </row>
    <row r="1760" spans="1:9" x14ac:dyDescent="0.3">
      <c r="A1760" s="43" t="s">
        <v>309</v>
      </c>
      <c r="B1760" s="43">
        <f t="shared" si="3424"/>
        <v>18</v>
      </c>
      <c r="C1760" s="43">
        <f t="shared" si="3361"/>
        <v>30</v>
      </c>
      <c r="D1760" s="43"/>
      <c r="E1760" s="43">
        <f t="shared" ref="E1760" si="3480">plan_id</f>
        <v>805</v>
      </c>
      <c r="F1760" s="43">
        <f t="shared" ca="1" si="3426"/>
        <v>2015</v>
      </c>
      <c r="G1760" s="43">
        <f t="shared" ref="G1760" ca="1" si="3481">VLOOKUP(INDIRECT(CHAR(39)&amp;$A1760&amp;CHAR(39)&amp;"!r2c"&amp;$C1760,0),variables,2,0)</f>
        <v>10947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3"/>
    </row>
    <row r="1761" spans="1:9" x14ac:dyDescent="0.3">
      <c r="A1761" s="43" t="s">
        <v>309</v>
      </c>
      <c r="B1761" s="43">
        <f t="shared" si="3424"/>
        <v>18</v>
      </c>
      <c r="C1761" s="43">
        <f t="shared" si="3361"/>
        <v>31</v>
      </c>
      <c r="D1761" s="43"/>
      <c r="E1761" s="43">
        <f t="shared" ref="E1761" si="3482">plan_id</f>
        <v>805</v>
      </c>
      <c r="F1761" s="43">
        <f t="shared" ca="1" si="3426"/>
        <v>2015</v>
      </c>
      <c r="G1761" s="43">
        <f t="shared" ref="G1761" ca="1" si="3483">VLOOKUP(INDIRECT(CHAR(39)&amp;$A1761&amp;CHAR(39)&amp;"!r2c"&amp;$C1761,0),variables,2,0)</f>
        <v>10948</v>
      </c>
      <c r="H1761" s="4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43"/>
    </row>
    <row r="1762" spans="1:9" x14ac:dyDescent="0.3">
      <c r="A1762" s="43" t="s">
        <v>309</v>
      </c>
      <c r="B1762" s="43">
        <f t="shared" si="3424"/>
        <v>18</v>
      </c>
      <c r="C1762" s="43">
        <f t="shared" si="3361"/>
        <v>32</v>
      </c>
      <c r="D1762" s="43"/>
      <c r="E1762" s="43">
        <f t="shared" ref="E1762" si="3484">plan_id</f>
        <v>805</v>
      </c>
      <c r="F1762" s="43">
        <f t="shared" ca="1" si="3426"/>
        <v>2015</v>
      </c>
      <c r="G1762" s="43">
        <f t="shared" ref="G1762" ca="1" si="3485">VLOOKUP(INDIRECT(CHAR(39)&amp;$A1762&amp;CHAR(39)&amp;"!r2c"&amp;$C1762,0),variables,2,0)</f>
        <v>10949</v>
      </c>
      <c r="H1762" s="4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3"/>
    </row>
    <row r="1763" spans="1:9" x14ac:dyDescent="0.3">
      <c r="A1763" s="43" t="s">
        <v>309</v>
      </c>
      <c r="B1763" s="43">
        <f t="shared" si="3424"/>
        <v>18</v>
      </c>
      <c r="C1763" s="43">
        <f t="shared" si="3361"/>
        <v>33</v>
      </c>
      <c r="D1763" s="43"/>
      <c r="E1763" s="43">
        <f t="shared" ref="E1763" si="3486">plan_id</f>
        <v>805</v>
      </c>
      <c r="F1763" s="43">
        <f t="shared" ca="1" si="3426"/>
        <v>2015</v>
      </c>
      <c r="G1763" s="43">
        <f t="shared" ref="G1763" ca="1" si="3487">VLOOKUP(INDIRECT(CHAR(39)&amp;$A1763&amp;CHAR(39)&amp;"!r2c"&amp;$C1763,0),variables,2,0)</f>
        <v>10951</v>
      </c>
      <c r="H1763" s="4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  <c r="I1763" s="43"/>
    </row>
    <row r="1764" spans="1:9" x14ac:dyDescent="0.3">
      <c r="A1764" s="43" t="s">
        <v>309</v>
      </c>
      <c r="B1764" s="43">
        <f t="shared" si="3424"/>
        <v>18</v>
      </c>
      <c r="C1764" s="43">
        <f t="shared" si="3361"/>
        <v>34</v>
      </c>
      <c r="D1764" s="43"/>
      <c r="E1764" s="43">
        <f t="shared" ref="E1764" si="3488">plan_id</f>
        <v>805</v>
      </c>
      <c r="F1764" s="43">
        <f t="shared" ca="1" si="3426"/>
        <v>2015</v>
      </c>
      <c r="G1764" s="43">
        <f t="shared" ref="G1764" ca="1" si="3489">VLOOKUP(INDIRECT(CHAR(39)&amp;$A1764&amp;CHAR(39)&amp;"!r2c"&amp;$C1764,0),variables,2,0)</f>
        <v>10950</v>
      </c>
      <c r="H1764" s="4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3"/>
    </row>
    <row r="1765" spans="1:9" x14ac:dyDescent="0.3">
      <c r="A1765" s="43" t="s">
        <v>309</v>
      </c>
      <c r="B1765" s="43">
        <f t="shared" si="3424"/>
        <v>18</v>
      </c>
      <c r="C1765" s="43">
        <f t="shared" si="3361"/>
        <v>35</v>
      </c>
      <c r="D1765" s="43"/>
      <c r="E1765" s="43">
        <f t="shared" ref="E1765" si="3490">plan_id</f>
        <v>805</v>
      </c>
      <c r="F1765" s="43">
        <f t="shared" ca="1" si="3426"/>
        <v>2015</v>
      </c>
      <c r="G1765" s="43">
        <f t="shared" ref="G1765" ca="1" si="3491">VLOOKUP(INDIRECT(CHAR(39)&amp;$A1765&amp;CHAR(39)&amp;"!r2c"&amp;$C1765,0),variables,2,0)</f>
        <v>10954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  <c r="I1765" s="43"/>
    </row>
    <row r="1766" spans="1:9" x14ac:dyDescent="0.3">
      <c r="A1766" s="43" t="s">
        <v>309</v>
      </c>
      <c r="B1766" s="43">
        <f t="shared" si="3424"/>
        <v>18</v>
      </c>
      <c r="C1766" s="43">
        <f t="shared" si="3361"/>
        <v>36</v>
      </c>
      <c r="D1766" s="43"/>
      <c r="E1766" s="43">
        <f t="shared" ref="E1766" si="3492">plan_id</f>
        <v>805</v>
      </c>
      <c r="F1766" s="43">
        <f t="shared" ca="1" si="3426"/>
        <v>2015</v>
      </c>
      <c r="G1766" s="43">
        <f t="shared" ref="G1766" ca="1" si="3493">VLOOKUP(INDIRECT(CHAR(39)&amp;$A1766&amp;CHAR(39)&amp;"!r2c"&amp;$C1766,0),variables,2,0)</f>
        <v>10955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43"/>
    </row>
    <row r="1767" spans="1:9" x14ac:dyDescent="0.3">
      <c r="A1767" s="43" t="s">
        <v>309</v>
      </c>
      <c r="B1767" s="43">
        <f t="shared" si="3424"/>
        <v>18</v>
      </c>
      <c r="C1767" s="43">
        <f t="shared" ref="C1767:C1830" si="3494">C1676</f>
        <v>37</v>
      </c>
      <c r="D1767" s="43"/>
      <c r="E1767" s="43">
        <f t="shared" ref="E1767" si="3495">plan_id</f>
        <v>805</v>
      </c>
      <c r="F1767" s="43">
        <f t="shared" ca="1" si="3426"/>
        <v>2015</v>
      </c>
      <c r="G1767" s="43">
        <f t="shared" ref="G1767" ca="1" si="3496">VLOOKUP(INDIRECT(CHAR(39)&amp;$A1767&amp;CHAR(39)&amp;"!r2c"&amp;$C1767,0),variables,2,0)</f>
        <v>10956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3"/>
    </row>
    <row r="1768" spans="1:9" x14ac:dyDescent="0.3">
      <c r="A1768" s="43" t="s">
        <v>309</v>
      </c>
      <c r="B1768" s="43">
        <f t="shared" si="3424"/>
        <v>18</v>
      </c>
      <c r="C1768" s="43">
        <f t="shared" si="3494"/>
        <v>38</v>
      </c>
      <c r="D1768" s="43"/>
      <c r="E1768" s="43">
        <f t="shared" ref="E1768" si="3497">plan_id</f>
        <v>805</v>
      </c>
      <c r="F1768" s="43">
        <f t="shared" ca="1" si="3426"/>
        <v>2015</v>
      </c>
      <c r="G1768" s="43">
        <f t="shared" ref="G1768" ca="1" si="3498">VLOOKUP(INDIRECT(CHAR(39)&amp;$A1768&amp;CHAR(39)&amp;"!r2c"&amp;$C1768,0),variables,2,0)</f>
        <v>10959</v>
      </c>
      <c r="H1768" s="4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4.00 - 8.20%</v>
      </c>
      <c r="I1768" s="43"/>
    </row>
    <row r="1769" spans="1:9" x14ac:dyDescent="0.3">
      <c r="A1769" s="43" t="s">
        <v>309</v>
      </c>
      <c r="B1769" s="43">
        <f t="shared" si="3424"/>
        <v>18</v>
      </c>
      <c r="C1769" s="43">
        <f t="shared" si="3494"/>
        <v>39</v>
      </c>
      <c r="D1769" s="43"/>
      <c r="E1769" s="43">
        <f t="shared" ref="E1769" si="3499">plan_id</f>
        <v>805</v>
      </c>
      <c r="F1769" s="43">
        <f t="shared" ca="1" si="3426"/>
        <v>2015</v>
      </c>
      <c r="G1769" s="43">
        <f t="shared" ref="G1769" ca="1" si="3500">VLOOKUP(INDIRECT(CHAR(39)&amp;$A1769&amp;CHAR(39)&amp;"!r2c"&amp;$C1769,0),variables,2,0)</f>
        <v>10962</v>
      </c>
      <c r="H1769" s="4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Pg.No:25,26</v>
      </c>
      <c r="I1769" s="43"/>
    </row>
    <row r="1770" spans="1:9" x14ac:dyDescent="0.3">
      <c r="A1770" s="43" t="s">
        <v>309</v>
      </c>
      <c r="B1770" s="43">
        <f t="shared" si="3424"/>
        <v>18</v>
      </c>
      <c r="C1770" s="43">
        <f t="shared" si="3494"/>
        <v>40</v>
      </c>
      <c r="D1770" s="43"/>
      <c r="E1770" s="43">
        <f t="shared" ref="E1770" si="3501">plan_id</f>
        <v>805</v>
      </c>
      <c r="F1770" s="43">
        <f t="shared" ca="1" si="3426"/>
        <v>2015</v>
      </c>
      <c r="G1770" s="43">
        <f t="shared" ref="G1770" ca="1" si="3502">VLOOKUP(INDIRECT(CHAR(39)&amp;$A1770&amp;CHAR(39)&amp;"!r2c"&amp;$C1770,0),variables,2,0)</f>
        <v>10964</v>
      </c>
      <c r="H1770" s="4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Pg.No:25,26</v>
      </c>
      <c r="I1770" s="43"/>
    </row>
    <row r="1771" spans="1:9" x14ac:dyDescent="0.3">
      <c r="A1771" s="43" t="s">
        <v>309</v>
      </c>
      <c r="B1771" s="43">
        <f t="shared" si="3424"/>
        <v>18</v>
      </c>
      <c r="C1771" s="43">
        <f t="shared" si="3494"/>
        <v>41</v>
      </c>
      <c r="D1771" s="43"/>
      <c r="E1771" s="43">
        <f t="shared" ref="E1771" si="3503">plan_id</f>
        <v>805</v>
      </c>
      <c r="F1771" s="43">
        <f t="shared" ca="1" si="3426"/>
        <v>2015</v>
      </c>
      <c r="G1771" s="43">
        <f t="shared" ref="G1771" ca="1" si="3504">VLOOKUP(INDIRECT(CHAR(39)&amp;$A1771&amp;CHAR(39)&amp;"!r2c"&amp;$C1771,0),variables,2,0)</f>
        <v>10967</v>
      </c>
      <c r="H1771" s="4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  <c r="I1771" s="43"/>
    </row>
    <row r="1772" spans="1:9" x14ac:dyDescent="0.3">
      <c r="A1772" s="43" t="s">
        <v>309</v>
      </c>
      <c r="B1772" s="43">
        <f t="shared" si="3424"/>
        <v>18</v>
      </c>
      <c r="C1772" s="43">
        <f t="shared" si="3494"/>
        <v>42</v>
      </c>
      <c r="D1772" s="43"/>
      <c r="E1772" s="43">
        <f t="shared" ref="E1772" si="3505">plan_id</f>
        <v>805</v>
      </c>
      <c r="F1772" s="43">
        <f t="shared" ca="1" si="3426"/>
        <v>2015</v>
      </c>
      <c r="G1772" s="43">
        <f t="shared" ref="G1772" ca="1" si="3506">VLOOKUP(INDIRECT(CHAR(39)&amp;$A1772&amp;CHAR(39)&amp;"!r2c"&amp;$C1772,0),variables,2,0)</f>
        <v>10968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3"/>
    </row>
    <row r="1773" spans="1:9" x14ac:dyDescent="0.3">
      <c r="A1773" s="43" t="s">
        <v>309</v>
      </c>
      <c r="B1773" s="43">
        <f t="shared" si="3424"/>
        <v>18</v>
      </c>
      <c r="C1773" s="43">
        <f t="shared" si="3494"/>
        <v>43</v>
      </c>
      <c r="D1773" s="43"/>
      <c r="E1773" s="43">
        <f t="shared" ref="E1773" si="3507">plan_id</f>
        <v>805</v>
      </c>
      <c r="F1773" s="43">
        <f t="shared" ca="1" si="3426"/>
        <v>2015</v>
      </c>
      <c r="G1773" s="43">
        <f t="shared" ref="G1773" ca="1" si="3508">VLOOKUP(INDIRECT(CHAR(39)&amp;$A1773&amp;CHAR(39)&amp;"!r2c"&amp;$C1773,0),variables,2,0)</f>
        <v>10969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scale-AA </v>
      </c>
      <c r="I1773" s="43"/>
    </row>
    <row r="1774" spans="1:9" x14ac:dyDescent="0.3">
      <c r="A1774" s="43" t="s">
        <v>309</v>
      </c>
      <c r="B1774" s="43">
        <f t="shared" si="3424"/>
        <v>18</v>
      </c>
      <c r="C1774" s="43">
        <f t="shared" si="3494"/>
        <v>44</v>
      </c>
      <c r="D1774" s="43"/>
      <c r="E1774" s="43">
        <f t="shared" ref="E1774" si="3509">plan_id</f>
        <v>805</v>
      </c>
      <c r="F1774" s="43">
        <f t="shared" ca="1" si="3426"/>
        <v>2015</v>
      </c>
      <c r="G1774" s="43">
        <f t="shared" ref="G1774" ca="1" si="3510">VLOOKUP(INDIRECT(CHAR(39)&amp;$A1774&amp;CHAR(39)&amp;"!r2c"&amp;$C1774,0),variables,2,0)</f>
        <v>10970</v>
      </c>
      <c r="H1774" s="4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 for Females</v>
      </c>
      <c r="I1774" s="43"/>
    </row>
    <row r="1775" spans="1:9" x14ac:dyDescent="0.3">
      <c r="A1775" s="43" t="s">
        <v>309</v>
      </c>
      <c r="B1775" s="43">
        <f t="shared" si="3424"/>
        <v>18</v>
      </c>
      <c r="C1775" s="43">
        <f t="shared" si="3494"/>
        <v>45</v>
      </c>
      <c r="D1775" s="43"/>
      <c r="E1775" s="43">
        <f t="shared" ref="E1775" si="3511">plan_id</f>
        <v>805</v>
      </c>
      <c r="F1775" s="43">
        <f t="shared" ca="1" si="3426"/>
        <v>2015</v>
      </c>
      <c r="G1775" s="43">
        <f t="shared" ref="G1775" ca="1" si="3512">VLOOKUP(INDIRECT(CHAR(39)&amp;$A1775&amp;CHAR(39)&amp;"!r2c"&amp;$C1775,0),variables,2,0)</f>
        <v>10971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3"/>
    </row>
    <row r="1776" spans="1:9" x14ac:dyDescent="0.3">
      <c r="A1776" s="43" t="s">
        <v>309</v>
      </c>
      <c r="B1776" s="43">
        <f t="shared" si="3424"/>
        <v>18</v>
      </c>
      <c r="C1776" s="43">
        <f t="shared" si="3494"/>
        <v>46</v>
      </c>
      <c r="D1776" s="43"/>
      <c r="E1776" s="43">
        <f t="shared" ref="E1776" si="3513">plan_id</f>
        <v>805</v>
      </c>
      <c r="F1776" s="43">
        <f t="shared" ca="1" si="3426"/>
        <v>2015</v>
      </c>
      <c r="G1776" s="43">
        <f t="shared" ref="G1776" ca="1" si="3514">VLOOKUP(INDIRECT(CHAR(39)&amp;$A1776&amp;CHAR(39)&amp;"!r2c"&amp;$C1776,0),variables,2,0)</f>
        <v>10972</v>
      </c>
      <c r="H1776" s="4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pay, closed</v>
      </c>
      <c r="I1776" s="43"/>
    </row>
    <row r="1777" spans="1:9" x14ac:dyDescent="0.3">
      <c r="A1777" s="43" t="s">
        <v>309</v>
      </c>
      <c r="B1777" s="43">
        <f t="shared" si="3424"/>
        <v>18</v>
      </c>
      <c r="C1777" s="43">
        <f t="shared" si="3494"/>
        <v>47</v>
      </c>
      <c r="D1777" s="43"/>
      <c r="E1777" s="43">
        <f t="shared" ref="E1777" si="3515">plan_id</f>
        <v>805</v>
      </c>
      <c r="F1777" s="43">
        <f t="shared" ca="1" si="3426"/>
        <v>2015</v>
      </c>
      <c r="G1777" s="43">
        <f t="shared" ref="G1777" ca="1" si="3516">VLOOKUP(INDIRECT(CHAR(39)&amp;$A1777&amp;CHAR(39)&amp;"!r2c"&amp;$C1777,0),variables,2,0)</f>
        <v>10973</v>
      </c>
      <c r="H1777" s="4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29.3 years</v>
      </c>
      <c r="I1777" s="43"/>
    </row>
    <row r="1778" spans="1:9" x14ac:dyDescent="0.3">
      <c r="A1778" s="43" t="s">
        <v>309</v>
      </c>
      <c r="B1778" s="43">
        <f t="shared" si="3424"/>
        <v>18</v>
      </c>
      <c r="C1778" s="43">
        <f t="shared" si="3494"/>
        <v>48</v>
      </c>
      <c r="D1778" s="43"/>
      <c r="E1778" s="43">
        <f t="shared" ref="E1778" si="3517">plan_id</f>
        <v>805</v>
      </c>
      <c r="F1778" s="43">
        <f t="shared" ca="1" si="3426"/>
        <v>2015</v>
      </c>
      <c r="G1778" s="43">
        <f t="shared" ref="G1778" ca="1" si="3518">VLOOKUP(INDIRECT(CHAR(39)&amp;$A1778&amp;CHAR(39)&amp;"!r2c"&amp;$C1778,0),variables,2,0)</f>
        <v>10975</v>
      </c>
      <c r="H1778" s="4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  <c r="I1778" s="43"/>
    </row>
    <row r="1779" spans="1:9" x14ac:dyDescent="0.3">
      <c r="A1779" s="43" t="s">
        <v>309</v>
      </c>
      <c r="B1779" s="43">
        <f t="shared" si="3424"/>
        <v>18</v>
      </c>
      <c r="C1779" s="43">
        <f t="shared" si="3494"/>
        <v>49</v>
      </c>
      <c r="D1779" s="43"/>
      <c r="E1779" s="43">
        <f t="shared" ref="E1779" si="3519">plan_id</f>
        <v>805</v>
      </c>
      <c r="F1779" s="43">
        <f t="shared" ca="1" si="3426"/>
        <v>2015</v>
      </c>
      <c r="G1779" s="43">
        <f t="shared" ref="G1779" ca="1" si="3520">VLOOKUP(INDIRECT(CHAR(39)&amp;$A1779&amp;CHAR(39)&amp;"!r2c"&amp;$C1779,0),variables,2,0)</f>
        <v>10976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43"/>
    </row>
    <row r="1780" spans="1:9" x14ac:dyDescent="0.3">
      <c r="A1780" s="43" t="s">
        <v>309</v>
      </c>
      <c r="B1780" s="43">
        <f t="shared" si="3424"/>
        <v>18</v>
      </c>
      <c r="C1780" s="43">
        <f t="shared" si="3494"/>
        <v>50</v>
      </c>
      <c r="D1780" s="43"/>
      <c r="E1780" s="43">
        <f t="shared" ref="E1780" si="3521">plan_id</f>
        <v>805</v>
      </c>
      <c r="F1780" s="43">
        <f t="shared" ca="1" si="3426"/>
        <v>2015</v>
      </c>
      <c r="G1780" s="43">
        <f t="shared" ref="G1780" ca="1" si="3522">VLOOKUP(INDIRECT(CHAR(39)&amp;$A1780&amp;CHAR(39)&amp;"!r2c"&amp;$C1780,0),variables,2,0)</f>
        <v>10977</v>
      </c>
      <c r="H1780" s="4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3"/>
    </row>
    <row r="1781" spans="1:9" x14ac:dyDescent="0.3">
      <c r="A1781" s="43" t="s">
        <v>309</v>
      </c>
      <c r="B1781" s="43">
        <f t="shared" si="3424"/>
        <v>18</v>
      </c>
      <c r="C1781" s="43">
        <f t="shared" si="3494"/>
        <v>51</v>
      </c>
      <c r="D1781" s="43"/>
      <c r="E1781" s="43">
        <f t="shared" ref="E1781" si="3523">plan_id</f>
        <v>805</v>
      </c>
      <c r="F1781" s="43">
        <f t="shared" ca="1" si="3426"/>
        <v>2015</v>
      </c>
      <c r="G1781" s="43">
        <f t="shared" ref="G1781" ca="1" si="3524">VLOOKUP(INDIRECT(CHAR(39)&amp;$A1781&amp;CHAR(39)&amp;"!r2c"&amp;$C1781,0),variables,2,0)</f>
        <v>10978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43"/>
    </row>
    <row r="1782" spans="1:9" x14ac:dyDescent="0.3">
      <c r="A1782" s="43" t="s">
        <v>309</v>
      </c>
      <c r="B1782" s="43">
        <f t="shared" si="3424"/>
        <v>18</v>
      </c>
      <c r="C1782" s="43">
        <f t="shared" si="3494"/>
        <v>52</v>
      </c>
      <c r="D1782" s="43"/>
      <c r="E1782" s="43">
        <f t="shared" ref="E1782" si="3525">plan_id</f>
        <v>805</v>
      </c>
      <c r="F1782" s="43">
        <f t="shared" ca="1" si="3426"/>
        <v>2015</v>
      </c>
      <c r="G1782" s="43">
        <f t="shared" ref="G1782" ca="1" si="3526">VLOOKUP(INDIRECT(CHAR(39)&amp;$A1782&amp;CHAR(39)&amp;"!r2c"&amp;$C1782,0),variables,2,0)</f>
        <v>10979</v>
      </c>
      <c r="H1782" s="4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43"/>
    </row>
    <row r="1783" spans="1:9" x14ac:dyDescent="0.3">
      <c r="A1783" s="43" t="s">
        <v>309</v>
      </c>
      <c r="B1783" s="43">
        <f t="shared" si="3424"/>
        <v>18</v>
      </c>
      <c r="C1783" s="43">
        <f t="shared" si="3494"/>
        <v>53</v>
      </c>
      <c r="D1783" s="43"/>
      <c r="E1783" s="43">
        <f t="shared" ref="E1783" si="3527">plan_id</f>
        <v>805</v>
      </c>
      <c r="F1783" s="43">
        <f t="shared" ca="1" si="3426"/>
        <v>2015</v>
      </c>
      <c r="G1783" s="43">
        <f t="shared" ref="G1783" ca="1" si="3528">VLOOKUP(INDIRECT(CHAR(39)&amp;$A1783&amp;CHAR(39)&amp;"!r2c"&amp;$C1783,0),variables,2,0)</f>
        <v>10980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0.1241</v>
      </c>
      <c r="I1783" s="43"/>
    </row>
    <row r="1784" spans="1:9" x14ac:dyDescent="0.3">
      <c r="A1784" s="43" t="s">
        <v>309</v>
      </c>
      <c r="B1784" s="43">
        <f t="shared" si="3424"/>
        <v>18</v>
      </c>
      <c r="C1784" s="43">
        <f t="shared" si="3494"/>
        <v>54</v>
      </c>
      <c r="D1784" s="43"/>
      <c r="E1784" s="43">
        <f t="shared" ref="E1784" si="3529">plan_id</f>
        <v>805</v>
      </c>
      <c r="F1784" s="43">
        <f t="shared" ca="1" si="3426"/>
        <v>2015</v>
      </c>
      <c r="G1784" s="43">
        <f t="shared" ref="G1784" ca="1" si="3530">VLOOKUP(INDIRECT(CHAR(39)&amp;$A1784&amp;CHAR(39)&amp;"!r2c"&amp;$C1784,0),variables,2,0)</f>
        <v>10981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5.0999999999999997E-2</v>
      </c>
      <c r="I1784" s="43"/>
    </row>
    <row r="1785" spans="1:9" x14ac:dyDescent="0.3">
      <c r="A1785" s="43" t="s">
        <v>309</v>
      </c>
      <c r="B1785" s="43">
        <f t="shared" si="3424"/>
        <v>18</v>
      </c>
      <c r="C1785" s="43">
        <f t="shared" si="3494"/>
        <v>55</v>
      </c>
      <c r="D1785" s="43"/>
      <c r="E1785" s="43">
        <f t="shared" ref="E1785" si="3531">plan_id</f>
        <v>805</v>
      </c>
      <c r="F1785" s="43">
        <f t="shared" ca="1" si="3426"/>
        <v>2015</v>
      </c>
      <c r="G1785" s="43">
        <f t="shared" ref="G1785" ca="1" si="3532">VLOOKUP(INDIRECT(CHAR(39)&amp;$A1785&amp;CHAR(39)&amp;"!r2c"&amp;$C1785,0),variables,2,0)</f>
        <v>10706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4.9137939822325972E-4</v>
      </c>
      <c r="I1785" s="43"/>
    </row>
    <row r="1786" spans="1:9" x14ac:dyDescent="0.3">
      <c r="A1786" s="43" t="s">
        <v>309</v>
      </c>
      <c r="B1786" s="43">
        <f t="shared" si="3424"/>
        <v>18</v>
      </c>
      <c r="C1786" s="43">
        <f t="shared" si="3494"/>
        <v>56</v>
      </c>
      <c r="D1786" s="43"/>
      <c r="E1786" s="43">
        <f t="shared" ref="E1786" si="3533">plan_id</f>
        <v>805</v>
      </c>
      <c r="F1786" s="43">
        <f t="shared" ca="1" si="3426"/>
        <v>2015</v>
      </c>
      <c r="G1786" s="43">
        <f t="shared" ref="G1786" ca="1" si="3534">VLOOKUP(INDIRECT(CHAR(39)&amp;$A1786&amp;CHAR(39)&amp;"!r2c"&amp;$C1786,0),variables,2,0)</f>
        <v>10983</v>
      </c>
      <c r="H1786" s="4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 xml:space="preserve">Yes </v>
      </c>
      <c r="I1786" s="43"/>
    </row>
    <row r="1787" spans="1:9" x14ac:dyDescent="0.3">
      <c r="A1787" s="43" t="s">
        <v>309</v>
      </c>
      <c r="B1787" s="43">
        <f t="shared" si="3424"/>
        <v>18</v>
      </c>
      <c r="C1787" s="43">
        <f t="shared" si="3494"/>
        <v>57</v>
      </c>
      <c r="D1787" s="43"/>
      <c r="E1787" s="43">
        <f t="shared" ref="E1787" si="3535">plan_id</f>
        <v>805</v>
      </c>
      <c r="F1787" s="43">
        <f t="shared" ca="1" si="3426"/>
        <v>2015</v>
      </c>
      <c r="G1787" s="43">
        <f t="shared" ref="G1787" ca="1" si="3536">VLOOKUP(INDIRECT(CHAR(39)&amp;$A1787&amp;CHAR(39)&amp;"!r2c"&amp;$C1787,0),variables,2,0)</f>
        <v>10989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17219520000</v>
      </c>
      <c r="I1787" s="43"/>
    </row>
    <row r="1788" spans="1:9" x14ac:dyDescent="0.3">
      <c r="A1788" s="43" t="s">
        <v>309</v>
      </c>
      <c r="B1788" s="43">
        <f t="shared" si="3424"/>
        <v>18</v>
      </c>
      <c r="C1788" s="43">
        <f t="shared" si="3494"/>
        <v>58</v>
      </c>
      <c r="D1788" s="43"/>
      <c r="E1788" s="43">
        <f t="shared" ref="E1788" si="3537">plan_id</f>
        <v>805</v>
      </c>
      <c r="F1788" s="43">
        <f t="shared" ca="1" si="3426"/>
        <v>2015</v>
      </c>
      <c r="G1788" s="43">
        <f t="shared" ref="G1788" ca="1" si="3538">VLOOKUP(INDIRECT(CHAR(39)&amp;$A1788&amp;CHAR(39)&amp;"!r2c"&amp;$C1788,0),variables,2,0)</f>
        <v>10990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31149962000</v>
      </c>
      <c r="I1788" s="43"/>
    </row>
    <row r="1789" spans="1:9" x14ac:dyDescent="0.3">
      <c r="A1789" s="43" t="s">
        <v>309</v>
      </c>
      <c r="B1789" s="43">
        <f t="shared" si="3424"/>
        <v>18</v>
      </c>
      <c r="C1789" s="43">
        <f t="shared" si="3494"/>
        <v>59</v>
      </c>
      <c r="D1789" s="43"/>
      <c r="E1789" s="43">
        <f t="shared" ref="E1789" si="3539">plan_id</f>
        <v>805</v>
      </c>
      <c r="F1789" s="43">
        <f t="shared" ca="1" si="3426"/>
        <v>2015</v>
      </c>
      <c r="G1789" s="43">
        <f t="shared" ref="G1789" ca="1" si="3540">VLOOKUP(INDIRECT(CHAR(39)&amp;$A1789&amp;CHAR(39)&amp;"!r2c"&amp;$C1789,0),variables,2,0)</f>
        <v>10991</v>
      </c>
      <c r="H1789" s="4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13930442000</v>
      </c>
      <c r="I1789" s="43"/>
    </row>
    <row r="1790" spans="1:9" x14ac:dyDescent="0.3">
      <c r="A1790" s="43" t="s">
        <v>309</v>
      </c>
      <c r="B1790" s="43">
        <f t="shared" si="3424"/>
        <v>18</v>
      </c>
      <c r="C1790" s="43">
        <f t="shared" si="3494"/>
        <v>60</v>
      </c>
      <c r="D1790" s="43"/>
      <c r="E1790" s="43">
        <f t="shared" ref="E1790" si="3541">plan_id</f>
        <v>805</v>
      </c>
      <c r="F1790" s="43">
        <f t="shared" ca="1" si="3426"/>
        <v>2015</v>
      </c>
      <c r="G1790" s="43">
        <f t="shared" ref="G1790" ca="1" si="3542">VLOOKUP(INDIRECT(CHAR(39)&amp;$A1790&amp;CHAR(39)&amp;"!r2c"&amp;$C1790,0),variables,2,0)</f>
        <v>10992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0.55300000000000005</v>
      </c>
      <c r="I1790" s="43"/>
    </row>
    <row r="1791" spans="1:9" x14ac:dyDescent="0.3">
      <c r="A1791" s="43" t="s">
        <v>309</v>
      </c>
      <c r="B1791" s="43">
        <f t="shared" si="3424"/>
        <v>18</v>
      </c>
      <c r="C1791" s="43">
        <f t="shared" si="3494"/>
        <v>61</v>
      </c>
      <c r="D1791" s="43"/>
      <c r="E1791" s="43">
        <f t="shared" ref="E1791" si="3543">plan_id</f>
        <v>805</v>
      </c>
      <c r="F1791" s="43">
        <f t="shared" ca="1" si="3426"/>
        <v>2015</v>
      </c>
      <c r="G1791" s="43">
        <f t="shared" ref="G1791" ca="1" si="3544">VLOOKUP(INDIRECT(CHAR(39)&amp;$A1791&amp;CHAR(39)&amp;"!r2c"&amp;$C1791,0),variables,2,0)</f>
        <v>10993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3515113000</v>
      </c>
      <c r="I1791" s="43"/>
    </row>
    <row r="1792" spans="1:9" x14ac:dyDescent="0.3">
      <c r="A1792" s="43" t="s">
        <v>309</v>
      </c>
      <c r="B1792" s="43">
        <f t="shared" si="3424"/>
        <v>18</v>
      </c>
      <c r="C1792" s="43">
        <f t="shared" si="3494"/>
        <v>62</v>
      </c>
      <c r="D1792" s="43"/>
      <c r="E1792" s="43">
        <f t="shared" ref="E1792" si="3545">plan_id</f>
        <v>805</v>
      </c>
      <c r="F1792" s="43">
        <f t="shared" ca="1" si="3426"/>
        <v>2015</v>
      </c>
      <c r="G1792" s="43">
        <f t="shared" ref="G1792" ca="1" si="3546">VLOOKUP(INDIRECT(CHAR(39)&amp;$A1792&amp;CHAR(39)&amp;"!r2c"&amp;$C1792,0),variables,2,0)</f>
        <v>10801</v>
      </c>
      <c r="H1792" s="4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-771835000</v>
      </c>
      <c r="I1792" s="43"/>
    </row>
    <row r="1793" spans="1:9" x14ac:dyDescent="0.3">
      <c r="A1793" s="43" t="s">
        <v>309</v>
      </c>
      <c r="B1793" s="43">
        <f t="shared" si="3424"/>
        <v>18</v>
      </c>
      <c r="C1793" s="43">
        <f t="shared" si="3494"/>
        <v>63</v>
      </c>
      <c r="D1793" s="43"/>
      <c r="E1793" s="43">
        <f t="shared" ref="E1793" si="3547">plan_id</f>
        <v>805</v>
      </c>
      <c r="F1793" s="43">
        <f t="shared" ca="1" si="3426"/>
        <v>2015</v>
      </c>
      <c r="G1793" s="43">
        <f t="shared" ref="G1793" ca="1" si="3548">VLOOKUP(INDIRECT(CHAR(39)&amp;$A1793&amp;CHAR(39)&amp;"!r2c"&amp;$C1793,0),variables,2,0)</f>
        <v>10802</v>
      </c>
      <c r="H1793" s="4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119009000</v>
      </c>
      <c r="I1793" s="43"/>
    </row>
    <row r="1794" spans="1:9" x14ac:dyDescent="0.3">
      <c r="A1794" s="43" t="s">
        <v>309</v>
      </c>
      <c r="B1794" s="43">
        <f t="shared" si="3424"/>
        <v>18</v>
      </c>
      <c r="C1794" s="43">
        <f t="shared" si="3494"/>
        <v>64</v>
      </c>
      <c r="D1794" s="43"/>
      <c r="E1794" s="43">
        <f t="shared" ref="E1794" si="3549">plan_id</f>
        <v>805</v>
      </c>
      <c r="F1794" s="43">
        <f t="shared" ca="1" si="3426"/>
        <v>2015</v>
      </c>
      <c r="G1794" s="43">
        <f t="shared" ref="G1794" ca="1" si="3550">VLOOKUP(INDIRECT(CHAR(39)&amp;$A1794&amp;CHAR(39)&amp;"!r2c"&amp;$C1794,0),variables,2,0)</f>
        <v>10803</v>
      </c>
      <c r="H1794" s="4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3"/>
    </row>
    <row r="1795" spans="1:9" x14ac:dyDescent="0.3">
      <c r="A1795" s="43" t="s">
        <v>309</v>
      </c>
      <c r="B1795" s="43">
        <f t="shared" si="3424"/>
        <v>18</v>
      </c>
      <c r="C1795" s="43">
        <f t="shared" si="3494"/>
        <v>65</v>
      </c>
      <c r="D1795" s="43"/>
      <c r="E1795" s="43">
        <f t="shared" ref="E1795" si="3551">plan_id</f>
        <v>805</v>
      </c>
      <c r="F1795" s="43">
        <f t="shared" ca="1" si="3426"/>
        <v>2015</v>
      </c>
      <c r="G1795" s="43">
        <f t="shared" ref="G1795" ca="1" si="3552">VLOOKUP(INDIRECT(CHAR(39)&amp;$A1795&amp;CHAR(39)&amp;"!r2c"&amp;$C1795,0),variables,2,0)</f>
        <v>10804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3"/>
    </row>
    <row r="1796" spans="1:9" x14ac:dyDescent="0.3">
      <c r="A1796" s="43" t="s">
        <v>309</v>
      </c>
      <c r="B1796" s="43">
        <f t="shared" si="3424"/>
        <v>18</v>
      </c>
      <c r="C1796" s="43">
        <f t="shared" si="3494"/>
        <v>66</v>
      </c>
      <c r="D1796" s="43"/>
      <c r="E1796" s="43">
        <f t="shared" ref="E1796" si="3553">plan_id</f>
        <v>805</v>
      </c>
      <c r="F1796" s="43">
        <f t="shared" ca="1" si="3426"/>
        <v>2015</v>
      </c>
      <c r="G1796" s="43">
        <f t="shared" ref="G1796" ca="1" si="3554">VLOOKUP(INDIRECT(CHAR(39)&amp;$A1796&amp;CHAR(39)&amp;"!r2c"&amp;$C1796,0),variables,2,0)</f>
        <v>10805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3"/>
    </row>
    <row r="1797" spans="1:9" x14ac:dyDescent="0.3">
      <c r="A1797" s="43" t="s">
        <v>309</v>
      </c>
      <c r="B1797" s="43">
        <f t="shared" ref="B1797" si="3555">B1732+1</f>
        <v>18</v>
      </c>
      <c r="C1797" s="43">
        <f t="shared" si="3494"/>
        <v>67</v>
      </c>
      <c r="D1797" s="43"/>
      <c r="E1797" s="43">
        <f t="shared" ref="E1797" si="3556">plan_id</f>
        <v>805</v>
      </c>
      <c r="F1797" s="43">
        <f t="shared" ca="1" si="3426"/>
        <v>2015</v>
      </c>
      <c r="G1797" s="43">
        <f t="shared" ref="G1797" ca="1" si="3557">VLOOKUP(INDIRECT(CHAR(39)&amp;$A1797&amp;CHAR(39)&amp;"!r2c"&amp;$C1797,0),variables,2,0)</f>
        <v>10806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3"/>
    </row>
    <row r="1798" spans="1:9" x14ac:dyDescent="0.3">
      <c r="A1798" s="43" t="s">
        <v>309</v>
      </c>
      <c r="B1798" s="43">
        <f>B1797</f>
        <v>18</v>
      </c>
      <c r="C1798" s="43">
        <f t="shared" si="3494"/>
        <v>68</v>
      </c>
      <c r="D1798" s="43"/>
      <c r="E1798" s="43">
        <f t="shared" ref="E1798" si="3558">plan_id</f>
        <v>805</v>
      </c>
      <c r="F1798" s="43">
        <f t="shared" ca="1" si="3426"/>
        <v>2015</v>
      </c>
      <c r="G1798" s="43">
        <f t="shared" ref="G1798" ca="1" si="3559">VLOOKUP(INDIRECT(CHAR(39)&amp;$A1798&amp;CHAR(39)&amp;"!r2c"&amp;$C1798,0),variables,2,0)</f>
        <v>10807</v>
      </c>
      <c r="H1798" s="4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3"/>
    </row>
    <row r="1799" spans="1:9" x14ac:dyDescent="0.3">
      <c r="A1799" s="43" t="s">
        <v>309</v>
      </c>
      <c r="B1799" s="43">
        <f t="shared" ref="B1799:B1823" si="3560">B1798</f>
        <v>18</v>
      </c>
      <c r="C1799" s="43">
        <f t="shared" si="3494"/>
        <v>69</v>
      </c>
      <c r="D1799" s="43"/>
      <c r="E1799" s="43">
        <f t="shared" ref="E1799" si="3561">plan_id</f>
        <v>805</v>
      </c>
      <c r="F1799" s="43">
        <f t="shared" ca="1" si="3426"/>
        <v>2015</v>
      </c>
      <c r="G1799" s="43">
        <f t="shared" ref="G1799" ca="1" si="3562">VLOOKUP(INDIRECT(CHAR(39)&amp;$A1799&amp;CHAR(39)&amp;"!r2c"&amp;$C1799,0),variables,2,0)</f>
        <v>10808</v>
      </c>
      <c r="H1799" s="4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3"/>
    </row>
    <row r="1800" spans="1:9" x14ac:dyDescent="0.3">
      <c r="A1800" s="43" t="s">
        <v>309</v>
      </c>
      <c r="B1800" s="43">
        <f t="shared" si="3560"/>
        <v>18</v>
      </c>
      <c r="C1800" s="43">
        <f t="shared" si="3494"/>
        <v>70</v>
      </c>
      <c r="D1800" s="43"/>
      <c r="E1800" s="43">
        <f t="shared" ref="E1800" si="3563">plan_id</f>
        <v>805</v>
      </c>
      <c r="F1800" s="43">
        <f t="shared" ca="1" si="3426"/>
        <v>2015</v>
      </c>
      <c r="G1800" s="43">
        <f t="shared" ref="G1800" ca="1" si="3564">VLOOKUP(INDIRECT(CHAR(39)&amp;$A1800&amp;CHAR(39)&amp;"!r2c"&amp;$C1800,0),variables,2,0)</f>
        <v>10809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3"/>
    </row>
    <row r="1801" spans="1:9" x14ac:dyDescent="0.3">
      <c r="A1801" s="43" t="s">
        <v>309</v>
      </c>
      <c r="B1801" s="43">
        <f t="shared" si="3560"/>
        <v>18</v>
      </c>
      <c r="C1801" s="43">
        <f t="shared" si="3494"/>
        <v>71</v>
      </c>
      <c r="D1801" s="43"/>
      <c r="E1801" s="43">
        <f t="shared" ref="E1801" si="3565">plan_id</f>
        <v>805</v>
      </c>
      <c r="F1801" s="43">
        <f t="shared" ca="1" si="3426"/>
        <v>2015</v>
      </c>
      <c r="G1801" s="43">
        <f t="shared" ref="G1801" ca="1" si="3566">VLOOKUP(INDIRECT(CHAR(39)&amp;$A1801&amp;CHAR(39)&amp;"!r2c"&amp;$C1801,0),variables,2,0)</f>
        <v>10810</v>
      </c>
      <c r="H1801" s="4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-70335000</v>
      </c>
      <c r="I1801" s="43"/>
    </row>
    <row r="1802" spans="1:9" x14ac:dyDescent="0.3">
      <c r="A1802" s="43" t="s">
        <v>309</v>
      </c>
      <c r="B1802" s="43">
        <f t="shared" si="3560"/>
        <v>18</v>
      </c>
      <c r="C1802" s="43">
        <f t="shared" si="3494"/>
        <v>72</v>
      </c>
      <c r="D1802" s="43"/>
      <c r="E1802" s="43">
        <f t="shared" ref="E1802" si="3567">plan_id</f>
        <v>805</v>
      </c>
      <c r="F1802" s="43">
        <f t="shared" ca="1" si="3426"/>
        <v>2015</v>
      </c>
      <c r="G1802" s="43">
        <f t="shared" ref="G1802" ca="1" si="3568">VLOOKUP(INDIRECT(CHAR(39)&amp;$A1802&amp;CHAR(39)&amp;"!r2c"&amp;$C1802,0),variables,2,0)</f>
        <v>10811</v>
      </c>
      <c r="H1802" s="4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3"/>
    </row>
    <row r="1803" spans="1:9" x14ac:dyDescent="0.3">
      <c r="A1803" s="43" t="s">
        <v>309</v>
      </c>
      <c r="B1803" s="43">
        <f t="shared" si="3560"/>
        <v>18</v>
      </c>
      <c r="C1803" s="43">
        <f t="shared" si="3494"/>
        <v>73</v>
      </c>
      <c r="D1803" s="43"/>
      <c r="E1803" s="43">
        <f t="shared" ref="E1803" si="3569">plan_id</f>
        <v>805</v>
      </c>
      <c r="F1803" s="43">
        <f t="shared" ca="1" si="3426"/>
        <v>2015</v>
      </c>
      <c r="G1803" s="43">
        <f t="shared" ref="G1803" ca="1" si="3570">VLOOKUP(INDIRECT(CHAR(39)&amp;$A1803&amp;CHAR(39)&amp;"!r2c"&amp;$C1803,0),variables,2,0)</f>
        <v>10812</v>
      </c>
      <c r="H1803" s="4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3"/>
    </row>
    <row r="1804" spans="1:9" x14ac:dyDescent="0.3">
      <c r="A1804" s="43" t="s">
        <v>309</v>
      </c>
      <c r="B1804" s="43">
        <f t="shared" si="3560"/>
        <v>18</v>
      </c>
      <c r="C1804" s="43">
        <f t="shared" si="3494"/>
        <v>74</v>
      </c>
      <c r="D1804" s="43"/>
      <c r="E1804" s="43">
        <f t="shared" ref="E1804" si="3571">plan_id</f>
        <v>805</v>
      </c>
      <c r="F1804" s="43">
        <f t="shared" ca="1" si="3426"/>
        <v>2015</v>
      </c>
      <c r="G1804" s="43">
        <f t="shared" ref="G1804" ca="1" si="3572">VLOOKUP(INDIRECT(CHAR(39)&amp;$A1804&amp;CHAR(39)&amp;"!r2c"&amp;$C1804,0),variables,2,0)</f>
        <v>10813</v>
      </c>
      <c r="H1804" s="4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3"/>
    </row>
    <row r="1805" spans="1:9" x14ac:dyDescent="0.3">
      <c r="A1805" s="43" t="s">
        <v>309</v>
      </c>
      <c r="B1805" s="43">
        <f t="shared" si="3560"/>
        <v>18</v>
      </c>
      <c r="C1805" s="43">
        <f t="shared" si="3494"/>
        <v>75</v>
      </c>
      <c r="D1805" s="43"/>
      <c r="E1805" s="43">
        <f t="shared" ref="E1805" si="3573">plan_id</f>
        <v>805</v>
      </c>
      <c r="F1805" s="43">
        <f t="shared" ca="1" si="3426"/>
        <v>2015</v>
      </c>
      <c r="G1805" s="43">
        <f t="shared" ref="G1805" ca="1" si="3574">VLOOKUP(INDIRECT(CHAR(39)&amp;$A1805&amp;CHAR(39)&amp;"!r2c"&amp;$C1805,0),variables,2,0)</f>
        <v>10814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3"/>
    </row>
    <row r="1806" spans="1:9" x14ac:dyDescent="0.3">
      <c r="A1806" s="43" t="s">
        <v>309</v>
      </c>
      <c r="B1806" s="43">
        <f t="shared" si="3560"/>
        <v>18</v>
      </c>
      <c r="C1806" s="43">
        <f t="shared" si="3494"/>
        <v>76</v>
      </c>
      <c r="D1806" s="43"/>
      <c r="E1806" s="43">
        <f t="shared" ref="E1806" si="3575">plan_id</f>
        <v>805</v>
      </c>
      <c r="F1806" s="43">
        <f t="shared" ca="1" si="3426"/>
        <v>2015</v>
      </c>
      <c r="G1806" s="43">
        <f t="shared" ref="G1806" ca="1" si="3576">VLOOKUP(INDIRECT(CHAR(39)&amp;$A1806&amp;CHAR(39)&amp;"!r2c"&amp;$C1806,0),variables,2,0)</f>
        <v>10815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3"/>
    </row>
    <row r="1807" spans="1:9" x14ac:dyDescent="0.3">
      <c r="A1807" s="43" t="s">
        <v>309</v>
      </c>
      <c r="B1807" s="43">
        <f t="shared" si="3560"/>
        <v>18</v>
      </c>
      <c r="C1807" s="43">
        <f t="shared" si="3494"/>
        <v>77</v>
      </c>
      <c r="D1807" s="43"/>
      <c r="E1807" s="43">
        <f t="shared" ref="E1807" si="3577">plan_id</f>
        <v>805</v>
      </c>
      <c r="F1807" s="43">
        <f t="shared" ca="1" si="3426"/>
        <v>2015</v>
      </c>
      <c r="G1807" s="43">
        <f t="shared" ref="G1807" ca="1" si="3578">VLOOKUP(INDIRECT(CHAR(39)&amp;$A1807&amp;CHAR(39)&amp;"!r2c"&amp;$C1807,0),variables,2,0)</f>
        <v>10816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-139449000</v>
      </c>
      <c r="I1807" s="43"/>
    </row>
    <row r="1808" spans="1:9" x14ac:dyDescent="0.3">
      <c r="A1808" s="43" t="s">
        <v>309</v>
      </c>
      <c r="B1808" s="43">
        <f t="shared" si="3560"/>
        <v>18</v>
      </c>
      <c r="C1808" s="43">
        <f t="shared" si="3494"/>
        <v>78</v>
      </c>
      <c r="D1808" s="43"/>
      <c r="E1808" s="43">
        <f t="shared" ref="E1808" si="3579">plan_id</f>
        <v>805</v>
      </c>
      <c r="F1808" s="43">
        <f t="shared" ca="1" si="3426"/>
        <v>2015</v>
      </c>
      <c r="G1808" s="43">
        <f t="shared" ref="G1808" ca="1" si="3580">VLOOKUP(INDIRECT(CHAR(39)&amp;$A1808&amp;CHAR(39)&amp;"!r2c"&amp;$C1808,0),variables,2,0)</f>
        <v>10817</v>
      </c>
      <c r="H1808" s="4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3"/>
    </row>
    <row r="1809" spans="1:9" x14ac:dyDescent="0.3">
      <c r="A1809" s="43" t="s">
        <v>309</v>
      </c>
      <c r="B1809" s="43">
        <f t="shared" si="3560"/>
        <v>18</v>
      </c>
      <c r="C1809" s="43">
        <f t="shared" si="3494"/>
        <v>79</v>
      </c>
      <c r="D1809" s="43"/>
      <c r="E1809" s="43">
        <f t="shared" ref="E1809" si="3581">plan_id</f>
        <v>805</v>
      </c>
      <c r="F1809" s="43">
        <f t="shared" ca="1" si="3426"/>
        <v>2015</v>
      </c>
      <c r="G1809" s="43">
        <f t="shared" ref="G1809" ca="1" si="3582">VLOOKUP(INDIRECT(CHAR(39)&amp;$A1809&amp;CHAR(39)&amp;"!r2c"&amp;$C1809,0),variables,2,0)</f>
        <v>10818</v>
      </c>
      <c r="H1809" s="4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38561000</v>
      </c>
      <c r="I1809" s="43"/>
    </row>
    <row r="1810" spans="1:9" x14ac:dyDescent="0.3">
      <c r="A1810" s="43" t="s">
        <v>309</v>
      </c>
      <c r="B1810" s="43">
        <f t="shared" si="3560"/>
        <v>18</v>
      </c>
      <c r="C1810" s="43">
        <f t="shared" si="3494"/>
        <v>80</v>
      </c>
      <c r="D1810" s="43"/>
      <c r="E1810" s="43">
        <f t="shared" ref="E1810" si="3583">plan_id</f>
        <v>805</v>
      </c>
      <c r="F1810" s="43">
        <f t="shared" ca="1" si="3426"/>
        <v>2015</v>
      </c>
      <c r="G1810" s="43">
        <f t="shared" ref="G1810" ca="1" si="3584">VLOOKUP(INDIRECT(CHAR(39)&amp;$A1810&amp;CHAR(39)&amp;"!r2c"&amp;$C1810,0),variables,2,0)</f>
        <v>10819</v>
      </c>
      <c r="H1810" s="4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3"/>
    </row>
    <row r="1811" spans="1:9" x14ac:dyDescent="0.3">
      <c r="A1811" s="43" t="s">
        <v>309</v>
      </c>
      <c r="B1811" s="43">
        <f t="shared" si="3560"/>
        <v>18</v>
      </c>
      <c r="C1811" s="43">
        <f t="shared" si="3494"/>
        <v>81</v>
      </c>
      <c r="D1811" s="43"/>
      <c r="E1811" s="43">
        <f t="shared" ref="E1811" si="3585">plan_id</f>
        <v>805</v>
      </c>
      <c r="F1811" s="43">
        <f t="shared" ca="1" si="3426"/>
        <v>2015</v>
      </c>
      <c r="G1811" s="43">
        <f t="shared" ref="G1811" ca="1" si="3586">VLOOKUP(INDIRECT(CHAR(39)&amp;$A1811&amp;CHAR(39)&amp;"!r2c"&amp;$C1811,0),variables,2,0)</f>
        <v>10820</v>
      </c>
      <c r="H1811" s="4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3"/>
    </row>
    <row r="1812" spans="1:9" x14ac:dyDescent="0.3">
      <c r="A1812" s="43" t="s">
        <v>309</v>
      </c>
      <c r="B1812" s="43">
        <f t="shared" si="3560"/>
        <v>18</v>
      </c>
      <c r="C1812" s="43">
        <f t="shared" si="3494"/>
        <v>82</v>
      </c>
      <c r="D1812" s="43"/>
      <c r="E1812" s="43">
        <f t="shared" ref="E1812" si="3587">plan_id</f>
        <v>805</v>
      </c>
      <c r="F1812" s="43">
        <f t="shared" ca="1" si="3426"/>
        <v>2015</v>
      </c>
      <c r="G1812" s="43">
        <f t="shared" ref="G1812" ca="1" si="3588">VLOOKUP(INDIRECT(CHAR(39)&amp;$A1812&amp;CHAR(39)&amp;"!r2c"&amp;$C1812,0),variables,2,0)</f>
        <v>10821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3"/>
    </row>
    <row r="1813" spans="1:9" x14ac:dyDescent="0.3">
      <c r="A1813" s="43" t="s">
        <v>309</v>
      </c>
      <c r="B1813" s="43">
        <f t="shared" si="3560"/>
        <v>18</v>
      </c>
      <c r="C1813" s="43">
        <f t="shared" si="3494"/>
        <v>83</v>
      </c>
      <c r="D1813" s="43"/>
      <c r="E1813" s="43">
        <f t="shared" ref="E1813" si="3589">plan_id</f>
        <v>805</v>
      </c>
      <c r="F1813" s="43">
        <f t="shared" ca="1" si="3426"/>
        <v>2015</v>
      </c>
      <c r="G1813" s="43">
        <f t="shared" ref="G1813" ca="1" si="3590">VLOOKUP(INDIRECT(CHAR(39)&amp;$A1813&amp;CHAR(39)&amp;"!r2c"&amp;$C1813,0),variables,2,0)</f>
        <v>10822</v>
      </c>
      <c r="H1813" s="4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3"/>
    </row>
    <row r="1814" spans="1:9" x14ac:dyDescent="0.3">
      <c r="A1814" s="43" t="s">
        <v>309</v>
      </c>
      <c r="B1814" s="43">
        <f t="shared" si="3560"/>
        <v>18</v>
      </c>
      <c r="C1814" s="43">
        <f t="shared" si="3494"/>
        <v>84</v>
      </c>
      <c r="D1814" s="43"/>
      <c r="E1814" s="43">
        <f t="shared" ref="E1814" si="3591">plan_id</f>
        <v>805</v>
      </c>
      <c r="F1814" s="43">
        <f t="shared" ca="1" si="3426"/>
        <v>2015</v>
      </c>
      <c r="G1814" s="43">
        <f t="shared" ref="G1814" ca="1" si="3592">VLOOKUP(INDIRECT(CHAR(39)&amp;$A1814&amp;CHAR(39)&amp;"!r2c"&amp;$C1814,0),variables,2,0)</f>
        <v>10829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3"/>
    </row>
    <row r="1815" spans="1:9" x14ac:dyDescent="0.3">
      <c r="A1815" s="43" t="s">
        <v>309</v>
      </c>
      <c r="B1815" s="43">
        <f t="shared" si="3560"/>
        <v>18</v>
      </c>
      <c r="C1815" s="43">
        <f t="shared" si="3494"/>
        <v>85</v>
      </c>
      <c r="D1815" s="43"/>
      <c r="E1815" s="43">
        <f t="shared" ref="E1815" si="3593">plan_id</f>
        <v>805</v>
      </c>
      <c r="F1815" s="43">
        <f t="shared" ca="1" si="3426"/>
        <v>2015</v>
      </c>
      <c r="G1815" s="43">
        <f t="shared" ref="G1815" ca="1" si="3594">VLOOKUP(INDIRECT(CHAR(39)&amp;$A1815&amp;CHAR(39)&amp;"!r2c"&amp;$C1815,0),variables,2,0)</f>
        <v>10823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-79763000</v>
      </c>
      <c r="I1815" s="43"/>
    </row>
    <row r="1816" spans="1:9" x14ac:dyDescent="0.3">
      <c r="A1816" s="43" t="s">
        <v>309</v>
      </c>
      <c r="B1816" s="43">
        <f t="shared" si="3560"/>
        <v>18</v>
      </c>
      <c r="C1816" s="43">
        <f t="shared" si="3494"/>
        <v>86</v>
      </c>
      <c r="D1816" s="43"/>
      <c r="E1816" s="43">
        <f t="shared" ref="E1816" si="3595">plan_id</f>
        <v>805</v>
      </c>
      <c r="F1816" s="43">
        <f t="shared" ca="1" si="3426"/>
        <v>2015</v>
      </c>
      <c r="G1816" s="43">
        <f t="shared" ref="G1816" ca="1" si="3596">VLOOKUP(INDIRECT(CHAR(39)&amp;$A1816&amp;CHAR(39)&amp;"!r2c"&amp;$C1816,0),variables,2,0)</f>
        <v>10798</v>
      </c>
      <c r="H1816" s="4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3"/>
    </row>
    <row r="1817" spans="1:9" x14ac:dyDescent="0.3">
      <c r="A1817" s="43" t="s">
        <v>309</v>
      </c>
      <c r="B1817" s="43">
        <f t="shared" si="3560"/>
        <v>18</v>
      </c>
      <c r="C1817" s="43">
        <f t="shared" si="3494"/>
        <v>87</v>
      </c>
      <c r="D1817" s="43"/>
      <c r="E1817" s="43">
        <f t="shared" ref="E1817" si="3597">plan_id</f>
        <v>805</v>
      </c>
      <c r="F1817" s="43">
        <f t="shared" ca="1" si="3426"/>
        <v>2015</v>
      </c>
      <c r="G1817" s="43">
        <f t="shared" ref="G1817" ca="1" si="3598">VLOOKUP(INDIRECT(CHAR(39)&amp;$A1817&amp;CHAR(39)&amp;"!r2c"&amp;$C1817,0),variables,2,0)</f>
        <v>10799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3"/>
    </row>
    <row r="1818" spans="1:9" x14ac:dyDescent="0.3">
      <c r="A1818" s="43" t="s">
        <v>309</v>
      </c>
      <c r="B1818" s="43">
        <f t="shared" si="3560"/>
        <v>18</v>
      </c>
      <c r="C1818" s="43">
        <f t="shared" si="3494"/>
        <v>88</v>
      </c>
      <c r="D1818" s="43"/>
      <c r="E1818" s="43">
        <f t="shared" ref="E1818" si="3599">plan_id</f>
        <v>805</v>
      </c>
      <c r="F1818" s="43">
        <f t="shared" ca="1" si="3426"/>
        <v>2015</v>
      </c>
      <c r="G1818" s="43">
        <f t="shared" ref="G1818" ca="1" si="3600">VLOOKUP(INDIRECT(CHAR(39)&amp;$A1818&amp;CHAR(39)&amp;"!r2c"&amp;$C1818,0),variables,2,0)</f>
        <v>10800</v>
      </c>
      <c r="H1818" s="4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3"/>
    </row>
    <row r="1819" spans="1:9" x14ac:dyDescent="0.3">
      <c r="A1819" s="43" t="s">
        <v>309</v>
      </c>
      <c r="B1819" s="43">
        <f t="shared" si="3560"/>
        <v>18</v>
      </c>
      <c r="C1819" s="43">
        <f t="shared" si="3494"/>
        <v>89</v>
      </c>
      <c r="D1819" s="43"/>
      <c r="E1819" s="43">
        <f t="shared" ref="E1819" si="3601">plan_id</f>
        <v>805</v>
      </c>
      <c r="F1819" s="43">
        <f t="shared" ca="1" si="3426"/>
        <v>2015</v>
      </c>
      <c r="G1819" s="43">
        <f t="shared" ref="G1819" ca="1" si="3602">VLOOKUP(INDIRECT(CHAR(39)&amp;$A1819&amp;CHAR(39)&amp;"!r2c"&amp;$C1819,0),variables,2,0)</f>
        <v>10824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3"/>
    </row>
    <row r="1820" spans="1:9" x14ac:dyDescent="0.3">
      <c r="A1820" s="43" t="s">
        <v>309</v>
      </c>
      <c r="B1820" s="43">
        <f t="shared" si="3560"/>
        <v>18</v>
      </c>
      <c r="C1820" s="43">
        <f t="shared" si="3494"/>
        <v>90</v>
      </c>
      <c r="D1820" s="43"/>
      <c r="E1820" s="43">
        <f t="shared" ref="E1820" si="3603">plan_id</f>
        <v>805</v>
      </c>
      <c r="F1820" s="43">
        <f t="shared" ca="1" si="3426"/>
        <v>2015</v>
      </c>
      <c r="G1820" s="43">
        <f t="shared" ref="G1820" ca="1" si="3604">VLOOKUP(INDIRECT(CHAR(39)&amp;$A1820&amp;CHAR(39)&amp;"!r2c"&amp;$C1820,0),variables,2,0)</f>
        <v>10825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3"/>
    </row>
    <row r="1821" spans="1:9" x14ac:dyDescent="0.3">
      <c r="A1821" s="43" t="s">
        <v>309</v>
      </c>
      <c r="B1821" s="43">
        <f t="shared" si="3560"/>
        <v>18</v>
      </c>
      <c r="C1821" s="43">
        <f t="shared" si="3494"/>
        <v>91</v>
      </c>
      <c r="D1821" s="43"/>
      <c r="E1821" s="43">
        <f t="shared" ref="E1821" si="3605">plan_id</f>
        <v>805</v>
      </c>
      <c r="F1821" s="43">
        <f t="shared" ca="1" si="3426"/>
        <v>2015</v>
      </c>
      <c r="G1821" s="43">
        <f t="shared" ref="G1821" ca="1" si="3606">VLOOKUP(INDIRECT(CHAR(39)&amp;$A1821&amp;CHAR(39)&amp;"!r2c"&amp;$C1821,0),variables,2,0)</f>
        <v>10826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1050765000</v>
      </c>
      <c r="I1821" s="43"/>
    </row>
    <row r="1822" spans="1:9" x14ac:dyDescent="0.3">
      <c r="A1822" s="43" t="s">
        <v>309</v>
      </c>
      <c r="B1822" s="43">
        <f t="shared" si="3560"/>
        <v>18</v>
      </c>
      <c r="C1822" s="43">
        <f t="shared" si="3494"/>
        <v>92</v>
      </c>
      <c r="D1822" s="43"/>
      <c r="E1822" s="43">
        <f t="shared" ref="E1822" si="3607">plan_id</f>
        <v>805</v>
      </c>
      <c r="F1822" s="43">
        <f t="shared" ca="1" si="3426"/>
        <v>2015</v>
      </c>
      <c r="G1822" s="43">
        <f t="shared" ref="G1822" ca="1" si="3608">VLOOKUP(INDIRECT(CHAR(39)&amp;$A1822&amp;CHAR(39)&amp;"!r2c"&amp;$C1822,0),variables,2,0)</f>
        <v>10828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3"/>
    </row>
    <row r="1823" spans="1:9" x14ac:dyDescent="0.3">
      <c r="A1823" s="43" t="s">
        <v>309</v>
      </c>
      <c r="B1823" s="43">
        <f t="shared" si="3560"/>
        <v>18</v>
      </c>
      <c r="C1823" s="43">
        <f t="shared" si="3494"/>
        <v>93</v>
      </c>
      <c r="D1823" s="43"/>
      <c r="E1823" s="43">
        <f t="shared" ref="E1823" si="3609">plan_id</f>
        <v>805</v>
      </c>
      <c r="F1823" s="43">
        <f t="shared" ca="1" si="3426"/>
        <v>2015</v>
      </c>
      <c r="G1823" s="43">
        <f t="shared" ref="G1823" ca="1" si="3610">VLOOKUP(INDIRECT(CHAR(39)&amp;$A1823&amp;CHAR(39)&amp;"!r2c"&amp;$C1823,0),variables,2,0)</f>
        <v>10827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472439000</v>
      </c>
      <c r="I1823" s="43"/>
    </row>
    <row r="1824" spans="1:9" x14ac:dyDescent="0.3">
      <c r="A1824" s="43" t="s">
        <v>309</v>
      </c>
      <c r="B1824" s="43">
        <f t="shared" ref="B1824:B1887" si="3611">B1759+1</f>
        <v>19</v>
      </c>
      <c r="C1824" s="43">
        <f t="shared" si="3494"/>
        <v>3</v>
      </c>
      <c r="D1824" s="43"/>
      <c r="E1824" s="43">
        <f t="shared" ref="E1824" si="3612">plan_id</f>
        <v>805</v>
      </c>
      <c r="F1824" s="43">
        <f t="shared" ca="1" si="3426"/>
        <v>2016</v>
      </c>
      <c r="G1824" s="43">
        <f t="shared" ref="G1824" ca="1" si="3613">VLOOKUP(INDIRECT(CHAR(39)&amp;$A1824&amp;CHAR(39)&amp;"!r2c"&amp;$C1824,0),variables,2,0)</f>
        <v>10703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43646</v>
      </c>
      <c r="I1824" s="43"/>
    </row>
    <row r="1825" spans="1:9" x14ac:dyDescent="0.3">
      <c r="A1825" s="43" t="s">
        <v>309</v>
      </c>
      <c r="B1825" s="43">
        <f t="shared" si="3611"/>
        <v>19</v>
      </c>
      <c r="C1825" s="43">
        <f t="shared" si="3494"/>
        <v>4</v>
      </c>
      <c r="D1825" s="43"/>
      <c r="E1825" s="43">
        <f t="shared" ref="E1825" si="3614">plan_id</f>
        <v>805</v>
      </c>
      <c r="F1825" s="43">
        <f t="shared" ca="1" si="3426"/>
        <v>2016</v>
      </c>
      <c r="G1825" s="43">
        <f t="shared" ref="G1825" ca="1" si="3615">VLOOKUP(INDIRECT(CHAR(39)&amp;$A1825&amp;CHAR(39)&amp;"!r2c"&amp;$C1825,0),variables,2,0)</f>
        <v>10845</v>
      </c>
      <c r="H1825" s="4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  <c r="I1825" s="43"/>
    </row>
    <row r="1826" spans="1:9" x14ac:dyDescent="0.3">
      <c r="A1826" s="43" t="s">
        <v>309</v>
      </c>
      <c r="B1826" s="43">
        <f t="shared" si="3611"/>
        <v>19</v>
      </c>
      <c r="C1826" s="43">
        <f t="shared" si="3494"/>
        <v>5</v>
      </c>
      <c r="D1826" s="43"/>
      <c r="E1826" s="43">
        <f t="shared" ref="E1826" si="3616">plan_id</f>
        <v>805</v>
      </c>
      <c r="F1826" s="43">
        <f t="shared" ca="1" si="3426"/>
        <v>2016</v>
      </c>
      <c r="G1826" s="43">
        <f t="shared" ref="G1826" ca="1" si="3617">VLOOKUP(INDIRECT(CHAR(39)&amp;$A1826&amp;CHAR(39)&amp;"!r2c"&amp;$C1826,0),variables,2,0)</f>
        <v>10924</v>
      </c>
      <c r="H1826" s="4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Univ=11.03%; Non-Univ=14.94%</v>
      </c>
      <c r="I1826" s="43"/>
    </row>
    <row r="1827" spans="1:9" x14ac:dyDescent="0.3">
      <c r="A1827" s="43" t="s">
        <v>309</v>
      </c>
      <c r="B1827" s="43">
        <f t="shared" si="3611"/>
        <v>19</v>
      </c>
      <c r="C1827" s="43">
        <f t="shared" si="3494"/>
        <v>6</v>
      </c>
      <c r="D1827" s="43"/>
      <c r="E1827" s="43">
        <f t="shared" ref="E1827" si="3618">plan_id</f>
        <v>805</v>
      </c>
      <c r="F1827" s="43">
        <f t="shared" ca="1" si="3426"/>
        <v>2016</v>
      </c>
      <c r="G1827" s="43">
        <f t="shared" ref="G1827" ca="1" si="3619">VLOOKUP(INDIRECT(CHAR(39)&amp;$A1827&amp;CHAR(39)&amp;"!r2c"&amp;$C1827,0),variables,2,0)</f>
        <v>10925</v>
      </c>
      <c r="H1827" s="46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Univ=3.405%; Non-Univ=5.835%</v>
      </c>
      <c r="I1827" s="43"/>
    </row>
    <row r="1828" spans="1:9" x14ac:dyDescent="0.3">
      <c r="A1828" s="43" t="s">
        <v>309</v>
      </c>
      <c r="B1828" s="43">
        <f t="shared" si="3611"/>
        <v>19</v>
      </c>
      <c r="C1828" s="43">
        <f t="shared" si="3494"/>
        <v>7</v>
      </c>
      <c r="D1828" s="43"/>
      <c r="E1828" s="43">
        <f t="shared" ref="E1828" si="3620">plan_id</f>
        <v>805</v>
      </c>
      <c r="F1828" s="43">
        <f t="shared" ca="1" si="3426"/>
        <v>2016</v>
      </c>
      <c r="G1828" s="43">
        <f t="shared" ref="G1828" ca="1" si="3621">VLOOKUP(INDIRECT(CHAR(39)&amp;$A1828&amp;CHAR(39)&amp;"!r2c"&amp;$C1828,0),variables,2,0)</f>
        <v>10926</v>
      </c>
      <c r="H1828" s="46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Univ=7.625%; Non-Univ=9.105%</v>
      </c>
      <c r="I1828" s="43"/>
    </row>
    <row r="1829" spans="1:9" x14ac:dyDescent="0.3">
      <c r="A1829" s="43" t="s">
        <v>309</v>
      </c>
      <c r="B1829" s="43">
        <f t="shared" si="3611"/>
        <v>19</v>
      </c>
      <c r="C1829" s="43">
        <f t="shared" si="3494"/>
        <v>8</v>
      </c>
      <c r="D1829" s="43"/>
      <c r="E1829" s="43">
        <f t="shared" ref="E1829" si="3622">plan_id</f>
        <v>805</v>
      </c>
      <c r="F1829" s="43">
        <f t="shared" ca="1" si="3426"/>
        <v>2016</v>
      </c>
      <c r="G1829" s="43">
        <f t="shared" ref="G1829" ca="1" si="3623">VLOOKUP(INDIRECT(CHAR(39)&amp;$A1829&amp;CHAR(39)&amp;"!r2c"&amp;$C1829,0),variables,2,0)</f>
        <v>10704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-784659000</v>
      </c>
      <c r="I1829" s="43"/>
    </row>
    <row r="1830" spans="1:9" x14ac:dyDescent="0.3">
      <c r="A1830" s="43" t="s">
        <v>309</v>
      </c>
      <c r="B1830" s="43">
        <f t="shared" si="3611"/>
        <v>19</v>
      </c>
      <c r="C1830" s="43">
        <f t="shared" si="3494"/>
        <v>9</v>
      </c>
      <c r="D1830" s="43"/>
      <c r="E1830" s="43">
        <f t="shared" ref="E1830" si="3624">plan_id</f>
        <v>805</v>
      </c>
      <c r="F1830" s="43">
        <f t="shared" ca="1" si="3426"/>
        <v>2016</v>
      </c>
      <c r="G1830" s="43">
        <f t="shared" ref="G1830" ca="1" si="3625">VLOOKUP(INDIRECT(CHAR(39)&amp;$A1830&amp;CHAR(39)&amp;"!r2c"&amp;$C1830,0),variables,2,0)</f>
        <v>10928</v>
      </c>
      <c r="H1830" s="46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Univ: Pre 7/1/08=24.87%, Post 7/1/08=25.87%; Non-Univ: Pre 7/1/08=23.92%, Post 7/1/08=24.92%</v>
      </c>
      <c r="I1830" s="43"/>
    </row>
    <row r="1831" spans="1:9" x14ac:dyDescent="0.3">
      <c r="A1831" s="43" t="s">
        <v>309</v>
      </c>
      <c r="B1831" s="43">
        <f t="shared" si="3611"/>
        <v>19</v>
      </c>
      <c r="C1831" s="43">
        <f t="shared" ref="C1831:C1894" si="3626">C1740</f>
        <v>10</v>
      </c>
      <c r="D1831" s="43"/>
      <c r="E1831" s="43">
        <f t="shared" ref="E1831" si="3627">plan_id</f>
        <v>805</v>
      </c>
      <c r="F1831" s="43">
        <f t="shared" ca="1" si="3426"/>
        <v>2016</v>
      </c>
      <c r="G1831" s="43">
        <f t="shared" ref="G1831" ca="1" si="3628">VLOOKUP(INDIRECT(CHAR(39)&amp;$A1831&amp;CHAR(39)&amp;"!r2c"&amp;$C1831,0),variables,2,0)</f>
        <v>10929</v>
      </c>
      <c r="H1831" s="46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Univ: Pre 7/1/08=24.87%, Post 7/1/08=25.87%; Non-Univ: Pre 7/1/08=23.92%, Post 7/1/08=24.92%</v>
      </c>
      <c r="I1831" s="43"/>
    </row>
    <row r="1832" spans="1:9" x14ac:dyDescent="0.3">
      <c r="A1832" s="43" t="s">
        <v>309</v>
      </c>
      <c r="B1832" s="43">
        <f t="shared" si="3611"/>
        <v>19</v>
      </c>
      <c r="C1832" s="43">
        <f t="shared" si="3626"/>
        <v>11</v>
      </c>
      <c r="D1832" s="43"/>
      <c r="E1832" s="43">
        <f t="shared" ref="E1832" si="3629">plan_id</f>
        <v>805</v>
      </c>
      <c r="F1832" s="43">
        <f t="shared" ca="1" si="3426"/>
        <v>2016</v>
      </c>
      <c r="G1832" s="43">
        <f t="shared" ref="G1832" ca="1" si="3630">VLOOKUP(INDIRECT(CHAR(39)&amp;$A1832&amp;CHAR(39)&amp;"!r2c"&amp;$C1832,0),variables,2,0)</f>
        <v>10930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3"/>
    </row>
    <row r="1833" spans="1:9" x14ac:dyDescent="0.3">
      <c r="A1833" s="43" t="s">
        <v>309</v>
      </c>
      <c r="B1833" s="43">
        <f t="shared" si="3611"/>
        <v>19</v>
      </c>
      <c r="C1833" s="43">
        <f t="shared" si="3626"/>
        <v>12</v>
      </c>
      <c r="D1833" s="43"/>
      <c r="E1833" s="43">
        <f t="shared" ref="E1833" si="3631">plan_id</f>
        <v>805</v>
      </c>
      <c r="F1833" s="43">
        <f t="shared" ca="1" si="3426"/>
        <v>2016</v>
      </c>
      <c r="G1833" s="43">
        <f t="shared" ref="G1833" ca="1" si="3632">VLOOKUP(INDIRECT(CHAR(39)&amp;$A1833&amp;CHAR(39)&amp;"!r2c"&amp;$C1833,0),variables,2,0)</f>
        <v>10705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313044226</v>
      </c>
      <c r="I1833" s="43"/>
    </row>
    <row r="1834" spans="1:9" x14ac:dyDescent="0.3">
      <c r="A1834" s="43" t="s">
        <v>309</v>
      </c>
      <c r="B1834" s="43">
        <f t="shared" si="3611"/>
        <v>19</v>
      </c>
      <c r="C1834" s="43">
        <f t="shared" si="3626"/>
        <v>13</v>
      </c>
      <c r="D1834" s="43"/>
      <c r="E1834" s="43">
        <f t="shared" ref="E1834" si="3633">plan_id</f>
        <v>805</v>
      </c>
      <c r="F1834" s="43">
        <f t="shared" ca="1" si="3426"/>
        <v>2016</v>
      </c>
      <c r="G1834" s="43">
        <f t="shared" ref="G1834" ca="1" si="3634">VLOOKUP(INDIRECT(CHAR(39)&amp;$A1834&amp;CHAR(39)&amp;"!r2c"&amp;$C1834,0),variables,2,0)</f>
        <v>10842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3"/>
    </row>
    <row r="1835" spans="1:9" x14ac:dyDescent="0.3">
      <c r="A1835" s="43" t="s">
        <v>309</v>
      </c>
      <c r="B1835" s="43">
        <f t="shared" si="3611"/>
        <v>19</v>
      </c>
      <c r="C1835" s="43">
        <f t="shared" si="3626"/>
        <v>14</v>
      </c>
      <c r="D1835" s="43"/>
      <c r="E1835" s="43">
        <f t="shared" ref="E1835" si="3635">plan_id</f>
        <v>805</v>
      </c>
      <c r="F1835" s="43">
        <f t="shared" ca="1" si="3426"/>
        <v>2016</v>
      </c>
      <c r="G1835" s="43">
        <f t="shared" ref="G1835" ca="1" si="3636">VLOOKUP(INDIRECT(CHAR(39)&amp;$A1835&amp;CHAR(39)&amp;"!r2c"&amp;$C1835,0),variables,2,0)</f>
        <v>10843</v>
      </c>
      <c r="H1835" s="46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Univ=13.650%; Non-Univ=16.105%</v>
      </c>
      <c r="I1835" s="43"/>
    </row>
    <row r="1836" spans="1:9" x14ac:dyDescent="0.3">
      <c r="A1836" s="43" t="s">
        <v>309</v>
      </c>
      <c r="B1836" s="43">
        <f t="shared" si="3611"/>
        <v>19</v>
      </c>
      <c r="C1836" s="43">
        <f t="shared" si="3626"/>
        <v>15</v>
      </c>
      <c r="D1836" s="43"/>
      <c r="E1836" s="43">
        <f t="shared" ref="E1836" si="3637">plan_id</f>
        <v>805</v>
      </c>
      <c r="F1836" s="43">
        <f t="shared" ca="1" si="3426"/>
        <v>2016</v>
      </c>
      <c r="G1836" s="43">
        <f t="shared" ref="G1836" ca="1" si="3638">VLOOKUP(INDIRECT(CHAR(39)&amp;$A1836&amp;CHAR(39)&amp;"!r2c"&amp;$C1836,0),variables,2,0)</f>
        <v>10931</v>
      </c>
      <c r="H1836" s="46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Univ: Pre 7/1/08=2.775%, Post 7/1/08=1.775%; Non-Univ: Pre 7/1/08=3.75%, Post 7/1/08=2.75%</v>
      </c>
      <c r="I1836" s="43"/>
    </row>
    <row r="1837" spans="1:9" x14ac:dyDescent="0.3">
      <c r="A1837" s="43" t="s">
        <v>309</v>
      </c>
      <c r="B1837" s="43">
        <f t="shared" si="3611"/>
        <v>19</v>
      </c>
      <c r="C1837" s="43">
        <f t="shared" si="3626"/>
        <v>16</v>
      </c>
      <c r="D1837" s="43"/>
      <c r="E1837" s="43">
        <f t="shared" ref="E1837" si="3639">plan_id</f>
        <v>805</v>
      </c>
      <c r="F1837" s="43">
        <f t="shared" ca="1" si="3426"/>
        <v>2016</v>
      </c>
      <c r="G1837" s="43">
        <f t="shared" ref="G1837" ca="1" si="3640">VLOOKUP(INDIRECT(CHAR(39)&amp;$A1837&amp;CHAR(39)&amp;"!r2c"&amp;$C1837,0),variables,2,0)</f>
        <v>10932</v>
      </c>
      <c r="H1837" s="46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Univ= 2.775%; Non-Univ=3.75%</v>
      </c>
      <c r="I1837" s="43"/>
    </row>
    <row r="1838" spans="1:9" x14ac:dyDescent="0.3">
      <c r="A1838" s="43" t="s">
        <v>309</v>
      </c>
      <c r="B1838" s="43">
        <f t="shared" si="3611"/>
        <v>19</v>
      </c>
      <c r="C1838" s="43">
        <f t="shared" si="3626"/>
        <v>17</v>
      </c>
      <c r="D1838" s="43"/>
      <c r="E1838" s="43">
        <f t="shared" ref="E1838" si="3641">plan_id</f>
        <v>805</v>
      </c>
      <c r="F1838" s="43">
        <f t="shared" ca="1" si="3426"/>
        <v>2016</v>
      </c>
      <c r="G1838" s="43">
        <f t="shared" ref="G1838" ca="1" si="3642">VLOOKUP(INDIRECT(CHAR(39)&amp;$A1838&amp;CHAR(39)&amp;"!r2c"&amp;$C1838,0),variables,2,0)</f>
        <v>10933</v>
      </c>
      <c r="H1838" s="4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Univ: Pre 7/1/08=28.275%, Post 7/1/08=29.275%; Non-Univ: Pre 7/1/08=29.755%, Post 7/1/08=30.755%</v>
      </c>
      <c r="I1838" s="43"/>
    </row>
    <row r="1839" spans="1:9" x14ac:dyDescent="0.3">
      <c r="A1839" s="43" t="s">
        <v>309</v>
      </c>
      <c r="B1839" s="43">
        <f t="shared" si="3611"/>
        <v>19</v>
      </c>
      <c r="C1839" s="43">
        <f t="shared" si="3626"/>
        <v>18</v>
      </c>
      <c r="D1839" s="43"/>
      <c r="E1839" s="43">
        <f t="shared" ref="E1839" si="3643">plan_id</f>
        <v>805</v>
      </c>
      <c r="F1839" s="43">
        <f t="shared" ca="1" si="3426"/>
        <v>2016</v>
      </c>
      <c r="G1839" s="43">
        <f t="shared" ref="G1839" ca="1" si="3644">VLOOKUP(INDIRECT(CHAR(39)&amp;$A1839&amp;CHAR(39)&amp;"!r2c"&amp;$C1839,0),variables,2,0)</f>
        <v>10934</v>
      </c>
      <c r="H1839" s="4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Univ=7.625%; Non-Univ=9.105%</v>
      </c>
      <c r="I1839" s="43"/>
    </row>
    <row r="1840" spans="1:9" x14ac:dyDescent="0.3">
      <c r="A1840" s="43" t="s">
        <v>309</v>
      </c>
      <c r="B1840" s="43">
        <f t="shared" si="3611"/>
        <v>19</v>
      </c>
      <c r="C1840" s="43">
        <f t="shared" si="3626"/>
        <v>19</v>
      </c>
      <c r="D1840" s="43"/>
      <c r="E1840" s="43">
        <f t="shared" ref="E1840" si="3645">plan_id</f>
        <v>805</v>
      </c>
      <c r="F1840" s="43">
        <f t="shared" ca="1" si="3426"/>
        <v>2016</v>
      </c>
      <c r="G1840" s="43">
        <f t="shared" ref="G1840" ca="1" si="3646">VLOOKUP(INDIRECT(CHAR(39)&amp;$A1840&amp;CHAR(39)&amp;"!r2c"&amp;$C1840,0),variables,2,0)</f>
        <v>10935</v>
      </c>
      <c r="H1840" s="4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3"/>
    </row>
    <row r="1841" spans="1:9" x14ac:dyDescent="0.3">
      <c r="A1841" s="43" t="s">
        <v>309</v>
      </c>
      <c r="B1841" s="43">
        <f t="shared" si="3611"/>
        <v>19</v>
      </c>
      <c r="C1841" s="43">
        <f t="shared" si="3626"/>
        <v>20</v>
      </c>
      <c r="D1841" s="43"/>
      <c r="E1841" s="43">
        <f t="shared" ref="E1841" si="3647">plan_id</f>
        <v>805</v>
      </c>
      <c r="F1841" s="43">
        <f t="shared" ca="1" si="3426"/>
        <v>2016</v>
      </c>
      <c r="G1841" s="43">
        <f t="shared" ref="G1841" ca="1" si="3648">VLOOKUP(INDIRECT(CHAR(39)&amp;$A1841&amp;CHAR(39)&amp;"!r2c"&amp;$C1841,0),variables,2,0)</f>
        <v>10937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3"/>
    </row>
    <row r="1842" spans="1:9" x14ac:dyDescent="0.3">
      <c r="A1842" s="43" t="s">
        <v>309</v>
      </c>
      <c r="B1842" s="43">
        <f t="shared" si="3611"/>
        <v>19</v>
      </c>
      <c r="C1842" s="43">
        <f t="shared" si="3626"/>
        <v>21</v>
      </c>
      <c r="D1842" s="43"/>
      <c r="E1842" s="43">
        <f t="shared" ref="E1842" si="3649">plan_id</f>
        <v>805</v>
      </c>
      <c r="F1842" s="43">
        <f t="shared" ca="1" si="3426"/>
        <v>2016</v>
      </c>
      <c r="G1842" s="43">
        <f t="shared" ref="G1842" ca="1" si="3650">VLOOKUP(INDIRECT(CHAR(39)&amp;$A1842&amp;CHAR(39)&amp;"!r2c"&amp;$C1842,0),variables,2,0)</f>
        <v>10938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3"/>
    </row>
    <row r="1843" spans="1:9" x14ac:dyDescent="0.3">
      <c r="A1843" s="43" t="s">
        <v>309</v>
      </c>
      <c r="B1843" s="43">
        <f t="shared" si="3611"/>
        <v>19</v>
      </c>
      <c r="C1843" s="43">
        <f t="shared" si="3626"/>
        <v>22</v>
      </c>
      <c r="D1843" s="43"/>
      <c r="E1843" s="43">
        <f t="shared" ref="E1843" si="3651">plan_id</f>
        <v>805</v>
      </c>
      <c r="F1843" s="43">
        <f t="shared" ca="1" si="3426"/>
        <v>2016</v>
      </c>
      <c r="G1843" s="43">
        <f t="shared" ref="G1843" ca="1" si="3652">VLOOKUP(INDIRECT(CHAR(39)&amp;$A1843&amp;CHAR(39)&amp;"!r2c"&amp;$C1843,0),variables,2,0)</f>
        <v>11007</v>
      </c>
      <c r="H1843" s="4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843" s="43"/>
    </row>
    <row r="1844" spans="1:9" x14ac:dyDescent="0.3">
      <c r="A1844" s="43" t="s">
        <v>309</v>
      </c>
      <c r="B1844" s="43">
        <f t="shared" si="3611"/>
        <v>19</v>
      </c>
      <c r="C1844" s="43">
        <f t="shared" si="3626"/>
        <v>23</v>
      </c>
      <c r="D1844" s="43"/>
      <c r="E1844" s="43">
        <f t="shared" ref="E1844" si="3653">plan_id</f>
        <v>805</v>
      </c>
      <c r="F1844" s="43">
        <f t="shared" ca="1" si="3426"/>
        <v>2016</v>
      </c>
      <c r="G1844" s="43">
        <f t="shared" ref="G1844" ca="1" si="3654">VLOOKUP(INDIRECT(CHAR(39)&amp;$A1844&amp;CHAR(39)&amp;"!r2c"&amp;$C1844,0),variables,2,0)</f>
        <v>10941</v>
      </c>
      <c r="H1844" s="4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3"/>
    </row>
    <row r="1845" spans="1:9" x14ac:dyDescent="0.3">
      <c r="A1845" s="43" t="s">
        <v>309</v>
      </c>
      <c r="B1845" s="43">
        <f t="shared" si="3611"/>
        <v>19</v>
      </c>
      <c r="C1845" s="43">
        <f t="shared" si="3626"/>
        <v>24</v>
      </c>
      <c r="D1845" s="43"/>
      <c r="E1845" s="43">
        <f t="shared" ref="E1845" si="3655">plan_id</f>
        <v>805</v>
      </c>
      <c r="F1845" s="43">
        <f t="shared" ca="1" si="3426"/>
        <v>2016</v>
      </c>
      <c r="G1845" s="43">
        <f t="shared" ref="G1845" ca="1" si="3656">VLOOKUP(INDIRECT(CHAR(39)&amp;$A1845&amp;CHAR(39)&amp;"!r2c"&amp;$C1845,0),variables,2,0)</f>
        <v>10942</v>
      </c>
      <c r="H1845" s="4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43"/>
    </row>
    <row r="1846" spans="1:9" x14ac:dyDescent="0.3">
      <c r="A1846" s="43" t="s">
        <v>309</v>
      </c>
      <c r="B1846" s="43">
        <f t="shared" si="3611"/>
        <v>19</v>
      </c>
      <c r="C1846" s="43">
        <f t="shared" si="3626"/>
        <v>25</v>
      </c>
      <c r="D1846" s="43"/>
      <c r="E1846" s="43">
        <f t="shared" ref="E1846" si="3657">plan_id</f>
        <v>805</v>
      </c>
      <c r="F1846" s="43">
        <f t="shared" ca="1" si="3426"/>
        <v>2016</v>
      </c>
      <c r="G1846" s="43">
        <f t="shared" ref="G1846" ca="1" si="3658">VLOOKUP(INDIRECT(CHAR(39)&amp;$A1846&amp;CHAR(39)&amp;"!r2c"&amp;$C1846,0),variables,2,0)</f>
        <v>10701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1.4999999999999999E-2</v>
      </c>
      <c r="I1846" s="43"/>
    </row>
    <row r="1847" spans="1:9" x14ac:dyDescent="0.3">
      <c r="A1847" s="43" t="s">
        <v>309</v>
      </c>
      <c r="B1847" s="43">
        <f t="shared" si="3611"/>
        <v>19</v>
      </c>
      <c r="C1847" s="43">
        <f t="shared" si="3626"/>
        <v>26</v>
      </c>
      <c r="D1847" s="43"/>
      <c r="E1847" s="43">
        <f t="shared" ref="E1847" si="3659">plan_id</f>
        <v>805</v>
      </c>
      <c r="F1847" s="43">
        <f t="shared" ca="1" si="3426"/>
        <v>2016</v>
      </c>
      <c r="G1847" s="43">
        <f t="shared" ref="G1847" ca="1" si="3660">VLOOKUP(INDIRECT(CHAR(39)&amp;$A1847&amp;CHAR(39)&amp;"!r2c"&amp;$C1847,0),variables,2,0)</f>
        <v>10702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3"/>
    </row>
    <row r="1848" spans="1:9" x14ac:dyDescent="0.3">
      <c r="A1848" s="43" t="s">
        <v>309</v>
      </c>
      <c r="B1848" s="43">
        <f t="shared" si="3611"/>
        <v>19</v>
      </c>
      <c r="C1848" s="43">
        <f t="shared" si="3626"/>
        <v>27</v>
      </c>
      <c r="D1848" s="43"/>
      <c r="E1848" s="43">
        <f t="shared" ref="E1848" si="3661">plan_id</f>
        <v>805</v>
      </c>
      <c r="F1848" s="43">
        <f t="shared" ca="1" si="3426"/>
        <v>2016</v>
      </c>
      <c r="G1848" s="43">
        <f t="shared" ref="G1848" ca="1" si="3662">VLOOKUP(INDIRECT(CHAR(39)&amp;$A1848&amp;CHAR(39)&amp;"!r2c"&amp;$C1848,0),variables,2,0)</f>
        <v>10943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3"/>
    </row>
    <row r="1849" spans="1:9" x14ac:dyDescent="0.3">
      <c r="A1849" s="43" t="s">
        <v>309</v>
      </c>
      <c r="B1849" s="43">
        <f t="shared" si="3611"/>
        <v>19</v>
      </c>
      <c r="C1849" s="43">
        <f t="shared" si="3626"/>
        <v>28</v>
      </c>
      <c r="D1849" s="43"/>
      <c r="E1849" s="43">
        <f t="shared" ref="E1849" si="3663">plan_id</f>
        <v>805</v>
      </c>
      <c r="F1849" s="43">
        <f t="shared" ca="1" si="3426"/>
        <v>2016</v>
      </c>
      <c r="G1849" s="43">
        <f t="shared" ref="G1849" ca="1" si="3664">VLOOKUP(INDIRECT(CHAR(39)&amp;$A1849&amp;CHAR(39)&amp;"!r2c"&amp;$C1849,0),variables,2,0)</f>
        <v>10944</v>
      </c>
      <c r="H1849" s="4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3"/>
    </row>
    <row r="1850" spans="1:9" x14ac:dyDescent="0.3">
      <c r="A1850" s="43" t="s">
        <v>309</v>
      </c>
      <c r="B1850" s="43">
        <f t="shared" si="3611"/>
        <v>19</v>
      </c>
      <c r="C1850" s="43">
        <f t="shared" si="3626"/>
        <v>29</v>
      </c>
      <c r="D1850" s="43"/>
      <c r="E1850" s="43">
        <f t="shared" ref="E1850" si="3665">plan_id</f>
        <v>805</v>
      </c>
      <c r="F1850" s="43">
        <f t="shared" ca="1" si="3426"/>
        <v>2016</v>
      </c>
      <c r="G1850" s="43">
        <f t="shared" ref="G1850" ca="1" si="3666">VLOOKUP(INDIRECT(CHAR(39)&amp;$A1850&amp;CHAR(39)&amp;"!r2c"&amp;$C1850,0),variables,2,0)</f>
        <v>10945</v>
      </c>
      <c r="H1850" s="4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3"/>
    </row>
    <row r="1851" spans="1:9" x14ac:dyDescent="0.3">
      <c r="A1851" s="43" t="s">
        <v>309</v>
      </c>
      <c r="B1851" s="43">
        <f t="shared" si="3611"/>
        <v>19</v>
      </c>
      <c r="C1851" s="43">
        <f t="shared" si="3626"/>
        <v>30</v>
      </c>
      <c r="D1851" s="43"/>
      <c r="E1851" s="43">
        <f t="shared" ref="E1851" si="3667">plan_id</f>
        <v>805</v>
      </c>
      <c r="F1851" s="43">
        <f t="shared" ca="1" si="3426"/>
        <v>2016</v>
      </c>
      <c r="G1851" s="43">
        <f t="shared" ref="G1851" ca="1" si="3668">VLOOKUP(INDIRECT(CHAR(39)&amp;$A1851&amp;CHAR(39)&amp;"!r2c"&amp;$C1851,0),variables,2,0)</f>
        <v>10947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3"/>
    </row>
    <row r="1852" spans="1:9" x14ac:dyDescent="0.3">
      <c r="A1852" s="43" t="s">
        <v>309</v>
      </c>
      <c r="B1852" s="43">
        <f t="shared" si="3611"/>
        <v>19</v>
      </c>
      <c r="C1852" s="43">
        <f t="shared" si="3626"/>
        <v>31</v>
      </c>
      <c r="D1852" s="43"/>
      <c r="E1852" s="43">
        <f t="shared" ref="E1852" si="3669">plan_id</f>
        <v>805</v>
      </c>
      <c r="F1852" s="43">
        <f t="shared" ca="1" si="3426"/>
        <v>2016</v>
      </c>
      <c r="G1852" s="43">
        <f t="shared" ref="G1852" ca="1" si="3670">VLOOKUP(INDIRECT(CHAR(39)&amp;$A1852&amp;CHAR(39)&amp;"!r2c"&amp;$C1852,0),variables,2,0)</f>
        <v>10948</v>
      </c>
      <c r="H1852" s="4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43"/>
    </row>
    <row r="1853" spans="1:9" x14ac:dyDescent="0.3">
      <c r="A1853" s="43" t="s">
        <v>309</v>
      </c>
      <c r="B1853" s="43">
        <f t="shared" si="3611"/>
        <v>19</v>
      </c>
      <c r="C1853" s="43">
        <f t="shared" si="3626"/>
        <v>32</v>
      </c>
      <c r="D1853" s="43"/>
      <c r="E1853" s="43">
        <f t="shared" ref="E1853" si="3671">plan_id</f>
        <v>805</v>
      </c>
      <c r="F1853" s="43">
        <f t="shared" ca="1" si="3426"/>
        <v>2016</v>
      </c>
      <c r="G1853" s="43">
        <f t="shared" ref="G1853" ca="1" si="3672">VLOOKUP(INDIRECT(CHAR(39)&amp;$A1853&amp;CHAR(39)&amp;"!r2c"&amp;$C1853,0),variables,2,0)</f>
        <v>10949</v>
      </c>
      <c r="H1853" s="4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3"/>
    </row>
    <row r="1854" spans="1:9" x14ac:dyDescent="0.3">
      <c r="A1854" s="43" t="s">
        <v>309</v>
      </c>
      <c r="B1854" s="43">
        <f t="shared" si="3611"/>
        <v>19</v>
      </c>
      <c r="C1854" s="43">
        <f t="shared" si="3626"/>
        <v>33</v>
      </c>
      <c r="D1854" s="43"/>
      <c r="E1854" s="43">
        <f t="shared" ref="E1854" si="3673">plan_id</f>
        <v>805</v>
      </c>
      <c r="F1854" s="43">
        <f t="shared" ca="1" si="3426"/>
        <v>2016</v>
      </c>
      <c r="G1854" s="43">
        <f t="shared" ref="G1854" ca="1" si="3674">VLOOKUP(INDIRECT(CHAR(39)&amp;$A1854&amp;CHAR(39)&amp;"!r2c"&amp;$C1854,0),variables,2,0)</f>
        <v>10951</v>
      </c>
      <c r="H1854" s="4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  <c r="I1854" s="43"/>
    </row>
    <row r="1855" spans="1:9" x14ac:dyDescent="0.3">
      <c r="A1855" s="43" t="s">
        <v>309</v>
      </c>
      <c r="B1855" s="43">
        <f t="shared" si="3611"/>
        <v>19</v>
      </c>
      <c r="C1855" s="43">
        <f t="shared" si="3626"/>
        <v>34</v>
      </c>
      <c r="D1855" s="43"/>
      <c r="E1855" s="43">
        <f t="shared" ref="E1855" si="3675">plan_id</f>
        <v>805</v>
      </c>
      <c r="F1855" s="43">
        <f t="shared" ca="1" si="3426"/>
        <v>2016</v>
      </c>
      <c r="G1855" s="43">
        <f t="shared" ref="G1855" ca="1" si="3676">VLOOKUP(INDIRECT(CHAR(39)&amp;$A1855&amp;CHAR(39)&amp;"!r2c"&amp;$C1855,0),variables,2,0)</f>
        <v>10950</v>
      </c>
      <c r="H1855" s="4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3"/>
    </row>
    <row r="1856" spans="1:9" x14ac:dyDescent="0.3">
      <c r="A1856" s="43" t="s">
        <v>309</v>
      </c>
      <c r="B1856" s="43">
        <f t="shared" si="3611"/>
        <v>19</v>
      </c>
      <c r="C1856" s="43">
        <f t="shared" si="3626"/>
        <v>35</v>
      </c>
      <c r="D1856" s="43"/>
      <c r="E1856" s="43">
        <f t="shared" ref="E1856" si="3677">plan_id</f>
        <v>805</v>
      </c>
      <c r="F1856" s="43">
        <f t="shared" ca="1" si="3426"/>
        <v>2016</v>
      </c>
      <c r="G1856" s="43">
        <f t="shared" ref="G1856" ca="1" si="3678">VLOOKUP(INDIRECT(CHAR(39)&amp;$A1856&amp;CHAR(39)&amp;"!r2c"&amp;$C1856,0),variables,2,0)</f>
        <v>10954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  <c r="I1856" s="43"/>
    </row>
    <row r="1857" spans="1:9" x14ac:dyDescent="0.3">
      <c r="A1857" s="43" t="s">
        <v>309</v>
      </c>
      <c r="B1857" s="43">
        <f t="shared" si="3611"/>
        <v>19</v>
      </c>
      <c r="C1857" s="43">
        <f t="shared" si="3626"/>
        <v>36</v>
      </c>
      <c r="D1857" s="43"/>
      <c r="E1857" s="43">
        <f t="shared" ref="E1857" si="3679">plan_id</f>
        <v>805</v>
      </c>
      <c r="F1857" s="43">
        <f t="shared" ca="1" si="3426"/>
        <v>2016</v>
      </c>
      <c r="G1857" s="43">
        <f t="shared" ref="G1857" ca="1" si="3680">VLOOKUP(INDIRECT(CHAR(39)&amp;$A1857&amp;CHAR(39)&amp;"!r2c"&amp;$C1857,0),variables,2,0)</f>
        <v>10955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  <c r="I1857" s="43"/>
    </row>
    <row r="1858" spans="1:9" x14ac:dyDescent="0.3">
      <c r="A1858" s="43" t="s">
        <v>309</v>
      </c>
      <c r="B1858" s="43">
        <f t="shared" si="3611"/>
        <v>19</v>
      </c>
      <c r="C1858" s="43">
        <f t="shared" si="3626"/>
        <v>37</v>
      </c>
      <c r="D1858" s="43"/>
      <c r="E1858" s="43">
        <f t="shared" ref="E1858" si="3681">plan_id</f>
        <v>805</v>
      </c>
      <c r="F1858" s="43">
        <f t="shared" ca="1" si="3426"/>
        <v>2016</v>
      </c>
      <c r="G1858" s="43">
        <f t="shared" ref="G1858" ca="1" si="3682">VLOOKUP(INDIRECT(CHAR(39)&amp;$A1858&amp;CHAR(39)&amp;"!r2c"&amp;$C1858,0),variables,2,0)</f>
        <v>10956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43"/>
    </row>
    <row r="1859" spans="1:9" x14ac:dyDescent="0.3">
      <c r="A1859" s="43" t="s">
        <v>309</v>
      </c>
      <c r="B1859" s="43">
        <f t="shared" si="3611"/>
        <v>19</v>
      </c>
      <c r="C1859" s="43">
        <f t="shared" si="3626"/>
        <v>38</v>
      </c>
      <c r="D1859" s="43"/>
      <c r="E1859" s="43">
        <f t="shared" ref="E1859" si="3683">plan_id</f>
        <v>805</v>
      </c>
      <c r="F1859" s="43">
        <f t="shared" ca="1" si="3426"/>
        <v>2016</v>
      </c>
      <c r="G1859" s="43">
        <f t="shared" ref="G1859" ca="1" si="3684">VLOOKUP(INDIRECT(CHAR(39)&amp;$A1859&amp;CHAR(39)&amp;"!r2c"&amp;$C1859,0),variables,2,0)</f>
        <v>10959</v>
      </c>
      <c r="H1859" s="4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3.50 - 7.30%</v>
      </c>
      <c r="I1859" s="43"/>
    </row>
    <row r="1860" spans="1:9" x14ac:dyDescent="0.3">
      <c r="A1860" s="43" t="s">
        <v>309</v>
      </c>
      <c r="B1860" s="43">
        <f t="shared" si="3611"/>
        <v>19</v>
      </c>
      <c r="C1860" s="43">
        <f t="shared" si="3626"/>
        <v>39</v>
      </c>
      <c r="D1860" s="43"/>
      <c r="E1860" s="43">
        <f t="shared" ref="E1860" si="3685">plan_id</f>
        <v>805</v>
      </c>
      <c r="F1860" s="43">
        <f t="shared" ca="1" si="3426"/>
        <v>2016</v>
      </c>
      <c r="G1860" s="43">
        <f t="shared" ref="G1860" ca="1" si="3686">VLOOKUP(INDIRECT(CHAR(39)&amp;$A1860&amp;CHAR(39)&amp;"!r2c"&amp;$C1860,0),variables,2,0)</f>
        <v>10962</v>
      </c>
      <c r="H1860" s="4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Pg.No:26,27</v>
      </c>
      <c r="I1860" s="43"/>
    </row>
    <row r="1861" spans="1:9" x14ac:dyDescent="0.3">
      <c r="A1861" s="43" t="s">
        <v>309</v>
      </c>
      <c r="B1861" s="43">
        <f t="shared" si="3611"/>
        <v>19</v>
      </c>
      <c r="C1861" s="43">
        <f t="shared" si="3626"/>
        <v>40</v>
      </c>
      <c r="D1861" s="43"/>
      <c r="E1861" s="43">
        <f t="shared" ref="E1861" si="3687">plan_id</f>
        <v>805</v>
      </c>
      <c r="F1861" s="43">
        <f t="shared" ca="1" si="3426"/>
        <v>2016</v>
      </c>
      <c r="G1861" s="43">
        <f t="shared" ref="G1861" ca="1" si="3688">VLOOKUP(INDIRECT(CHAR(39)&amp;$A1861&amp;CHAR(39)&amp;"!r2c"&amp;$C1861,0),variables,2,0)</f>
        <v>10964</v>
      </c>
      <c r="H1861" s="4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Pg.No:26,27</v>
      </c>
      <c r="I1861" s="43"/>
    </row>
    <row r="1862" spans="1:9" x14ac:dyDescent="0.3">
      <c r="A1862" s="43" t="s">
        <v>309</v>
      </c>
      <c r="B1862" s="43">
        <f t="shared" si="3611"/>
        <v>19</v>
      </c>
      <c r="C1862" s="43">
        <f t="shared" si="3626"/>
        <v>41</v>
      </c>
      <c r="D1862" s="43"/>
      <c r="E1862" s="43">
        <f t="shared" ref="E1862" si="3689">plan_id</f>
        <v>805</v>
      </c>
      <c r="F1862" s="43">
        <f t="shared" ca="1" si="3426"/>
        <v>2016</v>
      </c>
      <c r="G1862" s="43">
        <f t="shared" ref="G1862" ca="1" si="3690">VLOOKUP(INDIRECT(CHAR(39)&amp;$A1862&amp;CHAR(39)&amp;"!r2c"&amp;$C1862,0),variables,2,0)</f>
        <v>10967</v>
      </c>
      <c r="H1862" s="4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Mortality Table</v>
      </c>
      <c r="I1862" s="43"/>
    </row>
    <row r="1863" spans="1:9" x14ac:dyDescent="0.3">
      <c r="A1863" s="43" t="s">
        <v>309</v>
      </c>
      <c r="B1863" s="43">
        <f t="shared" si="3611"/>
        <v>19</v>
      </c>
      <c r="C1863" s="43">
        <f t="shared" si="3626"/>
        <v>42</v>
      </c>
      <c r="D1863" s="43"/>
      <c r="E1863" s="43">
        <f t="shared" ref="E1863" si="3691">plan_id</f>
        <v>805</v>
      </c>
      <c r="F1863" s="43">
        <f t="shared" ca="1" si="3426"/>
        <v>2016</v>
      </c>
      <c r="G1863" s="43">
        <f t="shared" ref="G1863" ca="1" si="3692">VLOOKUP(INDIRECT(CHAR(39)&amp;$A1863&amp;CHAR(39)&amp;"!r2c"&amp;$C1863,0),variables,2,0)</f>
        <v>10968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3"/>
    </row>
    <row r="1864" spans="1:9" x14ac:dyDescent="0.3">
      <c r="A1864" s="43" t="s">
        <v>309</v>
      </c>
      <c r="B1864" s="43">
        <f t="shared" si="3611"/>
        <v>19</v>
      </c>
      <c r="C1864" s="43">
        <f t="shared" si="3626"/>
        <v>43</v>
      </c>
      <c r="D1864" s="43"/>
      <c r="E1864" s="43">
        <f t="shared" ref="E1864" si="3693">plan_id</f>
        <v>805</v>
      </c>
      <c r="F1864" s="43">
        <f t="shared" ca="1" si="3426"/>
        <v>2016</v>
      </c>
      <c r="G1864" s="43">
        <f t="shared" ref="G1864" ca="1" si="3694">VLOOKUP(INDIRECT(CHAR(39)&amp;$A1864&amp;CHAR(39)&amp;"!r2c"&amp;$C1864,0),variables,2,0)</f>
        <v>10969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scale-BB </v>
      </c>
      <c r="I1864" s="43"/>
    </row>
    <row r="1865" spans="1:9" x14ac:dyDescent="0.3">
      <c r="A1865" s="43" t="s">
        <v>309</v>
      </c>
      <c r="B1865" s="43">
        <f t="shared" si="3611"/>
        <v>19</v>
      </c>
      <c r="C1865" s="43">
        <f t="shared" si="3626"/>
        <v>44</v>
      </c>
      <c r="D1865" s="43"/>
      <c r="E1865" s="43">
        <f t="shared" ref="E1865" si="3695">plan_id</f>
        <v>805</v>
      </c>
      <c r="F1865" s="43">
        <f t="shared" ca="1" si="3426"/>
        <v>2016</v>
      </c>
      <c r="G1865" s="43">
        <f t="shared" ref="G1865" ca="1" si="3696">VLOOKUP(INDIRECT(CHAR(39)&amp;$A1865&amp;CHAR(39)&amp;"!r2c"&amp;$C1865,0),variables,2,0)</f>
        <v>10970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3"/>
    </row>
    <row r="1866" spans="1:9" x14ac:dyDescent="0.3">
      <c r="A1866" s="43" t="s">
        <v>309</v>
      </c>
      <c r="B1866" s="43">
        <f t="shared" si="3611"/>
        <v>19</v>
      </c>
      <c r="C1866" s="43">
        <f t="shared" si="3626"/>
        <v>45</v>
      </c>
      <c r="D1866" s="43"/>
      <c r="E1866" s="43">
        <f t="shared" ref="E1866" si="3697">plan_id</f>
        <v>805</v>
      </c>
      <c r="F1866" s="43">
        <f t="shared" ca="1" si="3426"/>
        <v>2016</v>
      </c>
      <c r="G1866" s="43">
        <f t="shared" ref="G1866" ca="1" si="3698">VLOOKUP(INDIRECT(CHAR(39)&amp;$A1866&amp;CHAR(39)&amp;"!r2c"&amp;$C1866,0),variables,2,0)</f>
        <v>10971</v>
      </c>
      <c r="H1866" s="4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 Years for Males, 1 Year for Females</v>
      </c>
      <c r="I1866" s="43"/>
    </row>
    <row r="1867" spans="1:9" x14ac:dyDescent="0.3">
      <c r="A1867" s="43" t="s">
        <v>309</v>
      </c>
      <c r="B1867" s="43">
        <f t="shared" si="3611"/>
        <v>19</v>
      </c>
      <c r="C1867" s="43">
        <f t="shared" si="3626"/>
        <v>46</v>
      </c>
      <c r="D1867" s="43"/>
      <c r="E1867" s="43">
        <f t="shared" ref="E1867" si="3699">plan_id</f>
        <v>805</v>
      </c>
      <c r="F1867" s="43">
        <f t="shared" ca="1" si="3426"/>
        <v>2016</v>
      </c>
      <c r="G1867" s="43">
        <f t="shared" ref="G1867" ca="1" si="3700">VLOOKUP(INDIRECT(CHAR(39)&amp;$A1867&amp;CHAR(39)&amp;"!r2c"&amp;$C1867,0),variables,2,0)</f>
        <v>10972</v>
      </c>
      <c r="H1867" s="4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pay, closed</v>
      </c>
      <c r="I1867" s="43"/>
    </row>
    <row r="1868" spans="1:9" x14ac:dyDescent="0.3">
      <c r="A1868" s="43" t="s">
        <v>309</v>
      </c>
      <c r="B1868" s="43">
        <f t="shared" si="3611"/>
        <v>19</v>
      </c>
      <c r="C1868" s="43">
        <f t="shared" si="3626"/>
        <v>47</v>
      </c>
      <c r="D1868" s="43"/>
      <c r="E1868" s="43">
        <f t="shared" ref="E1868" si="3701">plan_id</f>
        <v>805</v>
      </c>
      <c r="F1868" s="43">
        <f t="shared" ca="1" si="3426"/>
        <v>2016</v>
      </c>
      <c r="G1868" s="43">
        <f t="shared" ref="G1868" ca="1" si="3702">VLOOKUP(INDIRECT(CHAR(39)&amp;$A1868&amp;CHAR(39)&amp;"!r2c"&amp;$C1868,0),variables,2,0)</f>
        <v>10973</v>
      </c>
      <c r="H1868" s="4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28.1 years</v>
      </c>
      <c r="I1868" s="43"/>
    </row>
    <row r="1869" spans="1:9" x14ac:dyDescent="0.3">
      <c r="A1869" s="43" t="s">
        <v>309</v>
      </c>
      <c r="B1869" s="43">
        <f t="shared" si="3611"/>
        <v>19</v>
      </c>
      <c r="C1869" s="43">
        <f t="shared" si="3626"/>
        <v>48</v>
      </c>
      <c r="D1869" s="43"/>
      <c r="E1869" s="43">
        <f t="shared" ref="E1869" si="3703">plan_id</f>
        <v>805</v>
      </c>
      <c r="F1869" s="43">
        <f t="shared" ca="1" si="3426"/>
        <v>2016</v>
      </c>
      <c r="G1869" s="43">
        <f t="shared" ref="G1869" ca="1" si="3704">VLOOKUP(INDIRECT(CHAR(39)&amp;$A1869&amp;CHAR(39)&amp;"!r2c"&amp;$C1869,0),variables,2,0)</f>
        <v>10975</v>
      </c>
      <c r="H1869" s="4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  <c r="I1869" s="43"/>
    </row>
    <row r="1870" spans="1:9" x14ac:dyDescent="0.3">
      <c r="A1870" s="43" t="s">
        <v>309</v>
      </c>
      <c r="B1870" s="43">
        <f t="shared" si="3611"/>
        <v>19</v>
      </c>
      <c r="C1870" s="43">
        <f t="shared" si="3626"/>
        <v>49</v>
      </c>
      <c r="D1870" s="43"/>
      <c r="E1870" s="43">
        <f t="shared" ref="E1870" si="3705">plan_id</f>
        <v>805</v>
      </c>
      <c r="F1870" s="43">
        <f t="shared" ca="1" si="3426"/>
        <v>2016</v>
      </c>
      <c r="G1870" s="43">
        <f t="shared" ref="G1870" ca="1" si="3706">VLOOKUP(INDIRECT(CHAR(39)&amp;$A1870&amp;CHAR(39)&amp;"!r2c"&amp;$C1870,0),variables,2,0)</f>
        <v>10976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  <c r="I1870" s="43"/>
    </row>
    <row r="1871" spans="1:9" x14ac:dyDescent="0.3">
      <c r="A1871" s="43" t="s">
        <v>309</v>
      </c>
      <c r="B1871" s="43">
        <f t="shared" si="3611"/>
        <v>19</v>
      </c>
      <c r="C1871" s="43">
        <f t="shared" si="3626"/>
        <v>50</v>
      </c>
      <c r="D1871" s="43"/>
      <c r="E1871" s="43">
        <f t="shared" ref="E1871" si="3707">plan_id</f>
        <v>805</v>
      </c>
      <c r="F1871" s="43">
        <f t="shared" ca="1" si="3426"/>
        <v>2016</v>
      </c>
      <c r="G1871" s="43">
        <f t="shared" ref="G1871" ca="1" si="3708">VLOOKUP(INDIRECT(CHAR(39)&amp;$A1871&amp;CHAR(39)&amp;"!r2c"&amp;$C1871,0),variables,2,0)</f>
        <v>10977</v>
      </c>
      <c r="H1871" s="4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3"/>
    </row>
    <row r="1872" spans="1:9" x14ac:dyDescent="0.3">
      <c r="A1872" s="43" t="s">
        <v>309</v>
      </c>
      <c r="B1872" s="43">
        <f t="shared" si="3611"/>
        <v>19</v>
      </c>
      <c r="C1872" s="43">
        <f t="shared" si="3626"/>
        <v>51</v>
      </c>
      <c r="D1872" s="43"/>
      <c r="E1872" s="43">
        <f t="shared" ref="E1872" si="3709">plan_id</f>
        <v>805</v>
      </c>
      <c r="F1872" s="43">
        <f t="shared" ca="1" si="3426"/>
        <v>2016</v>
      </c>
      <c r="G1872" s="43">
        <f t="shared" ref="G1872" ca="1" si="3710">VLOOKUP(INDIRECT(CHAR(39)&amp;$A1872&amp;CHAR(39)&amp;"!r2c"&amp;$C1872,0),variables,2,0)</f>
        <v>10978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  <c r="I1872" s="43"/>
    </row>
    <row r="1873" spans="1:9" x14ac:dyDescent="0.3">
      <c r="A1873" s="43" t="s">
        <v>309</v>
      </c>
      <c r="B1873" s="43">
        <f t="shared" si="3611"/>
        <v>19</v>
      </c>
      <c r="C1873" s="43">
        <f t="shared" si="3626"/>
        <v>52</v>
      </c>
      <c r="D1873" s="43"/>
      <c r="E1873" s="43">
        <f t="shared" ref="E1873" si="3711">plan_id</f>
        <v>805</v>
      </c>
      <c r="F1873" s="43">
        <f t="shared" ca="1" si="3426"/>
        <v>2016</v>
      </c>
      <c r="G1873" s="43">
        <f t="shared" ref="G1873" ca="1" si="3712">VLOOKUP(INDIRECT(CHAR(39)&amp;$A1873&amp;CHAR(39)&amp;"!r2c"&amp;$C1873,0),variables,2,0)</f>
        <v>10979</v>
      </c>
      <c r="H1873" s="4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43"/>
    </row>
    <row r="1874" spans="1:9" x14ac:dyDescent="0.3">
      <c r="A1874" s="43" t="s">
        <v>309</v>
      </c>
      <c r="B1874" s="43">
        <f t="shared" si="3611"/>
        <v>19</v>
      </c>
      <c r="C1874" s="43">
        <f t="shared" si="3626"/>
        <v>53</v>
      </c>
      <c r="D1874" s="43"/>
      <c r="E1874" s="43">
        <f t="shared" ref="E1874" si="3713">plan_id</f>
        <v>805</v>
      </c>
      <c r="F1874" s="43">
        <f t="shared" ca="1" si="3426"/>
        <v>2016</v>
      </c>
      <c r="G1874" s="43">
        <f t="shared" ref="G1874" ca="1" si="3714">VLOOKUP(INDIRECT(CHAR(39)&amp;$A1874&amp;CHAR(39)&amp;"!r2c"&amp;$C1874,0),variables,2,0)</f>
        <v>10980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7.5800000000000006E-2</v>
      </c>
      <c r="I1874" s="43"/>
    </row>
    <row r="1875" spans="1:9" x14ac:dyDescent="0.3">
      <c r="A1875" s="43" t="s">
        <v>309</v>
      </c>
      <c r="B1875" s="43">
        <f t="shared" si="3611"/>
        <v>19</v>
      </c>
      <c r="C1875" s="43">
        <f t="shared" si="3626"/>
        <v>54</v>
      </c>
      <c r="D1875" s="43"/>
      <c r="E1875" s="43">
        <f t="shared" ref="E1875" si="3715">plan_id</f>
        <v>805</v>
      </c>
      <c r="F1875" s="43">
        <f t="shared" ca="1" si="3426"/>
        <v>2016</v>
      </c>
      <c r="G1875" s="43">
        <f t="shared" ref="G1875" ca="1" si="3716">VLOOKUP(INDIRECT(CHAR(39)&amp;$A1875&amp;CHAR(39)&amp;"!r2c"&amp;$C1875,0),variables,2,0)</f>
        <v>10981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-0.01</v>
      </c>
      <c r="I1875" s="43"/>
    </row>
    <row r="1876" spans="1:9" x14ac:dyDescent="0.3">
      <c r="A1876" s="43" t="s">
        <v>309</v>
      </c>
      <c r="B1876" s="43">
        <f t="shared" si="3611"/>
        <v>19</v>
      </c>
      <c r="C1876" s="43">
        <f t="shared" si="3626"/>
        <v>55</v>
      </c>
      <c r="D1876" s="43"/>
      <c r="E1876" s="43">
        <f t="shared" ref="E1876" si="3717">plan_id</f>
        <v>805</v>
      </c>
      <c r="F1876" s="43">
        <f t="shared" ca="1" si="3426"/>
        <v>2016</v>
      </c>
      <c r="G1876" s="43">
        <f t="shared" ref="G1876" ca="1" si="3718">VLOOKUP(INDIRECT(CHAR(39)&amp;$A1876&amp;CHAR(39)&amp;"!r2c"&amp;$C1876,0),variables,2,0)</f>
        <v>10706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5.1368133935441197E-4</v>
      </c>
      <c r="I1876" s="43"/>
    </row>
    <row r="1877" spans="1:9" x14ac:dyDescent="0.3">
      <c r="A1877" s="43" t="s">
        <v>309</v>
      </c>
      <c r="B1877" s="43">
        <f t="shared" si="3611"/>
        <v>19</v>
      </c>
      <c r="C1877" s="43">
        <f t="shared" si="3626"/>
        <v>56</v>
      </c>
      <c r="D1877" s="43"/>
      <c r="E1877" s="43">
        <f t="shared" ref="E1877" si="3719">plan_id</f>
        <v>805</v>
      </c>
      <c r="F1877" s="43">
        <f t="shared" ca="1" si="3426"/>
        <v>2016</v>
      </c>
      <c r="G1877" s="43">
        <f t="shared" ref="G1877" ca="1" si="3720">VLOOKUP(INDIRECT(CHAR(39)&amp;$A1877&amp;CHAR(39)&amp;"!r2c"&amp;$C1877,0),variables,2,0)</f>
        <v>10983</v>
      </c>
      <c r="H1877" s="4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 xml:space="preserve">Yes </v>
      </c>
      <c r="I1877" s="43"/>
    </row>
    <row r="1878" spans="1:9" x14ac:dyDescent="0.3">
      <c r="A1878" s="43" t="s">
        <v>309</v>
      </c>
      <c r="B1878" s="43">
        <f t="shared" si="3611"/>
        <v>19</v>
      </c>
      <c r="C1878" s="43">
        <f t="shared" si="3626"/>
        <v>57</v>
      </c>
      <c r="D1878" s="43"/>
      <c r="E1878" s="43">
        <f t="shared" ref="E1878" si="3721">plan_id</f>
        <v>805</v>
      </c>
      <c r="F1878" s="43">
        <f t="shared" ca="1" si="3426"/>
        <v>2016</v>
      </c>
      <c r="G1878" s="43">
        <f t="shared" ref="G1878" ca="1" si="3722">VLOOKUP(INDIRECT(CHAR(39)&amp;$A1878&amp;CHAR(39)&amp;"!r2c"&amp;$C1878,0),variables,2,0)</f>
        <v>10989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17496894000</v>
      </c>
      <c r="I1878" s="43"/>
    </row>
    <row r="1879" spans="1:9" x14ac:dyDescent="0.3">
      <c r="A1879" s="43" t="s">
        <v>309</v>
      </c>
      <c r="B1879" s="43">
        <f t="shared" si="3611"/>
        <v>19</v>
      </c>
      <c r="C1879" s="43">
        <f t="shared" si="3626"/>
        <v>58</v>
      </c>
      <c r="D1879" s="43"/>
      <c r="E1879" s="43">
        <f t="shared" ref="E1879" si="3723">plan_id</f>
        <v>805</v>
      </c>
      <c r="F1879" s="43">
        <f t="shared" ca="1" si="3426"/>
        <v>2016</v>
      </c>
      <c r="G1879" s="43">
        <f t="shared" ref="G1879" ca="1" si="3724">VLOOKUP(INDIRECT(CHAR(39)&amp;$A1879&amp;CHAR(39)&amp;"!r2c"&amp;$C1879,0),variables,2,0)</f>
        <v>10990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32028227000</v>
      </c>
      <c r="I1879" s="43"/>
    </row>
    <row r="1880" spans="1:9" x14ac:dyDescent="0.3">
      <c r="A1880" s="43" t="s">
        <v>309</v>
      </c>
      <c r="B1880" s="43">
        <f t="shared" si="3611"/>
        <v>19</v>
      </c>
      <c r="C1880" s="43">
        <f t="shared" si="3626"/>
        <v>59</v>
      </c>
      <c r="D1880" s="43"/>
      <c r="E1880" s="43">
        <f t="shared" ref="E1880" si="3725">plan_id</f>
        <v>805</v>
      </c>
      <c r="F1880" s="43">
        <f t="shared" ca="1" si="3426"/>
        <v>2016</v>
      </c>
      <c r="G1880" s="43">
        <f t="shared" ref="G1880" ca="1" si="3726">VLOOKUP(INDIRECT(CHAR(39)&amp;$A1880&amp;CHAR(39)&amp;"!r2c"&amp;$C1880,0),variables,2,0)</f>
        <v>10991</v>
      </c>
      <c r="H1880" s="4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14531333000</v>
      </c>
      <c r="I1880" s="43"/>
    </row>
    <row r="1881" spans="1:9" x14ac:dyDescent="0.3">
      <c r="A1881" s="43" t="s">
        <v>309</v>
      </c>
      <c r="B1881" s="43">
        <f t="shared" si="3611"/>
        <v>19</v>
      </c>
      <c r="C1881" s="43">
        <f t="shared" si="3626"/>
        <v>60</v>
      </c>
      <c r="D1881" s="43"/>
      <c r="E1881" s="43">
        <f t="shared" ref="E1881" si="3727">plan_id</f>
        <v>805</v>
      </c>
      <c r="F1881" s="43">
        <f t="shared" ca="1" si="3426"/>
        <v>2016</v>
      </c>
      <c r="G1881" s="43">
        <f t="shared" ref="G1881" ca="1" si="3728">VLOOKUP(INDIRECT(CHAR(39)&amp;$A1881&amp;CHAR(39)&amp;"!r2c"&amp;$C1881,0),variables,2,0)</f>
        <v>10992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0.54600000000000004</v>
      </c>
      <c r="I1881" s="43"/>
    </row>
    <row r="1882" spans="1:9" x14ac:dyDescent="0.3">
      <c r="A1882" s="43" t="s">
        <v>309</v>
      </c>
      <c r="B1882" s="43">
        <f t="shared" si="3611"/>
        <v>19</v>
      </c>
      <c r="C1882" s="43">
        <f t="shared" si="3626"/>
        <v>61</v>
      </c>
      <c r="D1882" s="43"/>
      <c r="E1882" s="43">
        <f t="shared" ref="E1882" si="3729">plan_id</f>
        <v>805</v>
      </c>
      <c r="F1882" s="43">
        <f t="shared" ca="1" si="3426"/>
        <v>2016</v>
      </c>
      <c r="G1882" s="43">
        <f t="shared" ref="G1882" ca="1" si="3730">VLOOKUP(INDIRECT(CHAR(39)&amp;$A1882&amp;CHAR(39)&amp;"!r2c"&amp;$C1882,0),variables,2,0)</f>
        <v>10993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3537226000</v>
      </c>
      <c r="I1882" s="43"/>
    </row>
    <row r="1883" spans="1:9" x14ac:dyDescent="0.3">
      <c r="A1883" s="43" t="s">
        <v>309</v>
      </c>
      <c r="B1883" s="43">
        <f t="shared" si="3611"/>
        <v>19</v>
      </c>
      <c r="C1883" s="43">
        <f t="shared" si="3626"/>
        <v>62</v>
      </c>
      <c r="D1883" s="43"/>
      <c r="E1883" s="43">
        <f t="shared" ref="E1883" si="3731">plan_id</f>
        <v>805</v>
      </c>
      <c r="F1883" s="43">
        <f t="shared" ca="1" si="3426"/>
        <v>2016</v>
      </c>
      <c r="G1883" s="43">
        <f t="shared" ref="G1883" ca="1" si="3732">VLOOKUP(INDIRECT(CHAR(39)&amp;$A1883&amp;CHAR(39)&amp;"!r2c"&amp;$C1883,0),variables,2,0)</f>
        <v>10801</v>
      </c>
      <c r="H1883" s="4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-14160000</v>
      </c>
      <c r="I1883" s="43"/>
    </row>
    <row r="1884" spans="1:9" x14ac:dyDescent="0.3">
      <c r="A1884" s="43" t="s">
        <v>309</v>
      </c>
      <c r="B1884" s="43">
        <f t="shared" si="3611"/>
        <v>19</v>
      </c>
      <c r="C1884" s="43">
        <f t="shared" si="3626"/>
        <v>63</v>
      </c>
      <c r="D1884" s="43"/>
      <c r="E1884" s="43">
        <f t="shared" ref="E1884" si="3733">plan_id</f>
        <v>805</v>
      </c>
      <c r="F1884" s="43">
        <f t="shared" ca="1" si="3426"/>
        <v>2016</v>
      </c>
      <c r="G1884" s="43">
        <f t="shared" ref="G1884" ca="1" si="3734">VLOOKUP(INDIRECT(CHAR(39)&amp;$A1884&amp;CHAR(39)&amp;"!r2c"&amp;$C1884,0),variables,2,0)</f>
        <v>10802</v>
      </c>
      <c r="H1884" s="4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135219000</v>
      </c>
      <c r="I1884" s="43"/>
    </row>
    <row r="1885" spans="1:9" x14ac:dyDescent="0.3">
      <c r="A1885" s="43" t="s">
        <v>309</v>
      </c>
      <c r="B1885" s="43">
        <f t="shared" si="3611"/>
        <v>19</v>
      </c>
      <c r="C1885" s="43">
        <f t="shared" si="3626"/>
        <v>64</v>
      </c>
      <c r="D1885" s="43"/>
      <c r="E1885" s="43">
        <f t="shared" ref="E1885" si="3735">plan_id</f>
        <v>805</v>
      </c>
      <c r="F1885" s="43">
        <f t="shared" ca="1" si="3426"/>
        <v>2016</v>
      </c>
      <c r="G1885" s="43">
        <f t="shared" ref="G1885" ca="1" si="3736">VLOOKUP(INDIRECT(CHAR(39)&amp;$A1885&amp;CHAR(39)&amp;"!r2c"&amp;$C1885,0),variables,2,0)</f>
        <v>10803</v>
      </c>
      <c r="H1885" s="4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3"/>
    </row>
    <row r="1886" spans="1:9" x14ac:dyDescent="0.3">
      <c r="A1886" s="43" t="s">
        <v>309</v>
      </c>
      <c r="B1886" s="43">
        <f t="shared" si="3611"/>
        <v>19</v>
      </c>
      <c r="C1886" s="43">
        <f t="shared" si="3626"/>
        <v>65</v>
      </c>
      <c r="D1886" s="43"/>
      <c r="E1886" s="43">
        <f t="shared" ref="E1886" si="3737">plan_id</f>
        <v>805</v>
      </c>
      <c r="F1886" s="43">
        <f t="shared" ca="1" si="3426"/>
        <v>2016</v>
      </c>
      <c r="G1886" s="43">
        <f t="shared" ref="G1886" ca="1" si="3738">VLOOKUP(INDIRECT(CHAR(39)&amp;$A1886&amp;CHAR(39)&amp;"!r2c"&amp;$C1886,0),variables,2,0)</f>
        <v>10804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3"/>
    </row>
    <row r="1887" spans="1:9" x14ac:dyDescent="0.3">
      <c r="A1887" s="43" t="s">
        <v>309</v>
      </c>
      <c r="B1887" s="43">
        <f t="shared" si="3611"/>
        <v>19</v>
      </c>
      <c r="C1887" s="43">
        <f t="shared" si="3626"/>
        <v>66</v>
      </c>
      <c r="D1887" s="43"/>
      <c r="E1887" s="43">
        <f t="shared" ref="E1887" si="3739">plan_id</f>
        <v>805</v>
      </c>
      <c r="F1887" s="43">
        <f t="shared" ca="1" si="3426"/>
        <v>2016</v>
      </c>
      <c r="G1887" s="43">
        <f t="shared" ref="G1887" ca="1" si="3740">VLOOKUP(INDIRECT(CHAR(39)&amp;$A1887&amp;CHAR(39)&amp;"!r2c"&amp;$C1887,0),variables,2,0)</f>
        <v>10805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3"/>
    </row>
    <row r="1888" spans="1:9" x14ac:dyDescent="0.3">
      <c r="A1888" s="43" t="s">
        <v>309</v>
      </c>
      <c r="B1888" s="43">
        <f t="shared" ref="B1888" si="3741">B1823+1</f>
        <v>19</v>
      </c>
      <c r="C1888" s="43">
        <f t="shared" si="3626"/>
        <v>67</v>
      </c>
      <c r="D1888" s="43"/>
      <c r="E1888" s="43">
        <f t="shared" ref="E1888" si="3742">plan_id</f>
        <v>805</v>
      </c>
      <c r="F1888" s="43">
        <f t="shared" ca="1" si="3426"/>
        <v>2016</v>
      </c>
      <c r="G1888" s="43">
        <f t="shared" ref="G1888" ca="1" si="3743">VLOOKUP(INDIRECT(CHAR(39)&amp;$A1888&amp;CHAR(39)&amp;"!r2c"&amp;$C1888,0),variables,2,0)</f>
        <v>10806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3"/>
    </row>
    <row r="1889" spans="1:9" x14ac:dyDescent="0.3">
      <c r="A1889" s="43" t="s">
        <v>309</v>
      </c>
      <c r="B1889" s="43">
        <f>B1888</f>
        <v>19</v>
      </c>
      <c r="C1889" s="43">
        <f t="shared" si="3626"/>
        <v>68</v>
      </c>
      <c r="D1889" s="43"/>
      <c r="E1889" s="43">
        <f t="shared" ref="E1889" si="3744">plan_id</f>
        <v>805</v>
      </c>
      <c r="F1889" s="43">
        <f t="shared" ca="1" si="3426"/>
        <v>2016</v>
      </c>
      <c r="G1889" s="43">
        <f t="shared" ref="G1889" ca="1" si="3745">VLOOKUP(INDIRECT(CHAR(39)&amp;$A1889&amp;CHAR(39)&amp;"!r2c"&amp;$C1889,0),variables,2,0)</f>
        <v>10807</v>
      </c>
      <c r="H1889" s="4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3"/>
    </row>
    <row r="1890" spans="1:9" x14ac:dyDescent="0.3">
      <c r="A1890" s="43" t="s">
        <v>309</v>
      </c>
      <c r="B1890" s="43">
        <f t="shared" ref="B1890:B1914" si="3746">B1889</f>
        <v>19</v>
      </c>
      <c r="C1890" s="43">
        <f t="shared" si="3626"/>
        <v>69</v>
      </c>
      <c r="D1890" s="43"/>
      <c r="E1890" s="43">
        <f t="shared" ref="E1890" si="3747">plan_id</f>
        <v>805</v>
      </c>
      <c r="F1890" s="43">
        <f t="shared" ca="1" si="3426"/>
        <v>2016</v>
      </c>
      <c r="G1890" s="43">
        <f t="shared" ref="G1890" ca="1" si="3748">VLOOKUP(INDIRECT(CHAR(39)&amp;$A1890&amp;CHAR(39)&amp;"!r2c"&amp;$C1890,0),variables,2,0)</f>
        <v>10808</v>
      </c>
      <c r="H1890" s="4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3"/>
    </row>
    <row r="1891" spans="1:9" x14ac:dyDescent="0.3">
      <c r="A1891" s="43" t="s">
        <v>309</v>
      </c>
      <c r="B1891" s="43">
        <f t="shared" si="3746"/>
        <v>19</v>
      </c>
      <c r="C1891" s="43">
        <f t="shared" si="3626"/>
        <v>70</v>
      </c>
      <c r="D1891" s="43"/>
      <c r="E1891" s="43">
        <f t="shared" ref="E1891" si="3749">plan_id</f>
        <v>805</v>
      </c>
      <c r="F1891" s="43">
        <f t="shared" ca="1" si="3426"/>
        <v>2016</v>
      </c>
      <c r="G1891" s="43">
        <f t="shared" ref="G1891" ca="1" si="3750">VLOOKUP(INDIRECT(CHAR(39)&amp;$A1891&amp;CHAR(39)&amp;"!r2c"&amp;$C1891,0),variables,2,0)</f>
        <v>10809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3"/>
    </row>
    <row r="1892" spans="1:9" x14ac:dyDescent="0.3">
      <c r="A1892" s="43" t="s">
        <v>309</v>
      </c>
      <c r="B1892" s="43">
        <f t="shared" si="3746"/>
        <v>19</v>
      </c>
      <c r="C1892" s="43">
        <f t="shared" si="3626"/>
        <v>71</v>
      </c>
      <c r="D1892" s="43"/>
      <c r="E1892" s="43">
        <f t="shared" ref="E1892" si="3751">plan_id</f>
        <v>805</v>
      </c>
      <c r="F1892" s="43">
        <f t="shared" ca="1" si="3426"/>
        <v>2016</v>
      </c>
      <c r="G1892" s="43">
        <f t="shared" ref="G1892" ca="1" si="3752">VLOOKUP(INDIRECT(CHAR(39)&amp;$A1892&amp;CHAR(39)&amp;"!r2c"&amp;$C1892,0),variables,2,0)</f>
        <v>10810</v>
      </c>
      <c r="H1892" s="4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71058000</v>
      </c>
      <c r="I1892" s="43"/>
    </row>
    <row r="1893" spans="1:9" x14ac:dyDescent="0.3">
      <c r="A1893" s="43" t="s">
        <v>309</v>
      </c>
      <c r="B1893" s="43">
        <f t="shared" si="3746"/>
        <v>19</v>
      </c>
      <c r="C1893" s="43">
        <f t="shared" si="3626"/>
        <v>72</v>
      </c>
      <c r="D1893" s="43"/>
      <c r="E1893" s="43">
        <f t="shared" ref="E1893" si="3753">plan_id</f>
        <v>805</v>
      </c>
      <c r="F1893" s="43">
        <f t="shared" ca="1" si="3426"/>
        <v>2016</v>
      </c>
      <c r="G1893" s="43">
        <f t="shared" ref="G1893" ca="1" si="3754">VLOOKUP(INDIRECT(CHAR(39)&amp;$A1893&amp;CHAR(39)&amp;"!r2c"&amp;$C1893,0),variables,2,0)</f>
        <v>10811</v>
      </c>
      <c r="H1893" s="4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3"/>
    </row>
    <row r="1894" spans="1:9" x14ac:dyDescent="0.3">
      <c r="A1894" s="43" t="s">
        <v>309</v>
      </c>
      <c r="B1894" s="43">
        <f t="shared" si="3746"/>
        <v>19</v>
      </c>
      <c r="C1894" s="43">
        <f t="shared" si="3626"/>
        <v>73</v>
      </c>
      <c r="D1894" s="43"/>
      <c r="E1894" s="43">
        <f t="shared" ref="E1894" si="3755">plan_id</f>
        <v>805</v>
      </c>
      <c r="F1894" s="43">
        <f t="shared" ca="1" si="3426"/>
        <v>2016</v>
      </c>
      <c r="G1894" s="43">
        <f t="shared" ref="G1894" ca="1" si="3756">VLOOKUP(INDIRECT(CHAR(39)&amp;$A1894&amp;CHAR(39)&amp;"!r2c"&amp;$C1894,0),variables,2,0)</f>
        <v>10812</v>
      </c>
      <c r="H1894" s="4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3"/>
    </row>
    <row r="1895" spans="1:9" x14ac:dyDescent="0.3">
      <c r="A1895" s="43" t="s">
        <v>309</v>
      </c>
      <c r="B1895" s="43">
        <f t="shared" si="3746"/>
        <v>19</v>
      </c>
      <c r="C1895" s="43">
        <f t="shared" ref="C1895:C1958" si="3757">C1804</f>
        <v>74</v>
      </c>
      <c r="D1895" s="43"/>
      <c r="E1895" s="43">
        <f t="shared" ref="E1895" si="3758">plan_id</f>
        <v>805</v>
      </c>
      <c r="F1895" s="43">
        <f t="shared" ca="1" si="3426"/>
        <v>2016</v>
      </c>
      <c r="G1895" s="43">
        <f t="shared" ref="G1895" ca="1" si="3759">VLOOKUP(INDIRECT(CHAR(39)&amp;$A1895&amp;CHAR(39)&amp;"!r2c"&amp;$C1895,0),variables,2,0)</f>
        <v>10813</v>
      </c>
      <c r="H1895" s="4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3"/>
    </row>
    <row r="1896" spans="1:9" x14ac:dyDescent="0.3">
      <c r="A1896" s="43" t="s">
        <v>309</v>
      </c>
      <c r="B1896" s="43">
        <f t="shared" si="3746"/>
        <v>19</v>
      </c>
      <c r="C1896" s="43">
        <f t="shared" si="3757"/>
        <v>75</v>
      </c>
      <c r="D1896" s="43"/>
      <c r="E1896" s="43">
        <f t="shared" ref="E1896" si="3760">plan_id</f>
        <v>805</v>
      </c>
      <c r="F1896" s="43">
        <f t="shared" ca="1" si="3426"/>
        <v>2016</v>
      </c>
      <c r="G1896" s="43">
        <f t="shared" ref="G1896" ca="1" si="3761">VLOOKUP(INDIRECT(CHAR(39)&amp;$A1896&amp;CHAR(39)&amp;"!r2c"&amp;$C1896,0),variables,2,0)</f>
        <v>10814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3"/>
    </row>
    <row r="1897" spans="1:9" x14ac:dyDescent="0.3">
      <c r="A1897" s="43" t="s">
        <v>309</v>
      </c>
      <c r="B1897" s="43">
        <f t="shared" si="3746"/>
        <v>19</v>
      </c>
      <c r="C1897" s="43">
        <f t="shared" si="3757"/>
        <v>76</v>
      </c>
      <c r="D1897" s="43"/>
      <c r="E1897" s="43">
        <f t="shared" ref="E1897" si="3762">plan_id</f>
        <v>805</v>
      </c>
      <c r="F1897" s="43">
        <f t="shared" ca="1" si="3426"/>
        <v>2016</v>
      </c>
      <c r="G1897" s="43">
        <f t="shared" ref="G1897" ca="1" si="3763">VLOOKUP(INDIRECT(CHAR(39)&amp;$A1897&amp;CHAR(39)&amp;"!r2c"&amp;$C1897,0),variables,2,0)</f>
        <v>10815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3"/>
    </row>
    <row r="1898" spans="1:9" x14ac:dyDescent="0.3">
      <c r="A1898" s="43" t="s">
        <v>309</v>
      </c>
      <c r="B1898" s="43">
        <f t="shared" si="3746"/>
        <v>19</v>
      </c>
      <c r="C1898" s="43">
        <f t="shared" si="3757"/>
        <v>77</v>
      </c>
      <c r="D1898" s="43"/>
      <c r="E1898" s="43">
        <f t="shared" ref="E1898" si="3764">plan_id</f>
        <v>805</v>
      </c>
      <c r="F1898" s="43">
        <f t="shared" ca="1" si="3426"/>
        <v>2016</v>
      </c>
      <c r="G1898" s="43">
        <f t="shared" ref="G1898" ca="1" si="3765">VLOOKUP(INDIRECT(CHAR(39)&amp;$A1898&amp;CHAR(39)&amp;"!r2c"&amp;$C1898,0),variables,2,0)</f>
        <v>10816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-64476000</v>
      </c>
      <c r="I1898" s="43"/>
    </row>
    <row r="1899" spans="1:9" x14ac:dyDescent="0.3">
      <c r="A1899" s="43" t="s">
        <v>309</v>
      </c>
      <c r="B1899" s="43">
        <f t="shared" si="3746"/>
        <v>19</v>
      </c>
      <c r="C1899" s="43">
        <f t="shared" si="3757"/>
        <v>78</v>
      </c>
      <c r="D1899" s="43"/>
      <c r="E1899" s="43">
        <f t="shared" ref="E1899" si="3766">plan_id</f>
        <v>805</v>
      </c>
      <c r="F1899" s="43">
        <f t="shared" ca="1" si="3426"/>
        <v>2016</v>
      </c>
      <c r="G1899" s="43">
        <f t="shared" ref="G1899" ca="1" si="3767">VLOOKUP(INDIRECT(CHAR(39)&amp;$A1899&amp;CHAR(39)&amp;"!r2c"&amp;$C1899,0),variables,2,0)</f>
        <v>10817</v>
      </c>
      <c r="H1899" s="4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3"/>
    </row>
    <row r="1900" spans="1:9" x14ac:dyDescent="0.3">
      <c r="A1900" s="43" t="s">
        <v>309</v>
      </c>
      <c r="B1900" s="43">
        <f t="shared" si="3746"/>
        <v>19</v>
      </c>
      <c r="C1900" s="43">
        <f t="shared" si="3757"/>
        <v>79</v>
      </c>
      <c r="D1900" s="43"/>
      <c r="E1900" s="43">
        <f t="shared" ref="E1900" si="3768">plan_id</f>
        <v>805</v>
      </c>
      <c r="F1900" s="43">
        <f t="shared" ca="1" si="3426"/>
        <v>2016</v>
      </c>
      <c r="G1900" s="43">
        <f t="shared" ref="G1900" ca="1" si="3769">VLOOKUP(INDIRECT(CHAR(39)&amp;$A1900&amp;CHAR(39)&amp;"!r2c"&amp;$C1900,0),variables,2,0)</f>
        <v>10818</v>
      </c>
      <c r="H1900" s="4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37907000</v>
      </c>
      <c r="I1900" s="43"/>
    </row>
    <row r="1901" spans="1:9" x14ac:dyDescent="0.3">
      <c r="A1901" s="43" t="s">
        <v>309</v>
      </c>
      <c r="B1901" s="43">
        <f t="shared" si="3746"/>
        <v>19</v>
      </c>
      <c r="C1901" s="43">
        <f t="shared" si="3757"/>
        <v>80</v>
      </c>
      <c r="D1901" s="43"/>
      <c r="E1901" s="43">
        <f t="shared" ref="E1901" si="3770">plan_id</f>
        <v>805</v>
      </c>
      <c r="F1901" s="43">
        <f t="shared" ca="1" si="3426"/>
        <v>2016</v>
      </c>
      <c r="G1901" s="43">
        <f t="shared" ref="G1901" ca="1" si="3771">VLOOKUP(INDIRECT(CHAR(39)&amp;$A1901&amp;CHAR(39)&amp;"!r2c"&amp;$C1901,0),variables,2,0)</f>
        <v>10819</v>
      </c>
      <c r="H1901" s="4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3"/>
    </row>
    <row r="1902" spans="1:9" x14ac:dyDescent="0.3">
      <c r="A1902" s="43" t="s">
        <v>309</v>
      </c>
      <c r="B1902" s="43">
        <f t="shared" si="3746"/>
        <v>19</v>
      </c>
      <c r="C1902" s="43">
        <f t="shared" si="3757"/>
        <v>81</v>
      </c>
      <c r="D1902" s="43"/>
      <c r="E1902" s="43">
        <f t="shared" ref="E1902" si="3772">plan_id</f>
        <v>805</v>
      </c>
      <c r="F1902" s="43">
        <f t="shared" ca="1" si="3426"/>
        <v>2016</v>
      </c>
      <c r="G1902" s="43">
        <f t="shared" ref="G1902" ca="1" si="3773">VLOOKUP(INDIRECT(CHAR(39)&amp;$A1902&amp;CHAR(39)&amp;"!r2c"&amp;$C1902,0),variables,2,0)</f>
        <v>10820</v>
      </c>
      <c r="H1902" s="4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3"/>
    </row>
    <row r="1903" spans="1:9" x14ac:dyDescent="0.3">
      <c r="A1903" s="43" t="s">
        <v>309</v>
      </c>
      <c r="B1903" s="43">
        <f t="shared" si="3746"/>
        <v>19</v>
      </c>
      <c r="C1903" s="43">
        <f t="shared" si="3757"/>
        <v>82</v>
      </c>
      <c r="D1903" s="43"/>
      <c r="E1903" s="43">
        <f t="shared" ref="E1903" si="3774">plan_id</f>
        <v>805</v>
      </c>
      <c r="F1903" s="43">
        <f t="shared" ca="1" si="3426"/>
        <v>2016</v>
      </c>
      <c r="G1903" s="43">
        <f t="shared" ref="G1903" ca="1" si="3775">VLOOKUP(INDIRECT(CHAR(39)&amp;$A1903&amp;CHAR(39)&amp;"!r2c"&amp;$C1903,0),variables,2,0)</f>
        <v>10821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3"/>
    </row>
    <row r="1904" spans="1:9" x14ac:dyDescent="0.3">
      <c r="A1904" s="43" t="s">
        <v>309</v>
      </c>
      <c r="B1904" s="43">
        <f t="shared" si="3746"/>
        <v>19</v>
      </c>
      <c r="C1904" s="43">
        <f t="shared" si="3757"/>
        <v>83</v>
      </c>
      <c r="D1904" s="43"/>
      <c r="E1904" s="43">
        <f t="shared" ref="E1904" si="3776">plan_id</f>
        <v>805</v>
      </c>
      <c r="F1904" s="43">
        <f t="shared" ca="1" si="3426"/>
        <v>2016</v>
      </c>
      <c r="G1904" s="43">
        <f t="shared" ref="G1904" ca="1" si="3777">VLOOKUP(INDIRECT(CHAR(39)&amp;$A1904&amp;CHAR(39)&amp;"!r2c"&amp;$C1904,0),variables,2,0)</f>
        <v>10822</v>
      </c>
      <c r="H1904" s="4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3"/>
    </row>
    <row r="1905" spans="1:9" x14ac:dyDescent="0.3">
      <c r="A1905" s="43" t="s">
        <v>309</v>
      </c>
      <c r="B1905" s="43">
        <f t="shared" si="3746"/>
        <v>19</v>
      </c>
      <c r="C1905" s="43">
        <f t="shared" si="3757"/>
        <v>84</v>
      </c>
      <c r="D1905" s="43"/>
      <c r="E1905" s="43">
        <f t="shared" ref="E1905" si="3778">plan_id</f>
        <v>805</v>
      </c>
      <c r="F1905" s="43">
        <f t="shared" ca="1" si="3426"/>
        <v>2016</v>
      </c>
      <c r="G1905" s="43">
        <f t="shared" ref="G1905" ca="1" si="3779">VLOOKUP(INDIRECT(CHAR(39)&amp;$A1905&amp;CHAR(39)&amp;"!r2c"&amp;$C1905,0),variables,2,0)</f>
        <v>10829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3"/>
    </row>
    <row r="1906" spans="1:9" x14ac:dyDescent="0.3">
      <c r="A1906" s="43" t="s">
        <v>309</v>
      </c>
      <c r="B1906" s="43">
        <f t="shared" si="3746"/>
        <v>19</v>
      </c>
      <c r="C1906" s="43">
        <f t="shared" si="3757"/>
        <v>85</v>
      </c>
      <c r="D1906" s="43"/>
      <c r="E1906" s="43">
        <f t="shared" ref="E1906" si="3780">plan_id</f>
        <v>805</v>
      </c>
      <c r="F1906" s="43">
        <f t="shared" ca="1" si="3426"/>
        <v>2016</v>
      </c>
      <c r="G1906" s="43">
        <f t="shared" ref="G1906" ca="1" si="3781">VLOOKUP(INDIRECT(CHAR(39)&amp;$A1906&amp;CHAR(39)&amp;"!r2c"&amp;$C1906,0),variables,2,0)</f>
        <v>10823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600891000</v>
      </c>
      <c r="I1906" s="43"/>
    </row>
    <row r="1907" spans="1:9" x14ac:dyDescent="0.3">
      <c r="A1907" s="43" t="s">
        <v>309</v>
      </c>
      <c r="B1907" s="43">
        <f t="shared" si="3746"/>
        <v>19</v>
      </c>
      <c r="C1907" s="43">
        <f t="shared" si="3757"/>
        <v>86</v>
      </c>
      <c r="D1907" s="43"/>
      <c r="E1907" s="43">
        <f t="shared" ref="E1907" si="3782">plan_id</f>
        <v>805</v>
      </c>
      <c r="F1907" s="43">
        <f t="shared" ca="1" si="3426"/>
        <v>2016</v>
      </c>
      <c r="G1907" s="43">
        <f t="shared" ref="G1907" ca="1" si="3783">VLOOKUP(INDIRECT(CHAR(39)&amp;$A1907&amp;CHAR(39)&amp;"!r2c"&amp;$C1907,0),variables,2,0)</f>
        <v>10798</v>
      </c>
      <c r="H1907" s="4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3"/>
    </row>
    <row r="1908" spans="1:9" x14ac:dyDescent="0.3">
      <c r="A1908" s="43" t="s">
        <v>309</v>
      </c>
      <c r="B1908" s="43">
        <f t="shared" si="3746"/>
        <v>19</v>
      </c>
      <c r="C1908" s="43">
        <f t="shared" si="3757"/>
        <v>87</v>
      </c>
      <c r="D1908" s="43"/>
      <c r="E1908" s="43">
        <f t="shared" ref="E1908" si="3784">plan_id</f>
        <v>805</v>
      </c>
      <c r="F1908" s="43">
        <f t="shared" ca="1" si="3426"/>
        <v>2016</v>
      </c>
      <c r="G1908" s="43">
        <f t="shared" ref="G1908" ca="1" si="3785">VLOOKUP(INDIRECT(CHAR(39)&amp;$A1908&amp;CHAR(39)&amp;"!r2c"&amp;$C1908,0),variables,2,0)</f>
        <v>10799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3"/>
    </row>
    <row r="1909" spans="1:9" x14ac:dyDescent="0.3">
      <c r="A1909" s="43" t="s">
        <v>309</v>
      </c>
      <c r="B1909" s="43">
        <f t="shared" si="3746"/>
        <v>19</v>
      </c>
      <c r="C1909" s="43">
        <f t="shared" si="3757"/>
        <v>88</v>
      </c>
      <c r="D1909" s="43"/>
      <c r="E1909" s="43">
        <f t="shared" ref="E1909" si="3786">plan_id</f>
        <v>805</v>
      </c>
      <c r="F1909" s="43">
        <f t="shared" ca="1" si="3426"/>
        <v>2016</v>
      </c>
      <c r="G1909" s="43">
        <f t="shared" ref="G1909" ca="1" si="3787">VLOOKUP(INDIRECT(CHAR(39)&amp;$A1909&amp;CHAR(39)&amp;"!r2c"&amp;$C1909,0),variables,2,0)</f>
        <v>10800</v>
      </c>
      <c r="H1909" s="4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3"/>
    </row>
    <row r="1910" spans="1:9" x14ac:dyDescent="0.3">
      <c r="A1910" s="43" t="s">
        <v>309</v>
      </c>
      <c r="B1910" s="43">
        <f t="shared" si="3746"/>
        <v>19</v>
      </c>
      <c r="C1910" s="43">
        <f t="shared" si="3757"/>
        <v>89</v>
      </c>
      <c r="D1910" s="43"/>
      <c r="E1910" s="43">
        <f t="shared" ref="E1910" si="3788">plan_id</f>
        <v>805</v>
      </c>
      <c r="F1910" s="43">
        <f t="shared" ca="1" si="3426"/>
        <v>2016</v>
      </c>
      <c r="G1910" s="43">
        <f t="shared" ref="G1910" ca="1" si="3789">VLOOKUP(INDIRECT(CHAR(39)&amp;$A1910&amp;CHAR(39)&amp;"!r2c"&amp;$C1910,0),variables,2,0)</f>
        <v>10824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3"/>
    </row>
    <row r="1911" spans="1:9" x14ac:dyDescent="0.3">
      <c r="A1911" s="43" t="s">
        <v>309</v>
      </c>
      <c r="B1911" s="43">
        <f t="shared" si="3746"/>
        <v>19</v>
      </c>
      <c r="C1911" s="43">
        <f t="shared" si="3757"/>
        <v>90</v>
      </c>
      <c r="D1911" s="43"/>
      <c r="E1911" s="43">
        <f t="shared" ref="E1911" si="3790">plan_id</f>
        <v>805</v>
      </c>
      <c r="F1911" s="43">
        <f t="shared" ca="1" si="3426"/>
        <v>2016</v>
      </c>
      <c r="G1911" s="43">
        <f t="shared" ref="G1911" ca="1" si="3791">VLOOKUP(INDIRECT(CHAR(39)&amp;$A1911&amp;CHAR(39)&amp;"!r2c"&amp;$C1911,0),variables,2,0)</f>
        <v>10825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-297206000</v>
      </c>
      <c r="I1911" s="43"/>
    </row>
    <row r="1912" spans="1:9" x14ac:dyDescent="0.3">
      <c r="A1912" s="43" t="s">
        <v>309</v>
      </c>
      <c r="B1912" s="43">
        <f t="shared" si="3746"/>
        <v>19</v>
      </c>
      <c r="C1912" s="43">
        <f t="shared" si="3757"/>
        <v>91</v>
      </c>
      <c r="D1912" s="43"/>
      <c r="E1912" s="43">
        <f t="shared" ref="E1912" si="3792">plan_id</f>
        <v>805</v>
      </c>
      <c r="F1912" s="43">
        <f t="shared" ca="1" si="3426"/>
        <v>2016</v>
      </c>
      <c r="G1912" s="43">
        <f t="shared" ref="G1912" ca="1" si="3793">VLOOKUP(INDIRECT(CHAR(39)&amp;$A1912&amp;CHAR(39)&amp;"!r2c"&amp;$C1912,0),variables,2,0)</f>
        <v>10826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1044783000</v>
      </c>
      <c r="I1912" s="43"/>
    </row>
    <row r="1913" spans="1:9" x14ac:dyDescent="0.3">
      <c r="A1913" s="43" t="s">
        <v>309</v>
      </c>
      <c r="B1913" s="43">
        <f t="shared" si="3746"/>
        <v>19</v>
      </c>
      <c r="C1913" s="43">
        <f t="shared" si="3757"/>
        <v>92</v>
      </c>
      <c r="D1913" s="43"/>
      <c r="E1913" s="43">
        <f t="shared" ref="E1913" si="3794">plan_id</f>
        <v>805</v>
      </c>
      <c r="F1913" s="43">
        <f t="shared" ca="1" si="3426"/>
        <v>2016</v>
      </c>
      <c r="G1913" s="43">
        <f t="shared" ref="G1913" ca="1" si="3795">VLOOKUP(INDIRECT(CHAR(39)&amp;$A1913&amp;CHAR(39)&amp;"!r2c"&amp;$C1913,0),variables,2,0)</f>
        <v>10828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3"/>
    </row>
    <row r="1914" spans="1:9" x14ac:dyDescent="0.3">
      <c r="A1914" s="43" t="s">
        <v>309</v>
      </c>
      <c r="B1914" s="43">
        <f t="shared" si="3746"/>
        <v>19</v>
      </c>
      <c r="C1914" s="43">
        <f t="shared" si="3757"/>
        <v>93</v>
      </c>
      <c r="D1914" s="43"/>
      <c r="E1914" s="43">
        <f t="shared" ref="E1914" si="3796">plan_id</f>
        <v>805</v>
      </c>
      <c r="F1914" s="43">
        <f t="shared" ca="1" si="3426"/>
        <v>2016</v>
      </c>
      <c r="G1914" s="43">
        <f t="shared" ref="G1914" ca="1" si="3797">VLOOKUP(INDIRECT(CHAR(39)&amp;$A1914&amp;CHAR(39)&amp;"!r2c"&amp;$C1914,0),variables,2,0)</f>
        <v>10827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472425000</v>
      </c>
      <c r="I1914" s="43"/>
    </row>
    <row r="1915" spans="1:9" x14ac:dyDescent="0.3">
      <c r="A1915" s="43" t="s">
        <v>309</v>
      </c>
      <c r="B1915" s="43">
        <f t="shared" ref="B1915:B1978" si="3798">B1850+1</f>
        <v>20</v>
      </c>
      <c r="C1915" s="43">
        <f t="shared" si="3757"/>
        <v>3</v>
      </c>
      <c r="D1915" s="43"/>
      <c r="E1915" s="43">
        <f t="shared" ref="E1915" si="3799">plan_id</f>
        <v>805</v>
      </c>
      <c r="F1915" s="43">
        <f t="shared" ca="1" si="3426"/>
        <v>2017</v>
      </c>
      <c r="G1915" s="43">
        <f t="shared" ref="G1915" ca="1" si="3800">VLOOKUP(INDIRECT(CHAR(39)&amp;$A1915&amp;CHAR(39)&amp;"!r2c"&amp;$C1915,0),variables,2,0)</f>
        <v>10703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44012</v>
      </c>
      <c r="I1915" s="43"/>
    </row>
    <row r="1916" spans="1:9" x14ac:dyDescent="0.3">
      <c r="A1916" s="43" t="s">
        <v>309</v>
      </c>
      <c r="B1916" s="43">
        <f t="shared" si="3798"/>
        <v>20</v>
      </c>
      <c r="C1916" s="43">
        <f t="shared" si="3757"/>
        <v>4</v>
      </c>
      <c r="D1916" s="43"/>
      <c r="E1916" s="43">
        <f t="shared" ref="E1916" si="3801">plan_id</f>
        <v>805</v>
      </c>
      <c r="F1916" s="43">
        <f t="shared" ca="1" si="3426"/>
        <v>2017</v>
      </c>
      <c r="G1916" s="43">
        <f t="shared" ref="G1916" ca="1" si="3802">VLOOKUP(INDIRECT(CHAR(39)&amp;$A1916&amp;CHAR(39)&amp;"!r2c"&amp;$C1916,0),variables,2,0)</f>
        <v>10845</v>
      </c>
      <c r="H1916" s="4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  <c r="I1916" s="43"/>
    </row>
    <row r="1917" spans="1:9" x14ac:dyDescent="0.3">
      <c r="A1917" s="43" t="s">
        <v>309</v>
      </c>
      <c r="B1917" s="43">
        <f t="shared" si="3798"/>
        <v>20</v>
      </c>
      <c r="C1917" s="43">
        <f t="shared" si="3757"/>
        <v>5</v>
      </c>
      <c r="D1917" s="43"/>
      <c r="E1917" s="43">
        <f t="shared" ref="E1917" si="3803">plan_id</f>
        <v>805</v>
      </c>
      <c r="F1917" s="43">
        <f t="shared" ca="1" si="3426"/>
        <v>2017</v>
      </c>
      <c r="G1917" s="43">
        <f t="shared" ref="G1917" ca="1" si="3804">VLOOKUP(INDIRECT(CHAR(39)&amp;$A1917&amp;CHAR(39)&amp;"!r2c"&amp;$C1917,0),variables,2,0)</f>
        <v>10924</v>
      </c>
      <c r="H1917" s="4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Univ=10.8%Non-Univ=14.84%</v>
      </c>
      <c r="I1917" s="43"/>
    </row>
    <row r="1918" spans="1:9" x14ac:dyDescent="0.3">
      <c r="A1918" s="43" t="s">
        <v>309</v>
      </c>
      <c r="B1918" s="43">
        <f t="shared" si="3798"/>
        <v>20</v>
      </c>
      <c r="C1918" s="43">
        <f t="shared" si="3757"/>
        <v>6</v>
      </c>
      <c r="D1918" s="43"/>
      <c r="E1918" s="43">
        <f t="shared" ref="E1918" si="3805">plan_id</f>
        <v>805</v>
      </c>
      <c r="F1918" s="43">
        <f t="shared" ca="1" si="3426"/>
        <v>2017</v>
      </c>
      <c r="G1918" s="43">
        <f t="shared" ref="G1918" ca="1" si="3806">VLOOKUP(INDIRECT(CHAR(39)&amp;$A1918&amp;CHAR(39)&amp;"!r2c"&amp;$C1918,0),variables,2,0)</f>
        <v>10925</v>
      </c>
      <c r="H1918" s="46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Univ=3.175%; Non-Univ=5.735%</v>
      </c>
      <c r="I1918" s="43"/>
    </row>
    <row r="1919" spans="1:9" x14ac:dyDescent="0.3">
      <c r="A1919" s="43" t="s">
        <v>309</v>
      </c>
      <c r="B1919" s="43">
        <f t="shared" si="3798"/>
        <v>20</v>
      </c>
      <c r="C1919" s="43">
        <f t="shared" si="3757"/>
        <v>7</v>
      </c>
      <c r="D1919" s="43"/>
      <c r="E1919" s="43">
        <f t="shared" ref="E1919" si="3807">plan_id</f>
        <v>805</v>
      </c>
      <c r="F1919" s="43">
        <f t="shared" ca="1" si="3426"/>
        <v>2017</v>
      </c>
      <c r="G1919" s="43">
        <f t="shared" ref="G1919" ca="1" si="3808">VLOOKUP(INDIRECT(CHAR(39)&amp;$A1919&amp;CHAR(39)&amp;"!r2c"&amp;$C1919,0),variables,2,0)</f>
        <v>10926</v>
      </c>
      <c r="H1919" s="46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Univ=7.625%; Non-Univ=9.105%</v>
      </c>
      <c r="I1919" s="43"/>
    </row>
    <row r="1920" spans="1:9" x14ac:dyDescent="0.3">
      <c r="A1920" s="43" t="s">
        <v>309</v>
      </c>
      <c r="B1920" s="43">
        <f t="shared" si="3798"/>
        <v>20</v>
      </c>
      <c r="C1920" s="43">
        <f t="shared" si="3757"/>
        <v>8</v>
      </c>
      <c r="D1920" s="43"/>
      <c r="E1920" s="43">
        <f t="shared" ref="E1920" si="3809">plan_id</f>
        <v>805</v>
      </c>
      <c r="F1920" s="43">
        <f t="shared" ca="1" si="3426"/>
        <v>2017</v>
      </c>
      <c r="G1920" s="43">
        <f t="shared" ref="G1920" ca="1" si="3810">VLOOKUP(INDIRECT(CHAR(39)&amp;$A1920&amp;CHAR(39)&amp;"!r2c"&amp;$C1920,0),variables,2,0)</f>
        <v>10704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-887467000</v>
      </c>
      <c r="I1920" s="43"/>
    </row>
    <row r="1921" spans="1:9" x14ac:dyDescent="0.3">
      <c r="A1921" s="43" t="s">
        <v>309</v>
      </c>
      <c r="B1921" s="43">
        <f t="shared" si="3798"/>
        <v>20</v>
      </c>
      <c r="C1921" s="43">
        <f t="shared" si="3757"/>
        <v>9</v>
      </c>
      <c r="D1921" s="43"/>
      <c r="E1921" s="43">
        <f t="shared" ref="E1921" si="3811">plan_id</f>
        <v>805</v>
      </c>
      <c r="F1921" s="43">
        <f t="shared" ca="1" si="3426"/>
        <v>2017</v>
      </c>
      <c r="G1921" s="43">
        <f t="shared" ref="G1921" ca="1" si="3812">VLOOKUP(INDIRECT(CHAR(39)&amp;$A1921&amp;CHAR(39)&amp;"!r2c"&amp;$C1921,0),variables,2,0)</f>
        <v>10928</v>
      </c>
      <c r="H1921" s="46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Univ: Pre 7/1/08=24.75%, Post 7/1/08=25.75%; Non-Univ: Pre 7/1/08=23.67%, Post 7/1/08=24.67%</v>
      </c>
      <c r="I1921" s="43"/>
    </row>
    <row r="1922" spans="1:9" x14ac:dyDescent="0.3">
      <c r="A1922" s="43" t="s">
        <v>309</v>
      </c>
      <c r="B1922" s="43">
        <f t="shared" si="3798"/>
        <v>20</v>
      </c>
      <c r="C1922" s="43">
        <f t="shared" si="3757"/>
        <v>10</v>
      </c>
      <c r="D1922" s="43"/>
      <c r="E1922" s="43">
        <f t="shared" ref="E1922" si="3813">plan_id</f>
        <v>805</v>
      </c>
      <c r="F1922" s="43">
        <f t="shared" ca="1" si="3426"/>
        <v>2017</v>
      </c>
      <c r="G1922" s="43">
        <f t="shared" ref="G1922" ca="1" si="3814">VLOOKUP(INDIRECT(CHAR(39)&amp;$A1922&amp;CHAR(39)&amp;"!r2c"&amp;$C1922,0),variables,2,0)</f>
        <v>10929</v>
      </c>
      <c r="H1922" s="46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Univ: Pre 7/1/08=24.75%, Post 7/1/08=25.75%; Non-Univ: Pre 7/1/08=23.67%, Post 7/1/08=24.67%</v>
      </c>
      <c r="I1922" s="43"/>
    </row>
    <row r="1923" spans="1:9" x14ac:dyDescent="0.3">
      <c r="A1923" s="43" t="s">
        <v>309</v>
      </c>
      <c r="B1923" s="43">
        <f t="shared" si="3798"/>
        <v>20</v>
      </c>
      <c r="C1923" s="43">
        <f t="shared" si="3757"/>
        <v>11</v>
      </c>
      <c r="D1923" s="43"/>
      <c r="E1923" s="43">
        <f t="shared" ref="E1923" si="3815">plan_id</f>
        <v>805</v>
      </c>
      <c r="F1923" s="43">
        <f t="shared" ca="1" si="3426"/>
        <v>2017</v>
      </c>
      <c r="G1923" s="43">
        <f t="shared" ref="G1923" ca="1" si="3816">VLOOKUP(INDIRECT(CHAR(39)&amp;$A1923&amp;CHAR(39)&amp;"!r2c"&amp;$C1923,0),variables,2,0)</f>
        <v>10930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3"/>
    </row>
    <row r="1924" spans="1:9" x14ac:dyDescent="0.3">
      <c r="A1924" s="43" t="s">
        <v>309</v>
      </c>
      <c r="B1924" s="43">
        <f t="shared" si="3798"/>
        <v>20</v>
      </c>
      <c r="C1924" s="43">
        <f t="shared" si="3757"/>
        <v>12</v>
      </c>
      <c r="D1924" s="43"/>
      <c r="E1924" s="43">
        <f t="shared" ref="E1924" si="3817">plan_id</f>
        <v>805</v>
      </c>
      <c r="F1924" s="43">
        <f t="shared" ca="1" si="3426"/>
        <v>2017</v>
      </c>
      <c r="G1924" s="43">
        <f t="shared" ref="G1924" ca="1" si="3818">VLOOKUP(INDIRECT(CHAR(39)&amp;$A1924&amp;CHAR(39)&amp;"!r2c"&amp;$C1924,0),variables,2,0)</f>
        <v>10705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313625434</v>
      </c>
      <c r="I1924" s="43"/>
    </row>
    <row r="1925" spans="1:9" x14ac:dyDescent="0.3">
      <c r="A1925" s="43" t="s">
        <v>309</v>
      </c>
      <c r="B1925" s="43">
        <f t="shared" si="3798"/>
        <v>20</v>
      </c>
      <c r="C1925" s="43">
        <f t="shared" si="3757"/>
        <v>13</v>
      </c>
      <c r="D1925" s="43"/>
      <c r="E1925" s="43">
        <f t="shared" ref="E1925" si="3819">plan_id</f>
        <v>805</v>
      </c>
      <c r="F1925" s="43">
        <f t="shared" ca="1" si="3426"/>
        <v>2017</v>
      </c>
      <c r="G1925" s="43">
        <f t="shared" ref="G1925" ca="1" si="3820">VLOOKUP(INDIRECT(CHAR(39)&amp;$A1925&amp;CHAR(39)&amp;"!r2c"&amp;$C1925,0),variables,2,0)</f>
        <v>10842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3"/>
    </row>
    <row r="1926" spans="1:9" x14ac:dyDescent="0.3">
      <c r="A1926" s="43" t="s">
        <v>309</v>
      </c>
      <c r="B1926" s="43">
        <f t="shared" si="3798"/>
        <v>20</v>
      </c>
      <c r="C1926" s="43">
        <f t="shared" si="3757"/>
        <v>14</v>
      </c>
      <c r="D1926" s="43"/>
      <c r="E1926" s="43">
        <f t="shared" ref="E1926" si="3821">plan_id</f>
        <v>805</v>
      </c>
      <c r="F1926" s="43">
        <f t="shared" ca="1" si="3426"/>
        <v>2017</v>
      </c>
      <c r="G1926" s="43">
        <f t="shared" ref="G1926" ca="1" si="3822">VLOOKUP(INDIRECT(CHAR(39)&amp;$A1926&amp;CHAR(39)&amp;"!r2c"&amp;$C1926,0),variables,2,0)</f>
        <v>10843</v>
      </c>
      <c r="H1926" s="46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Univ=13.650%; Non-Univ=16.105%</v>
      </c>
      <c r="I1926" s="43"/>
    </row>
    <row r="1927" spans="1:9" x14ac:dyDescent="0.3">
      <c r="A1927" s="43" t="s">
        <v>309</v>
      </c>
      <c r="B1927" s="43">
        <f t="shared" si="3798"/>
        <v>20</v>
      </c>
      <c r="C1927" s="43">
        <f t="shared" si="3757"/>
        <v>15</v>
      </c>
      <c r="D1927" s="43"/>
      <c r="E1927" s="43">
        <f t="shared" ref="E1927" si="3823">plan_id</f>
        <v>805</v>
      </c>
      <c r="F1927" s="43">
        <f t="shared" ca="1" si="3426"/>
        <v>2017</v>
      </c>
      <c r="G1927" s="43">
        <f t="shared" ref="G1927" ca="1" si="3824">VLOOKUP(INDIRECT(CHAR(39)&amp;$A1927&amp;CHAR(39)&amp;"!r2c"&amp;$C1927,0),variables,2,0)</f>
        <v>10931</v>
      </c>
      <c r="H1927" s="46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Univ: Pre 7/1/08=2.775%, Post 7/1/08=1.775%; Non-Univ: Pre 7/1/08=3.75%, Post 7/1/08=2.75%</v>
      </c>
      <c r="I1927" s="43"/>
    </row>
    <row r="1928" spans="1:9" x14ac:dyDescent="0.3">
      <c r="A1928" s="43" t="s">
        <v>309</v>
      </c>
      <c r="B1928" s="43">
        <f t="shared" si="3798"/>
        <v>20</v>
      </c>
      <c r="C1928" s="43">
        <f t="shared" si="3757"/>
        <v>16</v>
      </c>
      <c r="D1928" s="43"/>
      <c r="E1928" s="43">
        <f t="shared" ref="E1928" si="3825">plan_id</f>
        <v>805</v>
      </c>
      <c r="F1928" s="43">
        <f t="shared" ca="1" si="3426"/>
        <v>2017</v>
      </c>
      <c r="G1928" s="43">
        <f t="shared" ref="G1928" ca="1" si="3826">VLOOKUP(INDIRECT(CHAR(39)&amp;$A1928&amp;CHAR(39)&amp;"!r2c"&amp;$C1928,0),variables,2,0)</f>
        <v>10932</v>
      </c>
      <c r="H1928" s="46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Univ= 2.775%; Non-Univ=3.75%</v>
      </c>
      <c r="I1928" s="43"/>
    </row>
    <row r="1929" spans="1:9" x14ac:dyDescent="0.3">
      <c r="A1929" s="43" t="s">
        <v>309</v>
      </c>
      <c r="B1929" s="43">
        <f t="shared" si="3798"/>
        <v>20</v>
      </c>
      <c r="C1929" s="43">
        <f t="shared" si="3757"/>
        <v>17</v>
      </c>
      <c r="D1929" s="43"/>
      <c r="E1929" s="43">
        <f t="shared" ref="E1929" si="3827">plan_id</f>
        <v>805</v>
      </c>
      <c r="F1929" s="43">
        <f t="shared" ca="1" si="3426"/>
        <v>2017</v>
      </c>
      <c r="G1929" s="43">
        <f t="shared" ref="G1929" ca="1" si="3828">VLOOKUP(INDIRECT(CHAR(39)&amp;$A1929&amp;CHAR(39)&amp;"!r2c"&amp;$C1929,0),variables,2,0)</f>
        <v>10933</v>
      </c>
      <c r="H1929" s="4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Univ: Pre 7/1/08=27.925%, Post 7/1/08=28.925%; Non-Univ: Pre 7/1/08=29.405%, Post 7/1/08=30.405%</v>
      </c>
      <c r="I1929" s="43"/>
    </row>
    <row r="1930" spans="1:9" x14ac:dyDescent="0.3">
      <c r="A1930" s="43" t="s">
        <v>309</v>
      </c>
      <c r="B1930" s="43">
        <f t="shared" si="3798"/>
        <v>20</v>
      </c>
      <c r="C1930" s="43">
        <f t="shared" si="3757"/>
        <v>18</v>
      </c>
      <c r="D1930" s="43"/>
      <c r="E1930" s="43">
        <f t="shared" ref="E1930" si="3829">plan_id</f>
        <v>805</v>
      </c>
      <c r="F1930" s="43">
        <f t="shared" ca="1" si="3426"/>
        <v>2017</v>
      </c>
      <c r="G1930" s="43">
        <f t="shared" ref="G1930" ca="1" si="3830">VLOOKUP(INDIRECT(CHAR(39)&amp;$A1930&amp;CHAR(39)&amp;"!r2c"&amp;$C1930,0),variables,2,0)</f>
        <v>10934</v>
      </c>
      <c r="H1930" s="46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Univ=7.625%; Non-Univ=9.105%</v>
      </c>
      <c r="I1930" s="43"/>
    </row>
    <row r="1931" spans="1:9" x14ac:dyDescent="0.3">
      <c r="A1931" s="43" t="s">
        <v>309</v>
      </c>
      <c r="B1931" s="43">
        <f t="shared" si="3798"/>
        <v>20</v>
      </c>
      <c r="C1931" s="43">
        <f t="shared" si="3757"/>
        <v>19</v>
      </c>
      <c r="D1931" s="43"/>
      <c r="E1931" s="43">
        <f t="shared" ref="E1931" si="3831">plan_id</f>
        <v>805</v>
      </c>
      <c r="F1931" s="43">
        <f t="shared" ca="1" si="3426"/>
        <v>2017</v>
      </c>
      <c r="G1931" s="43">
        <f t="shared" ref="G1931" ca="1" si="3832">VLOOKUP(INDIRECT(CHAR(39)&amp;$A1931&amp;CHAR(39)&amp;"!r2c"&amp;$C1931,0),variables,2,0)</f>
        <v>10935</v>
      </c>
      <c r="H1931" s="4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3"/>
    </row>
    <row r="1932" spans="1:9" x14ac:dyDescent="0.3">
      <c r="A1932" s="43" t="s">
        <v>309</v>
      </c>
      <c r="B1932" s="43">
        <f t="shared" si="3798"/>
        <v>20</v>
      </c>
      <c r="C1932" s="43">
        <f t="shared" si="3757"/>
        <v>20</v>
      </c>
      <c r="D1932" s="43"/>
      <c r="E1932" s="43">
        <f t="shared" ref="E1932" si="3833">plan_id</f>
        <v>805</v>
      </c>
      <c r="F1932" s="43">
        <f t="shared" ca="1" si="3426"/>
        <v>2017</v>
      </c>
      <c r="G1932" s="43">
        <f t="shared" ref="G1932" ca="1" si="3834">VLOOKUP(INDIRECT(CHAR(39)&amp;$A1932&amp;CHAR(39)&amp;"!r2c"&amp;$C1932,0),variables,2,0)</f>
        <v>10937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3"/>
    </row>
    <row r="1933" spans="1:9" x14ac:dyDescent="0.3">
      <c r="A1933" s="43" t="s">
        <v>309</v>
      </c>
      <c r="B1933" s="43">
        <f t="shared" si="3798"/>
        <v>20</v>
      </c>
      <c r="C1933" s="43">
        <f t="shared" si="3757"/>
        <v>21</v>
      </c>
      <c r="D1933" s="43"/>
      <c r="E1933" s="43">
        <f t="shared" ref="E1933" si="3835">plan_id</f>
        <v>805</v>
      </c>
      <c r="F1933" s="43">
        <f t="shared" ca="1" si="3426"/>
        <v>2017</v>
      </c>
      <c r="G1933" s="43">
        <f t="shared" ref="G1933" ca="1" si="3836">VLOOKUP(INDIRECT(CHAR(39)&amp;$A1933&amp;CHAR(39)&amp;"!r2c"&amp;$C1933,0),variables,2,0)</f>
        <v>10938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3"/>
    </row>
    <row r="1934" spans="1:9" x14ac:dyDescent="0.3">
      <c r="A1934" s="43" t="s">
        <v>309</v>
      </c>
      <c r="B1934" s="43">
        <f t="shared" si="3798"/>
        <v>20</v>
      </c>
      <c r="C1934" s="43">
        <f t="shared" si="3757"/>
        <v>22</v>
      </c>
      <c r="D1934" s="43"/>
      <c r="E1934" s="43">
        <f t="shared" ref="E1934" si="3837">plan_id</f>
        <v>805</v>
      </c>
      <c r="F1934" s="43">
        <f t="shared" ca="1" si="3426"/>
        <v>2017</v>
      </c>
      <c r="G1934" s="43">
        <f t="shared" ref="G1934" ca="1" si="3838">VLOOKUP(INDIRECT(CHAR(39)&amp;$A1934&amp;CHAR(39)&amp;"!r2c"&amp;$C1934,0),variables,2,0)</f>
        <v>11007</v>
      </c>
      <c r="H1934" s="4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1934" s="43"/>
    </row>
    <row r="1935" spans="1:9" x14ac:dyDescent="0.3">
      <c r="A1935" s="43" t="s">
        <v>309</v>
      </c>
      <c r="B1935" s="43">
        <f t="shared" si="3798"/>
        <v>20</v>
      </c>
      <c r="C1935" s="43">
        <f t="shared" si="3757"/>
        <v>23</v>
      </c>
      <c r="D1935" s="43"/>
      <c r="E1935" s="43">
        <f t="shared" ref="E1935" si="3839">plan_id</f>
        <v>805</v>
      </c>
      <c r="F1935" s="43">
        <f t="shared" ca="1" si="3426"/>
        <v>2017</v>
      </c>
      <c r="G1935" s="43">
        <f t="shared" ref="G1935" ca="1" si="3840">VLOOKUP(INDIRECT(CHAR(39)&amp;$A1935&amp;CHAR(39)&amp;"!r2c"&amp;$C1935,0),variables,2,0)</f>
        <v>10941</v>
      </c>
      <c r="H1935" s="4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3"/>
    </row>
    <row r="1936" spans="1:9" x14ac:dyDescent="0.3">
      <c r="A1936" s="43" t="s">
        <v>309</v>
      </c>
      <c r="B1936" s="43">
        <f t="shared" si="3798"/>
        <v>20</v>
      </c>
      <c r="C1936" s="43">
        <f t="shared" si="3757"/>
        <v>24</v>
      </c>
      <c r="D1936" s="43"/>
      <c r="E1936" s="43">
        <f t="shared" ref="E1936" si="3841">plan_id</f>
        <v>805</v>
      </c>
      <c r="F1936" s="43">
        <f t="shared" ca="1" si="3426"/>
        <v>2017</v>
      </c>
      <c r="G1936" s="43">
        <f t="shared" ref="G1936" ca="1" si="3842">VLOOKUP(INDIRECT(CHAR(39)&amp;$A1936&amp;CHAR(39)&amp;"!r2c"&amp;$C1936,0),variables,2,0)</f>
        <v>10942</v>
      </c>
      <c r="H1936" s="4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43"/>
    </row>
    <row r="1937" spans="1:9" x14ac:dyDescent="0.3">
      <c r="A1937" s="43" t="s">
        <v>309</v>
      </c>
      <c r="B1937" s="43">
        <f t="shared" si="3798"/>
        <v>20</v>
      </c>
      <c r="C1937" s="43">
        <f t="shared" si="3757"/>
        <v>25</v>
      </c>
      <c r="D1937" s="43"/>
      <c r="E1937" s="43">
        <f t="shared" ref="E1937" si="3843">plan_id</f>
        <v>805</v>
      </c>
      <c r="F1937" s="43">
        <f t="shared" ca="1" si="3426"/>
        <v>2017</v>
      </c>
      <c r="G1937" s="43">
        <f t="shared" ref="G1937" ca="1" si="3844">VLOOKUP(INDIRECT(CHAR(39)&amp;$A1937&amp;CHAR(39)&amp;"!r2c"&amp;$C1937,0),variables,2,0)</f>
        <v>10701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1.4999999999999999E-2</v>
      </c>
      <c r="I1937" s="43"/>
    </row>
    <row r="1938" spans="1:9" x14ac:dyDescent="0.3">
      <c r="A1938" s="43" t="s">
        <v>309</v>
      </c>
      <c r="B1938" s="43">
        <f t="shared" si="3798"/>
        <v>20</v>
      </c>
      <c r="C1938" s="43">
        <f t="shared" si="3757"/>
        <v>26</v>
      </c>
      <c r="D1938" s="43"/>
      <c r="E1938" s="43">
        <f t="shared" ref="E1938" si="3845">plan_id</f>
        <v>805</v>
      </c>
      <c r="F1938" s="43">
        <f t="shared" ca="1" si="3426"/>
        <v>2017</v>
      </c>
      <c r="G1938" s="43">
        <f t="shared" ref="G1938" ca="1" si="3846">VLOOKUP(INDIRECT(CHAR(39)&amp;$A1938&amp;CHAR(39)&amp;"!r2c"&amp;$C1938,0),variables,2,0)</f>
        <v>10702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3"/>
    </row>
    <row r="1939" spans="1:9" x14ac:dyDescent="0.3">
      <c r="A1939" s="43" t="s">
        <v>309</v>
      </c>
      <c r="B1939" s="43">
        <f t="shared" si="3798"/>
        <v>20</v>
      </c>
      <c r="C1939" s="43">
        <f t="shared" si="3757"/>
        <v>27</v>
      </c>
      <c r="D1939" s="43"/>
      <c r="E1939" s="43">
        <f t="shared" ref="E1939" si="3847">plan_id</f>
        <v>805</v>
      </c>
      <c r="F1939" s="43">
        <f t="shared" ca="1" si="3426"/>
        <v>2017</v>
      </c>
      <c r="G1939" s="43">
        <f t="shared" ref="G1939" ca="1" si="3848">VLOOKUP(INDIRECT(CHAR(39)&amp;$A1939&amp;CHAR(39)&amp;"!r2c"&amp;$C1939,0),variables,2,0)</f>
        <v>10943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3"/>
    </row>
    <row r="1940" spans="1:9" x14ac:dyDescent="0.3">
      <c r="A1940" s="43" t="s">
        <v>309</v>
      </c>
      <c r="B1940" s="43">
        <f t="shared" si="3798"/>
        <v>20</v>
      </c>
      <c r="C1940" s="43">
        <f t="shared" si="3757"/>
        <v>28</v>
      </c>
      <c r="D1940" s="43"/>
      <c r="E1940" s="43">
        <f t="shared" ref="E1940" si="3849">plan_id</f>
        <v>805</v>
      </c>
      <c r="F1940" s="43">
        <f t="shared" ca="1" si="3426"/>
        <v>2017</v>
      </c>
      <c r="G1940" s="43">
        <f t="shared" ref="G1940" ca="1" si="3850">VLOOKUP(INDIRECT(CHAR(39)&amp;$A1940&amp;CHAR(39)&amp;"!r2c"&amp;$C1940,0),variables,2,0)</f>
        <v>10944</v>
      </c>
      <c r="H1940" s="4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3"/>
    </row>
    <row r="1941" spans="1:9" x14ac:dyDescent="0.3">
      <c r="A1941" s="43" t="s">
        <v>309</v>
      </c>
      <c r="B1941" s="43">
        <f t="shared" si="3798"/>
        <v>20</v>
      </c>
      <c r="C1941" s="43">
        <f t="shared" si="3757"/>
        <v>29</v>
      </c>
      <c r="D1941" s="43"/>
      <c r="E1941" s="43">
        <f t="shared" ref="E1941" si="3851">plan_id</f>
        <v>805</v>
      </c>
      <c r="F1941" s="43">
        <f t="shared" ca="1" si="3426"/>
        <v>2017</v>
      </c>
      <c r="G1941" s="43">
        <f t="shared" ref="G1941" ca="1" si="3852">VLOOKUP(INDIRECT(CHAR(39)&amp;$A1941&amp;CHAR(39)&amp;"!r2c"&amp;$C1941,0),variables,2,0)</f>
        <v>10945</v>
      </c>
      <c r="H1941" s="4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3"/>
    </row>
    <row r="1942" spans="1:9" x14ac:dyDescent="0.3">
      <c r="A1942" s="43" t="s">
        <v>309</v>
      </c>
      <c r="B1942" s="43">
        <f t="shared" si="3798"/>
        <v>20</v>
      </c>
      <c r="C1942" s="43">
        <f t="shared" si="3757"/>
        <v>30</v>
      </c>
      <c r="D1942" s="43"/>
      <c r="E1942" s="43">
        <f t="shared" ref="E1942" si="3853">plan_id</f>
        <v>805</v>
      </c>
      <c r="F1942" s="43">
        <f t="shared" ca="1" si="3426"/>
        <v>2017</v>
      </c>
      <c r="G1942" s="43">
        <f t="shared" ref="G1942" ca="1" si="3854">VLOOKUP(INDIRECT(CHAR(39)&amp;$A1942&amp;CHAR(39)&amp;"!r2c"&amp;$C1942,0),variables,2,0)</f>
        <v>10947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3"/>
    </row>
    <row r="1943" spans="1:9" x14ac:dyDescent="0.3">
      <c r="A1943" s="43" t="s">
        <v>309</v>
      </c>
      <c r="B1943" s="43">
        <f t="shared" si="3798"/>
        <v>20</v>
      </c>
      <c r="C1943" s="43">
        <f t="shared" si="3757"/>
        <v>31</v>
      </c>
      <c r="D1943" s="43"/>
      <c r="E1943" s="43">
        <f t="shared" ref="E1943" si="3855">plan_id</f>
        <v>805</v>
      </c>
      <c r="F1943" s="43">
        <f t="shared" ca="1" si="3426"/>
        <v>2017</v>
      </c>
      <c r="G1943" s="43">
        <f t="shared" ref="G1943" ca="1" si="3856">VLOOKUP(INDIRECT(CHAR(39)&amp;$A1943&amp;CHAR(39)&amp;"!r2c"&amp;$C1943,0),variables,2,0)</f>
        <v>10948</v>
      </c>
      <c r="H1943" s="4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43"/>
    </row>
    <row r="1944" spans="1:9" x14ac:dyDescent="0.3">
      <c r="A1944" s="43" t="s">
        <v>309</v>
      </c>
      <c r="B1944" s="43">
        <f t="shared" si="3798"/>
        <v>20</v>
      </c>
      <c r="C1944" s="43">
        <f t="shared" si="3757"/>
        <v>32</v>
      </c>
      <c r="D1944" s="43"/>
      <c r="E1944" s="43">
        <f t="shared" ref="E1944" si="3857">plan_id</f>
        <v>805</v>
      </c>
      <c r="F1944" s="43">
        <f t="shared" ca="1" si="3426"/>
        <v>2017</v>
      </c>
      <c r="G1944" s="43">
        <f t="shared" ref="G1944" ca="1" si="3858">VLOOKUP(INDIRECT(CHAR(39)&amp;$A1944&amp;CHAR(39)&amp;"!r2c"&amp;$C1944,0),variables,2,0)</f>
        <v>10949</v>
      </c>
      <c r="H1944" s="4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3"/>
    </row>
    <row r="1945" spans="1:9" x14ac:dyDescent="0.3">
      <c r="A1945" s="43" t="s">
        <v>309</v>
      </c>
      <c r="B1945" s="43">
        <f t="shared" si="3798"/>
        <v>20</v>
      </c>
      <c r="C1945" s="43">
        <f t="shared" si="3757"/>
        <v>33</v>
      </c>
      <c r="D1945" s="43"/>
      <c r="E1945" s="43">
        <f t="shared" ref="E1945" si="3859">plan_id</f>
        <v>805</v>
      </c>
      <c r="F1945" s="43">
        <f t="shared" ca="1" si="3426"/>
        <v>2017</v>
      </c>
      <c r="G1945" s="43">
        <f t="shared" ref="G1945" ca="1" si="3860">VLOOKUP(INDIRECT(CHAR(39)&amp;$A1945&amp;CHAR(39)&amp;"!r2c"&amp;$C1945,0),variables,2,0)</f>
        <v>10951</v>
      </c>
      <c r="H1945" s="4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  <c r="I1945" s="43"/>
    </row>
    <row r="1946" spans="1:9" x14ac:dyDescent="0.3">
      <c r="A1946" s="43" t="s">
        <v>309</v>
      </c>
      <c r="B1946" s="43">
        <f t="shared" si="3798"/>
        <v>20</v>
      </c>
      <c r="C1946" s="43">
        <f t="shared" si="3757"/>
        <v>34</v>
      </c>
      <c r="D1946" s="43"/>
      <c r="E1946" s="43">
        <f t="shared" ref="E1946" si="3861">plan_id</f>
        <v>805</v>
      </c>
      <c r="F1946" s="43">
        <f t="shared" ca="1" si="3426"/>
        <v>2017</v>
      </c>
      <c r="G1946" s="43">
        <f t="shared" ref="G1946" ca="1" si="3862">VLOOKUP(INDIRECT(CHAR(39)&amp;$A1946&amp;CHAR(39)&amp;"!r2c"&amp;$C1946,0),variables,2,0)</f>
        <v>10950</v>
      </c>
      <c r="H1946" s="4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3"/>
    </row>
    <row r="1947" spans="1:9" x14ac:dyDescent="0.3">
      <c r="A1947" s="43" t="s">
        <v>309</v>
      </c>
      <c r="B1947" s="43">
        <f t="shared" si="3798"/>
        <v>20</v>
      </c>
      <c r="C1947" s="43">
        <f t="shared" si="3757"/>
        <v>35</v>
      </c>
      <c r="D1947" s="43"/>
      <c r="E1947" s="43">
        <f t="shared" ref="E1947" si="3863">plan_id</f>
        <v>805</v>
      </c>
      <c r="F1947" s="43">
        <f t="shared" ca="1" si="3426"/>
        <v>2017</v>
      </c>
      <c r="G1947" s="43">
        <f t="shared" ref="G1947" ca="1" si="3864">VLOOKUP(INDIRECT(CHAR(39)&amp;$A1947&amp;CHAR(39)&amp;"!r2c"&amp;$C1947,0),variables,2,0)</f>
        <v>10954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  <c r="I1947" s="43"/>
    </row>
    <row r="1948" spans="1:9" x14ac:dyDescent="0.3">
      <c r="A1948" s="43" t="s">
        <v>309</v>
      </c>
      <c r="B1948" s="43">
        <f t="shared" si="3798"/>
        <v>20</v>
      </c>
      <c r="C1948" s="43">
        <f t="shared" si="3757"/>
        <v>36</v>
      </c>
      <c r="D1948" s="43"/>
      <c r="E1948" s="43">
        <f t="shared" ref="E1948" si="3865">plan_id</f>
        <v>805</v>
      </c>
      <c r="F1948" s="43">
        <f t="shared" ca="1" si="3426"/>
        <v>2017</v>
      </c>
      <c r="G1948" s="43">
        <f t="shared" ref="G1948" ca="1" si="3866">VLOOKUP(INDIRECT(CHAR(39)&amp;$A1948&amp;CHAR(39)&amp;"!r2c"&amp;$C1948,0),variables,2,0)</f>
        <v>10955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43"/>
    </row>
    <row r="1949" spans="1:9" x14ac:dyDescent="0.3">
      <c r="A1949" s="43" t="s">
        <v>309</v>
      </c>
      <c r="B1949" s="43">
        <f t="shared" si="3798"/>
        <v>20</v>
      </c>
      <c r="C1949" s="43">
        <f t="shared" si="3757"/>
        <v>37</v>
      </c>
      <c r="D1949" s="43"/>
      <c r="E1949" s="43">
        <f t="shared" ref="E1949" si="3867">plan_id</f>
        <v>805</v>
      </c>
      <c r="F1949" s="43">
        <f t="shared" ca="1" si="3426"/>
        <v>2017</v>
      </c>
      <c r="G1949" s="43">
        <f t="shared" ref="G1949" ca="1" si="3868">VLOOKUP(INDIRECT(CHAR(39)&amp;$A1949&amp;CHAR(39)&amp;"!r2c"&amp;$C1949,0),variables,2,0)</f>
        <v>10956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3"/>
    </row>
    <row r="1950" spans="1:9" x14ac:dyDescent="0.3">
      <c r="A1950" s="43" t="s">
        <v>309</v>
      </c>
      <c r="B1950" s="43">
        <f t="shared" si="3798"/>
        <v>20</v>
      </c>
      <c r="C1950" s="43">
        <f t="shared" si="3757"/>
        <v>38</v>
      </c>
      <c r="D1950" s="43"/>
      <c r="E1950" s="43">
        <f t="shared" ref="E1950" si="3869">plan_id</f>
        <v>805</v>
      </c>
      <c r="F1950" s="43">
        <f t="shared" ca="1" si="3426"/>
        <v>2017</v>
      </c>
      <c r="G1950" s="43">
        <f t="shared" ref="G1950" ca="1" si="3870">VLOOKUP(INDIRECT(CHAR(39)&amp;$A1950&amp;CHAR(39)&amp;"!r2c"&amp;$C1950,0),variables,2,0)</f>
        <v>10959</v>
      </c>
      <c r="H1950" s="4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3.50 - 7.30%</v>
      </c>
      <c r="I1950" s="43"/>
    </row>
    <row r="1951" spans="1:9" x14ac:dyDescent="0.3">
      <c r="A1951" s="43" t="s">
        <v>309</v>
      </c>
      <c r="B1951" s="43">
        <f t="shared" si="3798"/>
        <v>20</v>
      </c>
      <c r="C1951" s="43">
        <f t="shared" si="3757"/>
        <v>39</v>
      </c>
      <c r="D1951" s="43"/>
      <c r="E1951" s="43">
        <f t="shared" ref="E1951" si="3871">plan_id</f>
        <v>805</v>
      </c>
      <c r="F1951" s="43">
        <f t="shared" ca="1" si="3426"/>
        <v>2017</v>
      </c>
      <c r="G1951" s="43">
        <f t="shared" ref="G1951" ca="1" si="3872">VLOOKUP(INDIRECT(CHAR(39)&amp;$A1951&amp;CHAR(39)&amp;"!r2c"&amp;$C1951,0),variables,2,0)</f>
        <v>10962</v>
      </c>
      <c r="H1951" s="4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Pg.No:27,28</v>
      </c>
      <c r="I1951" s="43"/>
    </row>
    <row r="1952" spans="1:9" x14ac:dyDescent="0.3">
      <c r="A1952" s="43" t="s">
        <v>309</v>
      </c>
      <c r="B1952" s="43">
        <f t="shared" si="3798"/>
        <v>20</v>
      </c>
      <c r="C1952" s="43">
        <f t="shared" si="3757"/>
        <v>40</v>
      </c>
      <c r="D1952" s="43"/>
      <c r="E1952" s="43">
        <f t="shared" ref="E1952" si="3873">plan_id</f>
        <v>805</v>
      </c>
      <c r="F1952" s="43">
        <f t="shared" ca="1" si="3426"/>
        <v>2017</v>
      </c>
      <c r="G1952" s="43">
        <f t="shared" ref="G1952" ca="1" si="3874">VLOOKUP(INDIRECT(CHAR(39)&amp;$A1952&amp;CHAR(39)&amp;"!r2c"&amp;$C1952,0),variables,2,0)</f>
        <v>10964</v>
      </c>
      <c r="H1952" s="4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Pg.No:27,28</v>
      </c>
      <c r="I1952" s="43"/>
    </row>
    <row r="1953" spans="1:9" x14ac:dyDescent="0.3">
      <c r="A1953" s="43" t="s">
        <v>309</v>
      </c>
      <c r="B1953" s="43">
        <f t="shared" si="3798"/>
        <v>20</v>
      </c>
      <c r="C1953" s="43">
        <f t="shared" si="3757"/>
        <v>41</v>
      </c>
      <c r="D1953" s="43"/>
      <c r="E1953" s="43">
        <f t="shared" ref="E1953" si="3875">plan_id</f>
        <v>805</v>
      </c>
      <c r="F1953" s="43">
        <f t="shared" ca="1" si="3426"/>
        <v>2017</v>
      </c>
      <c r="G1953" s="43">
        <f t="shared" ref="G1953" ca="1" si="3876">VLOOKUP(INDIRECT(CHAR(39)&amp;$A1953&amp;CHAR(39)&amp;"!r2c"&amp;$C1953,0),variables,2,0)</f>
        <v>10967</v>
      </c>
      <c r="H1953" s="4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Mortality Table</v>
      </c>
      <c r="I1953" s="43"/>
    </row>
    <row r="1954" spans="1:9" x14ac:dyDescent="0.3">
      <c r="A1954" s="43" t="s">
        <v>309</v>
      </c>
      <c r="B1954" s="43">
        <f t="shared" si="3798"/>
        <v>20</v>
      </c>
      <c r="C1954" s="43">
        <f t="shared" si="3757"/>
        <v>42</v>
      </c>
      <c r="D1954" s="43"/>
      <c r="E1954" s="43">
        <f t="shared" ref="E1954" si="3877">plan_id</f>
        <v>805</v>
      </c>
      <c r="F1954" s="43">
        <f t="shared" ca="1" si="3426"/>
        <v>2017</v>
      </c>
      <c r="G1954" s="43">
        <f t="shared" ref="G1954" ca="1" si="3878">VLOOKUP(INDIRECT(CHAR(39)&amp;$A1954&amp;CHAR(39)&amp;"!r2c"&amp;$C1954,0),variables,2,0)</f>
        <v>10968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3"/>
    </row>
    <row r="1955" spans="1:9" x14ac:dyDescent="0.3">
      <c r="A1955" s="43" t="s">
        <v>309</v>
      </c>
      <c r="B1955" s="43">
        <f t="shared" si="3798"/>
        <v>20</v>
      </c>
      <c r="C1955" s="43">
        <f t="shared" si="3757"/>
        <v>43</v>
      </c>
      <c r="D1955" s="43"/>
      <c r="E1955" s="43">
        <f t="shared" ref="E1955" si="3879">plan_id</f>
        <v>805</v>
      </c>
      <c r="F1955" s="43">
        <f t="shared" ca="1" si="3426"/>
        <v>2017</v>
      </c>
      <c r="G1955" s="43">
        <f t="shared" ref="G1955" ca="1" si="3880">VLOOKUP(INDIRECT(CHAR(39)&amp;$A1955&amp;CHAR(39)&amp;"!r2c"&amp;$C1955,0),variables,2,0)</f>
        <v>10969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scale-BB </v>
      </c>
      <c r="I1955" s="43"/>
    </row>
    <row r="1956" spans="1:9" x14ac:dyDescent="0.3">
      <c r="A1956" s="43" t="s">
        <v>309</v>
      </c>
      <c r="B1956" s="43">
        <f t="shared" si="3798"/>
        <v>20</v>
      </c>
      <c r="C1956" s="43">
        <f t="shared" si="3757"/>
        <v>44</v>
      </c>
      <c r="D1956" s="43"/>
      <c r="E1956" s="43">
        <f t="shared" ref="E1956" si="3881">plan_id</f>
        <v>805</v>
      </c>
      <c r="F1956" s="43">
        <f t="shared" ca="1" si="3426"/>
        <v>2017</v>
      </c>
      <c r="G1956" s="43">
        <f t="shared" ref="G1956" ca="1" si="3882">VLOOKUP(INDIRECT(CHAR(39)&amp;$A1956&amp;CHAR(39)&amp;"!r2c"&amp;$C1956,0),variables,2,0)</f>
        <v>10970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3"/>
    </row>
    <row r="1957" spans="1:9" x14ac:dyDescent="0.3">
      <c r="A1957" s="43" t="s">
        <v>309</v>
      </c>
      <c r="B1957" s="43">
        <f t="shared" si="3798"/>
        <v>20</v>
      </c>
      <c r="C1957" s="43">
        <f t="shared" si="3757"/>
        <v>45</v>
      </c>
      <c r="D1957" s="43"/>
      <c r="E1957" s="43">
        <f t="shared" ref="E1957" si="3883">plan_id</f>
        <v>805</v>
      </c>
      <c r="F1957" s="43">
        <f t="shared" ca="1" si="3426"/>
        <v>2017</v>
      </c>
      <c r="G1957" s="43">
        <f t="shared" ref="G1957" ca="1" si="3884">VLOOKUP(INDIRECT(CHAR(39)&amp;$A1957&amp;CHAR(39)&amp;"!r2c"&amp;$C1957,0),variables,2,0)</f>
        <v>10971</v>
      </c>
      <c r="H1957" s="4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2 Years for Males, 1 Year for Females</v>
      </c>
      <c r="I1957" s="43"/>
    </row>
    <row r="1958" spans="1:9" x14ac:dyDescent="0.3">
      <c r="A1958" s="43" t="s">
        <v>309</v>
      </c>
      <c r="B1958" s="43">
        <f t="shared" si="3798"/>
        <v>20</v>
      </c>
      <c r="C1958" s="43">
        <f t="shared" si="3757"/>
        <v>46</v>
      </c>
      <c r="D1958" s="43"/>
      <c r="E1958" s="43">
        <f t="shared" ref="E1958" si="3885">plan_id</f>
        <v>805</v>
      </c>
      <c r="F1958" s="43">
        <f t="shared" ca="1" si="3426"/>
        <v>2017</v>
      </c>
      <c r="G1958" s="43">
        <f t="shared" ref="G1958" ca="1" si="3886">VLOOKUP(INDIRECT(CHAR(39)&amp;$A1958&amp;CHAR(39)&amp;"!r2c"&amp;$C1958,0),variables,2,0)</f>
        <v>10972</v>
      </c>
      <c r="H1958" s="4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pay, closed</v>
      </c>
      <c r="I1958" s="43"/>
    </row>
    <row r="1959" spans="1:9" x14ac:dyDescent="0.3">
      <c r="A1959" s="43" t="s">
        <v>309</v>
      </c>
      <c r="B1959" s="43">
        <f t="shared" si="3798"/>
        <v>20</v>
      </c>
      <c r="C1959" s="43">
        <f t="shared" ref="C1959:C2022" si="3887">C1868</f>
        <v>47</v>
      </c>
      <c r="D1959" s="43"/>
      <c r="E1959" s="43">
        <f t="shared" ref="E1959" si="3888">plan_id</f>
        <v>805</v>
      </c>
      <c r="F1959" s="43">
        <f t="shared" ca="1" si="3426"/>
        <v>2017</v>
      </c>
      <c r="G1959" s="43">
        <f t="shared" ref="G1959" ca="1" si="3889">VLOOKUP(INDIRECT(CHAR(39)&amp;$A1959&amp;CHAR(39)&amp;"!r2c"&amp;$C1959,0),variables,2,0)</f>
        <v>10973</v>
      </c>
      <c r="H1959" s="4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27.4 years</v>
      </c>
      <c r="I1959" s="43"/>
    </row>
    <row r="1960" spans="1:9" x14ac:dyDescent="0.3">
      <c r="A1960" s="43" t="s">
        <v>309</v>
      </c>
      <c r="B1960" s="43">
        <f t="shared" si="3798"/>
        <v>20</v>
      </c>
      <c r="C1960" s="43">
        <f t="shared" si="3887"/>
        <v>48</v>
      </c>
      <c r="D1960" s="43"/>
      <c r="E1960" s="43">
        <f t="shared" ref="E1960" si="3890">plan_id</f>
        <v>805</v>
      </c>
      <c r="F1960" s="43">
        <f t="shared" ca="1" si="3426"/>
        <v>2017</v>
      </c>
      <c r="G1960" s="43">
        <f t="shared" ref="G1960" ca="1" si="3891">VLOOKUP(INDIRECT(CHAR(39)&amp;$A1960&amp;CHAR(39)&amp;"!r2c"&amp;$C1960,0),variables,2,0)</f>
        <v>10975</v>
      </c>
      <c r="H1960" s="4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  <c r="I1960" s="43"/>
    </row>
    <row r="1961" spans="1:9" x14ac:dyDescent="0.3">
      <c r="A1961" s="43" t="s">
        <v>309</v>
      </c>
      <c r="B1961" s="43">
        <f t="shared" si="3798"/>
        <v>20</v>
      </c>
      <c r="C1961" s="43">
        <f t="shared" si="3887"/>
        <v>49</v>
      </c>
      <c r="D1961" s="43"/>
      <c r="E1961" s="43">
        <f t="shared" ref="E1961" si="3892">plan_id</f>
        <v>805</v>
      </c>
      <c r="F1961" s="43">
        <f t="shared" ca="1" si="3426"/>
        <v>2017</v>
      </c>
      <c r="G1961" s="43">
        <f t="shared" ref="G1961" ca="1" si="3893">VLOOKUP(INDIRECT(CHAR(39)&amp;$A1961&amp;CHAR(39)&amp;"!r2c"&amp;$C1961,0),variables,2,0)</f>
        <v>10976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43"/>
    </row>
    <row r="1962" spans="1:9" x14ac:dyDescent="0.3">
      <c r="A1962" s="43" t="s">
        <v>309</v>
      </c>
      <c r="B1962" s="43">
        <f t="shared" si="3798"/>
        <v>20</v>
      </c>
      <c r="C1962" s="43">
        <f t="shared" si="3887"/>
        <v>50</v>
      </c>
      <c r="D1962" s="43"/>
      <c r="E1962" s="43">
        <f t="shared" ref="E1962" si="3894">plan_id</f>
        <v>805</v>
      </c>
      <c r="F1962" s="43">
        <f t="shared" ca="1" si="3426"/>
        <v>2017</v>
      </c>
      <c r="G1962" s="43">
        <f t="shared" ref="G1962" ca="1" si="3895">VLOOKUP(INDIRECT(CHAR(39)&amp;$A1962&amp;CHAR(39)&amp;"!r2c"&amp;$C1962,0),variables,2,0)</f>
        <v>10977</v>
      </c>
      <c r="H1962" s="4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3"/>
    </row>
    <row r="1963" spans="1:9" x14ac:dyDescent="0.3">
      <c r="A1963" s="43" t="s">
        <v>309</v>
      </c>
      <c r="B1963" s="43">
        <f t="shared" si="3798"/>
        <v>20</v>
      </c>
      <c r="C1963" s="43">
        <f t="shared" si="3887"/>
        <v>51</v>
      </c>
      <c r="D1963" s="43"/>
      <c r="E1963" s="43">
        <f t="shared" ref="E1963" si="3896">plan_id</f>
        <v>805</v>
      </c>
      <c r="F1963" s="43">
        <f t="shared" ca="1" si="3426"/>
        <v>2017</v>
      </c>
      <c r="G1963" s="43">
        <f t="shared" ref="G1963" ca="1" si="3897">VLOOKUP(INDIRECT(CHAR(39)&amp;$A1963&amp;CHAR(39)&amp;"!r2c"&amp;$C1963,0),variables,2,0)</f>
        <v>10978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43"/>
    </row>
    <row r="1964" spans="1:9" x14ac:dyDescent="0.3">
      <c r="A1964" s="43" t="s">
        <v>309</v>
      </c>
      <c r="B1964" s="43">
        <f t="shared" si="3798"/>
        <v>20</v>
      </c>
      <c r="C1964" s="43">
        <f t="shared" si="3887"/>
        <v>52</v>
      </c>
      <c r="D1964" s="43"/>
      <c r="E1964" s="43">
        <f t="shared" ref="E1964" si="3898">plan_id</f>
        <v>805</v>
      </c>
      <c r="F1964" s="43">
        <f t="shared" ca="1" si="3426"/>
        <v>2017</v>
      </c>
      <c r="G1964" s="43">
        <f t="shared" ref="G1964" ca="1" si="3899">VLOOKUP(INDIRECT(CHAR(39)&amp;$A1964&amp;CHAR(39)&amp;"!r2c"&amp;$C1964,0),variables,2,0)</f>
        <v>10979</v>
      </c>
      <c r="H1964" s="4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43"/>
    </row>
    <row r="1965" spans="1:9" x14ac:dyDescent="0.3">
      <c r="A1965" s="43" t="s">
        <v>309</v>
      </c>
      <c r="B1965" s="43">
        <f t="shared" si="3798"/>
        <v>20</v>
      </c>
      <c r="C1965" s="43">
        <f t="shared" si="3887"/>
        <v>53</v>
      </c>
      <c r="D1965" s="43"/>
      <c r="E1965" s="43">
        <f t="shared" ref="E1965" si="3900">plan_id</f>
        <v>805</v>
      </c>
      <c r="F1965" s="43">
        <f t="shared" ca="1" si="3426"/>
        <v>2017</v>
      </c>
      <c r="G1965" s="43">
        <f t="shared" ref="G1965" ca="1" si="3901">VLOOKUP(INDIRECT(CHAR(39)&amp;$A1965&amp;CHAR(39)&amp;"!r2c"&amp;$C1965,0),variables,2,0)</f>
        <v>10980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9.2899999999999996E-2</v>
      </c>
      <c r="I1965" s="43"/>
    </row>
    <row r="1966" spans="1:9" x14ac:dyDescent="0.3">
      <c r="A1966" s="43" t="s">
        <v>309</v>
      </c>
      <c r="B1966" s="43">
        <f t="shared" si="3798"/>
        <v>20</v>
      </c>
      <c r="C1966" s="43">
        <f t="shared" si="3887"/>
        <v>54</v>
      </c>
      <c r="D1966" s="43"/>
      <c r="E1966" s="43">
        <f t="shared" ref="E1966" si="3902">plan_id</f>
        <v>805</v>
      </c>
      <c r="F1966" s="43">
        <f t="shared" ca="1" si="3426"/>
        <v>2017</v>
      </c>
      <c r="G1966" s="43">
        <f t="shared" ref="G1966" ca="1" si="3903">VLOOKUP(INDIRECT(CHAR(39)&amp;$A1966&amp;CHAR(39)&amp;"!r2c"&amp;$C1966,0),variables,2,0)</f>
        <v>10981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</v>
      </c>
      <c r="I1966" s="43"/>
    </row>
    <row r="1967" spans="1:9" x14ac:dyDescent="0.3">
      <c r="A1967" s="43" t="s">
        <v>309</v>
      </c>
      <c r="B1967" s="43">
        <f t="shared" si="3798"/>
        <v>20</v>
      </c>
      <c r="C1967" s="43">
        <f t="shared" si="3887"/>
        <v>55</v>
      </c>
      <c r="D1967" s="43"/>
      <c r="E1967" s="43">
        <f t="shared" ref="E1967" si="3904">plan_id</f>
        <v>805</v>
      </c>
      <c r="F1967" s="43">
        <f t="shared" ca="1" si="3426"/>
        <v>2017</v>
      </c>
      <c r="G1967" s="43">
        <f t="shared" ref="G1967" ca="1" si="3905">VLOOKUP(INDIRECT(CHAR(39)&amp;$A1967&amp;CHAR(39)&amp;"!r2c"&amp;$C1967,0),variables,2,0)</f>
        <v>10706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5.5130858082639059E-4</v>
      </c>
      <c r="I1967" s="43"/>
    </row>
    <row r="1968" spans="1:9" x14ac:dyDescent="0.3">
      <c r="A1968" s="43" t="s">
        <v>309</v>
      </c>
      <c r="B1968" s="43">
        <f t="shared" si="3798"/>
        <v>20</v>
      </c>
      <c r="C1968" s="43">
        <f t="shared" si="3887"/>
        <v>56</v>
      </c>
      <c r="D1968" s="43"/>
      <c r="E1968" s="43">
        <f t="shared" ref="E1968" si="3906">plan_id</f>
        <v>805</v>
      </c>
      <c r="F1968" s="43">
        <f t="shared" ca="1" si="3426"/>
        <v>2017</v>
      </c>
      <c r="G1968" s="43">
        <f t="shared" ref="G1968" ca="1" si="3907">VLOOKUP(INDIRECT(CHAR(39)&amp;$A1968&amp;CHAR(39)&amp;"!r2c"&amp;$C1968,0),variables,2,0)</f>
        <v>10983</v>
      </c>
      <c r="H1968" s="4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 xml:space="preserve">Yes </v>
      </c>
      <c r="I1968" s="43"/>
    </row>
    <row r="1969" spans="1:9" x14ac:dyDescent="0.3">
      <c r="A1969" s="43" t="s">
        <v>309</v>
      </c>
      <c r="B1969" s="43">
        <f t="shared" si="3798"/>
        <v>20</v>
      </c>
      <c r="C1969" s="43">
        <f t="shared" si="3887"/>
        <v>57</v>
      </c>
      <c r="D1969" s="43"/>
      <c r="E1969" s="43">
        <f t="shared" ref="E1969" si="3908">plan_id</f>
        <v>805</v>
      </c>
      <c r="F1969" s="43">
        <f t="shared" ca="1" si="3426"/>
        <v>2017</v>
      </c>
      <c r="G1969" s="43">
        <f t="shared" ref="G1969" ca="1" si="3909">VLOOKUP(INDIRECT(CHAR(39)&amp;$A1969&amp;CHAR(39)&amp;"!r2c"&amp;$C1969,0),variables,2,0)</f>
        <v>10989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18514638000</v>
      </c>
      <c r="I1969" s="43"/>
    </row>
    <row r="1970" spans="1:9" x14ac:dyDescent="0.3">
      <c r="A1970" s="43" t="s">
        <v>309</v>
      </c>
      <c r="B1970" s="43">
        <f t="shared" si="3798"/>
        <v>20</v>
      </c>
      <c r="C1970" s="43">
        <f t="shared" si="3887"/>
        <v>58</v>
      </c>
      <c r="D1970" s="43"/>
      <c r="E1970" s="43">
        <f t="shared" ref="E1970" si="3910">plan_id</f>
        <v>805</v>
      </c>
      <c r="F1970" s="43">
        <f t="shared" ca="1" si="3426"/>
        <v>2017</v>
      </c>
      <c r="G1970" s="43">
        <f t="shared" ref="G1970" ca="1" si="3911">VLOOKUP(INDIRECT(CHAR(39)&amp;$A1970&amp;CHAR(39)&amp;"!r2c"&amp;$C1970,0),variables,2,0)</f>
        <v>10990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32819887000</v>
      </c>
      <c r="I1970" s="43"/>
    </row>
    <row r="1971" spans="1:9" x14ac:dyDescent="0.3">
      <c r="A1971" s="43" t="s">
        <v>309</v>
      </c>
      <c r="B1971" s="43">
        <f t="shared" si="3798"/>
        <v>20</v>
      </c>
      <c r="C1971" s="43">
        <f t="shared" si="3887"/>
        <v>59</v>
      </c>
      <c r="D1971" s="43"/>
      <c r="E1971" s="43">
        <f t="shared" ref="E1971" si="3912">plan_id</f>
        <v>805</v>
      </c>
      <c r="F1971" s="43">
        <f t="shared" ca="1" si="3426"/>
        <v>2017</v>
      </c>
      <c r="G1971" s="43">
        <f t="shared" ref="G1971" ca="1" si="3913">VLOOKUP(INDIRECT(CHAR(39)&amp;$A1971&amp;CHAR(39)&amp;"!r2c"&amp;$C1971,0),variables,2,0)</f>
        <v>10991</v>
      </c>
      <c r="H1971" s="4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14305248000</v>
      </c>
      <c r="I1971" s="43"/>
    </row>
    <row r="1972" spans="1:9" x14ac:dyDescent="0.3">
      <c r="A1972" s="43" t="s">
        <v>309</v>
      </c>
      <c r="B1972" s="43">
        <f t="shared" si="3798"/>
        <v>20</v>
      </c>
      <c r="C1972" s="43">
        <f t="shared" si="3887"/>
        <v>60</v>
      </c>
      <c r="D1972" s="43"/>
      <c r="E1972" s="43">
        <f t="shared" ref="E1972" si="3914">plan_id</f>
        <v>805</v>
      </c>
      <c r="F1972" s="43">
        <f t="shared" ca="1" si="3426"/>
        <v>2017</v>
      </c>
      <c r="G1972" s="43">
        <f t="shared" ref="G1972" ca="1" si="3915">VLOOKUP(INDIRECT(CHAR(39)&amp;$A1972&amp;CHAR(39)&amp;"!r2c"&amp;$C1972,0),variables,2,0)</f>
        <v>10992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0.56399999999999995</v>
      </c>
      <c r="I1972" s="43"/>
    </row>
    <row r="1973" spans="1:9" x14ac:dyDescent="0.3">
      <c r="A1973" s="43" t="s">
        <v>309</v>
      </c>
      <c r="B1973" s="43">
        <f t="shared" si="3798"/>
        <v>20</v>
      </c>
      <c r="C1973" s="43">
        <f t="shared" si="3887"/>
        <v>61</v>
      </c>
      <c r="D1973" s="43"/>
      <c r="E1973" s="43">
        <f t="shared" ref="E1973" si="3916">plan_id</f>
        <v>805</v>
      </c>
      <c r="F1973" s="43">
        <f t="shared" ca="1" si="3426"/>
        <v>2017</v>
      </c>
      <c r="G1973" s="43">
        <f t="shared" ref="G1973" ca="1" si="3917">VLOOKUP(INDIRECT(CHAR(39)&amp;$A1973&amp;CHAR(39)&amp;"!r2c"&amp;$C1973,0),variables,2,0)</f>
        <v>10993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3563584000</v>
      </c>
      <c r="I1973" s="43"/>
    </row>
    <row r="1974" spans="1:9" x14ac:dyDescent="0.3">
      <c r="A1974" s="43" t="s">
        <v>309</v>
      </c>
      <c r="B1974" s="43">
        <f t="shared" si="3798"/>
        <v>20</v>
      </c>
      <c r="C1974" s="43">
        <f t="shared" si="3887"/>
        <v>62</v>
      </c>
      <c r="D1974" s="43"/>
      <c r="E1974" s="43">
        <f t="shared" ref="E1974" si="3918">plan_id</f>
        <v>805</v>
      </c>
      <c r="F1974" s="43">
        <f t="shared" ca="1" si="3426"/>
        <v>2017</v>
      </c>
      <c r="G1974" s="43">
        <f t="shared" ref="G1974" ca="1" si="3919">VLOOKUP(INDIRECT(CHAR(39)&amp;$A1974&amp;CHAR(39)&amp;"!r2c"&amp;$C1974,0),variables,2,0)</f>
        <v>10801</v>
      </c>
      <c r="H1974" s="4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-308146000</v>
      </c>
      <c r="I1974" s="43"/>
    </row>
    <row r="1975" spans="1:9" x14ac:dyDescent="0.3">
      <c r="A1975" s="43" t="s">
        <v>309</v>
      </c>
      <c r="B1975" s="43">
        <f t="shared" si="3798"/>
        <v>20</v>
      </c>
      <c r="C1975" s="43">
        <f t="shared" si="3887"/>
        <v>63</v>
      </c>
      <c r="D1975" s="43"/>
      <c r="E1975" s="43">
        <f t="shared" ref="E1975" si="3920">plan_id</f>
        <v>805</v>
      </c>
      <c r="F1975" s="43">
        <f t="shared" ca="1" si="3426"/>
        <v>2017</v>
      </c>
      <c r="G1975" s="43">
        <f t="shared" ref="G1975" ca="1" si="3921">VLOOKUP(INDIRECT(CHAR(39)&amp;$A1975&amp;CHAR(39)&amp;"!r2c"&amp;$C1975,0),variables,2,0)</f>
        <v>10802</v>
      </c>
      <c r="H1975" s="4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-11667000</v>
      </c>
      <c r="I1975" s="43"/>
    </row>
    <row r="1976" spans="1:9" x14ac:dyDescent="0.3">
      <c r="A1976" s="43" t="s">
        <v>309</v>
      </c>
      <c r="B1976" s="43">
        <f t="shared" si="3798"/>
        <v>20</v>
      </c>
      <c r="C1976" s="43">
        <f t="shared" si="3887"/>
        <v>64</v>
      </c>
      <c r="D1976" s="43"/>
      <c r="E1976" s="43">
        <f t="shared" ref="E1976" si="3922">plan_id</f>
        <v>805</v>
      </c>
      <c r="F1976" s="43">
        <f t="shared" ca="1" si="3426"/>
        <v>2017</v>
      </c>
      <c r="G1976" s="43">
        <f t="shared" ref="G1976" ca="1" si="3923">VLOOKUP(INDIRECT(CHAR(39)&amp;$A1976&amp;CHAR(39)&amp;"!r2c"&amp;$C1976,0),variables,2,0)</f>
        <v>10803</v>
      </c>
      <c r="H1976" s="4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3"/>
    </row>
    <row r="1977" spans="1:9" x14ac:dyDescent="0.3">
      <c r="A1977" s="43" t="s">
        <v>309</v>
      </c>
      <c r="B1977" s="43">
        <f t="shared" si="3798"/>
        <v>20</v>
      </c>
      <c r="C1977" s="43">
        <f t="shared" si="3887"/>
        <v>65</v>
      </c>
      <c r="D1977" s="43"/>
      <c r="E1977" s="43">
        <f t="shared" ref="E1977" si="3924">plan_id</f>
        <v>805</v>
      </c>
      <c r="F1977" s="43">
        <f t="shared" ca="1" si="3426"/>
        <v>2017</v>
      </c>
      <c r="G1977" s="43">
        <f t="shared" ref="G1977" ca="1" si="3925">VLOOKUP(INDIRECT(CHAR(39)&amp;$A1977&amp;CHAR(39)&amp;"!r2c"&amp;$C1977,0),variables,2,0)</f>
        <v>10804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3"/>
    </row>
    <row r="1978" spans="1:9" x14ac:dyDescent="0.3">
      <c r="A1978" s="43" t="s">
        <v>309</v>
      </c>
      <c r="B1978" s="43">
        <f t="shared" si="3798"/>
        <v>20</v>
      </c>
      <c r="C1978" s="43">
        <f t="shared" si="3887"/>
        <v>66</v>
      </c>
      <c r="D1978" s="43"/>
      <c r="E1978" s="43">
        <f t="shared" ref="E1978" si="3926">plan_id</f>
        <v>805</v>
      </c>
      <c r="F1978" s="43">
        <f t="shared" ca="1" si="3426"/>
        <v>2017</v>
      </c>
      <c r="G1978" s="43">
        <f t="shared" ref="G1978" ca="1" si="3927">VLOOKUP(INDIRECT(CHAR(39)&amp;$A1978&amp;CHAR(39)&amp;"!r2c"&amp;$C1978,0),variables,2,0)</f>
        <v>10805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3"/>
    </row>
    <row r="1979" spans="1:9" x14ac:dyDescent="0.3">
      <c r="A1979" s="43" t="s">
        <v>309</v>
      </c>
      <c r="B1979" s="43">
        <f t="shared" ref="B1979" si="3928">B1914+1</f>
        <v>20</v>
      </c>
      <c r="C1979" s="43">
        <f t="shared" si="3887"/>
        <v>67</v>
      </c>
      <c r="D1979" s="43"/>
      <c r="E1979" s="43">
        <f t="shared" ref="E1979" si="3929">plan_id</f>
        <v>805</v>
      </c>
      <c r="F1979" s="43">
        <f t="shared" ca="1" si="3426"/>
        <v>2017</v>
      </c>
      <c r="G1979" s="43">
        <f t="shared" ref="G1979" ca="1" si="3930">VLOOKUP(INDIRECT(CHAR(39)&amp;$A1979&amp;CHAR(39)&amp;"!r2c"&amp;$C1979,0),variables,2,0)</f>
        <v>10806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3"/>
    </row>
    <row r="1980" spans="1:9" x14ac:dyDescent="0.3">
      <c r="A1980" s="43" t="s">
        <v>309</v>
      </c>
      <c r="B1980" s="43">
        <f>B1979</f>
        <v>20</v>
      </c>
      <c r="C1980" s="43">
        <f t="shared" si="3887"/>
        <v>68</v>
      </c>
      <c r="D1980" s="43"/>
      <c r="E1980" s="43">
        <f t="shared" ref="E1980" si="3931">plan_id</f>
        <v>805</v>
      </c>
      <c r="F1980" s="43">
        <f t="shared" ca="1" si="3426"/>
        <v>2017</v>
      </c>
      <c r="G1980" s="43">
        <f t="shared" ref="G1980" ca="1" si="3932">VLOOKUP(INDIRECT(CHAR(39)&amp;$A1980&amp;CHAR(39)&amp;"!r2c"&amp;$C1980,0),variables,2,0)</f>
        <v>10807</v>
      </c>
      <c r="H1980" s="4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3"/>
    </row>
    <row r="1981" spans="1:9" x14ac:dyDescent="0.3">
      <c r="A1981" s="43" t="s">
        <v>309</v>
      </c>
      <c r="B1981" s="43">
        <f t="shared" ref="B1981:B2005" si="3933">B1980</f>
        <v>20</v>
      </c>
      <c r="C1981" s="43">
        <f t="shared" si="3887"/>
        <v>69</v>
      </c>
      <c r="D1981" s="43"/>
      <c r="E1981" s="43">
        <f t="shared" ref="E1981" si="3934">plan_id</f>
        <v>805</v>
      </c>
      <c r="F1981" s="43">
        <f t="shared" ca="1" si="3426"/>
        <v>2017</v>
      </c>
      <c r="G1981" s="43">
        <f t="shared" ref="G1981" ca="1" si="3935">VLOOKUP(INDIRECT(CHAR(39)&amp;$A1981&amp;CHAR(39)&amp;"!r2c"&amp;$C1981,0),variables,2,0)</f>
        <v>10808</v>
      </c>
      <c r="H1981" s="4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3"/>
    </row>
    <row r="1982" spans="1:9" x14ac:dyDescent="0.3">
      <c r="A1982" s="43" t="s">
        <v>309</v>
      </c>
      <c r="B1982" s="43">
        <f t="shared" si="3933"/>
        <v>20</v>
      </c>
      <c r="C1982" s="43">
        <f t="shared" si="3887"/>
        <v>70</v>
      </c>
      <c r="D1982" s="43"/>
      <c r="E1982" s="43">
        <f t="shared" ref="E1982" si="3936">plan_id</f>
        <v>805</v>
      </c>
      <c r="F1982" s="43">
        <f t="shared" ca="1" si="3426"/>
        <v>2017</v>
      </c>
      <c r="G1982" s="43">
        <f t="shared" ref="G1982" ca="1" si="3937">VLOOKUP(INDIRECT(CHAR(39)&amp;$A1982&amp;CHAR(39)&amp;"!r2c"&amp;$C1982,0),variables,2,0)</f>
        <v>10809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3"/>
    </row>
    <row r="1983" spans="1:9" x14ac:dyDescent="0.3">
      <c r="A1983" s="43" t="s">
        <v>309</v>
      </c>
      <c r="B1983" s="43">
        <f t="shared" si="3933"/>
        <v>20</v>
      </c>
      <c r="C1983" s="43">
        <f t="shared" si="3887"/>
        <v>71</v>
      </c>
      <c r="D1983" s="43"/>
      <c r="E1983" s="43">
        <f t="shared" ref="E1983" si="3938">plan_id</f>
        <v>805</v>
      </c>
      <c r="F1983" s="43">
        <f t="shared" ca="1" si="3426"/>
        <v>2017</v>
      </c>
      <c r="G1983" s="43">
        <f t="shared" ref="G1983" ca="1" si="3939">VLOOKUP(INDIRECT(CHAR(39)&amp;$A1983&amp;CHAR(39)&amp;"!r2c"&amp;$C1983,0),variables,2,0)</f>
        <v>10810</v>
      </c>
      <c r="H1983" s="4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11181000</v>
      </c>
      <c r="I1983" s="43"/>
    </row>
    <row r="1984" spans="1:9" x14ac:dyDescent="0.3">
      <c r="A1984" s="43" t="s">
        <v>309</v>
      </c>
      <c r="B1984" s="43">
        <f t="shared" si="3933"/>
        <v>20</v>
      </c>
      <c r="C1984" s="43">
        <f t="shared" si="3887"/>
        <v>72</v>
      </c>
      <c r="D1984" s="43"/>
      <c r="E1984" s="43">
        <f t="shared" ref="E1984" si="3940">plan_id</f>
        <v>805</v>
      </c>
      <c r="F1984" s="43">
        <f t="shared" ca="1" si="3426"/>
        <v>2017</v>
      </c>
      <c r="G1984" s="43">
        <f t="shared" ref="G1984" ca="1" si="3941">VLOOKUP(INDIRECT(CHAR(39)&amp;$A1984&amp;CHAR(39)&amp;"!r2c"&amp;$C1984,0),variables,2,0)</f>
        <v>10811</v>
      </c>
      <c r="H1984" s="4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3"/>
    </row>
    <row r="1985" spans="1:9" x14ac:dyDescent="0.3">
      <c r="A1985" s="43" t="s">
        <v>309</v>
      </c>
      <c r="B1985" s="43">
        <f t="shared" si="3933"/>
        <v>20</v>
      </c>
      <c r="C1985" s="43">
        <f t="shared" si="3887"/>
        <v>73</v>
      </c>
      <c r="D1985" s="43"/>
      <c r="E1985" s="43">
        <f t="shared" ref="E1985" si="3942">plan_id</f>
        <v>805</v>
      </c>
      <c r="F1985" s="43">
        <f t="shared" ca="1" si="3426"/>
        <v>2017</v>
      </c>
      <c r="G1985" s="43">
        <f t="shared" ref="G1985" ca="1" si="3943">VLOOKUP(INDIRECT(CHAR(39)&amp;$A1985&amp;CHAR(39)&amp;"!r2c"&amp;$C1985,0),variables,2,0)</f>
        <v>10812</v>
      </c>
      <c r="H1985" s="4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3"/>
    </row>
    <row r="1986" spans="1:9" x14ac:dyDescent="0.3">
      <c r="A1986" s="43" t="s">
        <v>309</v>
      </c>
      <c r="B1986" s="43">
        <f t="shared" si="3933"/>
        <v>20</v>
      </c>
      <c r="C1986" s="43">
        <f t="shared" si="3887"/>
        <v>74</v>
      </c>
      <c r="D1986" s="43"/>
      <c r="E1986" s="43">
        <f t="shared" ref="E1986" si="3944">plan_id</f>
        <v>805</v>
      </c>
      <c r="F1986" s="43">
        <f t="shared" ca="1" si="3426"/>
        <v>2017</v>
      </c>
      <c r="G1986" s="43">
        <f t="shared" ref="G1986" ca="1" si="3945">VLOOKUP(INDIRECT(CHAR(39)&amp;$A1986&amp;CHAR(39)&amp;"!r2c"&amp;$C1986,0),variables,2,0)</f>
        <v>10813</v>
      </c>
      <c r="H1986" s="4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3"/>
    </row>
    <row r="1987" spans="1:9" x14ac:dyDescent="0.3">
      <c r="A1987" s="43" t="s">
        <v>309</v>
      </c>
      <c r="B1987" s="43">
        <f t="shared" si="3933"/>
        <v>20</v>
      </c>
      <c r="C1987" s="43">
        <f t="shared" si="3887"/>
        <v>75</v>
      </c>
      <c r="D1987" s="43"/>
      <c r="E1987" s="43">
        <f t="shared" ref="E1987" si="3946">plan_id</f>
        <v>805</v>
      </c>
      <c r="F1987" s="43">
        <f t="shared" ca="1" si="3426"/>
        <v>2017</v>
      </c>
      <c r="G1987" s="43">
        <f t="shared" ref="G1987" ca="1" si="3947">VLOOKUP(INDIRECT(CHAR(39)&amp;$A1987&amp;CHAR(39)&amp;"!r2c"&amp;$C1987,0),variables,2,0)</f>
        <v>10814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3"/>
    </row>
    <row r="1988" spans="1:9" x14ac:dyDescent="0.3">
      <c r="A1988" s="43" t="s">
        <v>309</v>
      </c>
      <c r="B1988" s="43">
        <f t="shared" si="3933"/>
        <v>20</v>
      </c>
      <c r="C1988" s="43">
        <f t="shared" si="3887"/>
        <v>76</v>
      </c>
      <c r="D1988" s="43"/>
      <c r="E1988" s="43">
        <f t="shared" ref="E1988" si="3948">plan_id</f>
        <v>805</v>
      </c>
      <c r="F1988" s="43">
        <f t="shared" ref="F1988:F2051" ca="1" si="3949">INDIRECT(CHAR(39)&amp;$A1988&amp;CHAR(39)&amp;"!r"&amp;$B1988&amp;"c2",0)</f>
        <v>2017</v>
      </c>
      <c r="G1988" s="43">
        <f t="shared" ref="G1988" ca="1" si="3950">VLOOKUP(INDIRECT(CHAR(39)&amp;$A1988&amp;CHAR(39)&amp;"!r2c"&amp;$C1988,0),variables,2,0)</f>
        <v>10815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3"/>
    </row>
    <row r="1989" spans="1:9" x14ac:dyDescent="0.3">
      <c r="A1989" s="43" t="s">
        <v>309</v>
      </c>
      <c r="B1989" s="43">
        <f t="shared" si="3933"/>
        <v>20</v>
      </c>
      <c r="C1989" s="43">
        <f t="shared" si="3887"/>
        <v>77</v>
      </c>
      <c r="D1989" s="43"/>
      <c r="E1989" s="43">
        <f t="shared" ref="E1989" si="3951">plan_id</f>
        <v>805</v>
      </c>
      <c r="F1989" s="43">
        <f t="shared" ca="1" si="3949"/>
        <v>2017</v>
      </c>
      <c r="G1989" s="43">
        <f t="shared" ref="G1989" ca="1" si="3952">VLOOKUP(INDIRECT(CHAR(39)&amp;$A1989&amp;CHAR(39)&amp;"!r2c"&amp;$C1989,0),variables,2,0)</f>
        <v>10816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-159758000</v>
      </c>
      <c r="I1989" s="43"/>
    </row>
    <row r="1990" spans="1:9" x14ac:dyDescent="0.3">
      <c r="A1990" s="43" t="s">
        <v>309</v>
      </c>
      <c r="B1990" s="43">
        <f t="shared" si="3933"/>
        <v>20</v>
      </c>
      <c r="C1990" s="43">
        <f t="shared" si="3887"/>
        <v>78</v>
      </c>
      <c r="D1990" s="43"/>
      <c r="E1990" s="43">
        <f t="shared" ref="E1990" si="3953">plan_id</f>
        <v>805</v>
      </c>
      <c r="F1990" s="43">
        <f t="shared" ca="1" si="3949"/>
        <v>2017</v>
      </c>
      <c r="G1990" s="43">
        <f t="shared" ref="G1990" ca="1" si="3954">VLOOKUP(INDIRECT(CHAR(39)&amp;$A1990&amp;CHAR(39)&amp;"!r2c"&amp;$C1990,0),variables,2,0)</f>
        <v>10817</v>
      </c>
      <c r="H1990" s="4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3"/>
    </row>
    <row r="1991" spans="1:9" x14ac:dyDescent="0.3">
      <c r="A1991" s="43" t="s">
        <v>309</v>
      </c>
      <c r="B1991" s="43">
        <f t="shared" si="3933"/>
        <v>20</v>
      </c>
      <c r="C1991" s="43">
        <f t="shared" si="3887"/>
        <v>79</v>
      </c>
      <c r="D1991" s="43"/>
      <c r="E1991" s="43">
        <f t="shared" ref="E1991" si="3955">plan_id</f>
        <v>805</v>
      </c>
      <c r="F1991" s="43">
        <f t="shared" ca="1" si="3949"/>
        <v>2017</v>
      </c>
      <c r="G1991" s="43">
        <f t="shared" ref="G1991" ca="1" si="3956">VLOOKUP(INDIRECT(CHAR(39)&amp;$A1991&amp;CHAR(39)&amp;"!r2c"&amp;$C1991,0),variables,2,0)</f>
        <v>10818</v>
      </c>
      <c r="H1991" s="4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39218000</v>
      </c>
      <c r="I1991" s="43"/>
    </row>
    <row r="1992" spans="1:9" x14ac:dyDescent="0.3">
      <c r="A1992" s="43" t="s">
        <v>309</v>
      </c>
      <c r="B1992" s="43">
        <f t="shared" si="3933"/>
        <v>20</v>
      </c>
      <c r="C1992" s="43">
        <f t="shared" si="3887"/>
        <v>80</v>
      </c>
      <c r="D1992" s="43"/>
      <c r="E1992" s="43">
        <f t="shared" ref="E1992" si="3957">plan_id</f>
        <v>805</v>
      </c>
      <c r="F1992" s="43">
        <f t="shared" ca="1" si="3949"/>
        <v>2017</v>
      </c>
      <c r="G1992" s="43">
        <f t="shared" ref="G1992" ca="1" si="3958">VLOOKUP(INDIRECT(CHAR(39)&amp;$A1992&amp;CHAR(39)&amp;"!r2c"&amp;$C1992,0),variables,2,0)</f>
        <v>10819</v>
      </c>
      <c r="H1992" s="4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3"/>
    </row>
    <row r="1993" spans="1:9" x14ac:dyDescent="0.3">
      <c r="A1993" s="43" t="s">
        <v>309</v>
      </c>
      <c r="B1993" s="43">
        <f t="shared" si="3933"/>
        <v>20</v>
      </c>
      <c r="C1993" s="43">
        <f t="shared" si="3887"/>
        <v>81</v>
      </c>
      <c r="D1993" s="43"/>
      <c r="E1993" s="43">
        <f t="shared" ref="E1993" si="3959">plan_id</f>
        <v>805</v>
      </c>
      <c r="F1993" s="43">
        <f t="shared" ca="1" si="3949"/>
        <v>2017</v>
      </c>
      <c r="G1993" s="43">
        <f t="shared" ref="G1993" ca="1" si="3960">VLOOKUP(INDIRECT(CHAR(39)&amp;$A1993&amp;CHAR(39)&amp;"!r2c"&amp;$C1993,0),variables,2,0)</f>
        <v>10820</v>
      </c>
      <c r="H1993" s="4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3"/>
    </row>
    <row r="1994" spans="1:9" x14ac:dyDescent="0.3">
      <c r="A1994" s="43" t="s">
        <v>309</v>
      </c>
      <c r="B1994" s="43">
        <f t="shared" si="3933"/>
        <v>20</v>
      </c>
      <c r="C1994" s="43">
        <f t="shared" si="3887"/>
        <v>82</v>
      </c>
      <c r="D1994" s="43"/>
      <c r="E1994" s="43">
        <f t="shared" ref="E1994" si="3961">plan_id</f>
        <v>805</v>
      </c>
      <c r="F1994" s="43">
        <f t="shared" ca="1" si="3949"/>
        <v>2017</v>
      </c>
      <c r="G1994" s="43">
        <f t="shared" ref="G1994" ca="1" si="3962">VLOOKUP(INDIRECT(CHAR(39)&amp;$A1994&amp;CHAR(39)&amp;"!r2c"&amp;$C1994,0),variables,2,0)</f>
        <v>10821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3"/>
    </row>
    <row r="1995" spans="1:9" x14ac:dyDescent="0.3">
      <c r="A1995" s="43" t="s">
        <v>309</v>
      </c>
      <c r="B1995" s="43">
        <f t="shared" si="3933"/>
        <v>20</v>
      </c>
      <c r="C1995" s="43">
        <f t="shared" si="3887"/>
        <v>83</v>
      </c>
      <c r="D1995" s="43"/>
      <c r="E1995" s="43">
        <f t="shared" ref="E1995" si="3963">plan_id</f>
        <v>805</v>
      </c>
      <c r="F1995" s="43">
        <f t="shared" ca="1" si="3949"/>
        <v>2017</v>
      </c>
      <c r="G1995" s="43">
        <f t="shared" ref="G1995" ca="1" si="3964">VLOOKUP(INDIRECT(CHAR(39)&amp;$A1995&amp;CHAR(39)&amp;"!r2c"&amp;$C1995,0),variables,2,0)</f>
        <v>10822</v>
      </c>
      <c r="H1995" s="4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3"/>
    </row>
    <row r="1996" spans="1:9" x14ac:dyDescent="0.3">
      <c r="A1996" s="43" t="s">
        <v>309</v>
      </c>
      <c r="B1996" s="43">
        <f t="shared" si="3933"/>
        <v>20</v>
      </c>
      <c r="C1996" s="43">
        <f t="shared" si="3887"/>
        <v>84</v>
      </c>
      <c r="D1996" s="43"/>
      <c r="E1996" s="43">
        <f t="shared" ref="E1996" si="3965">plan_id</f>
        <v>805</v>
      </c>
      <c r="F1996" s="43">
        <f t="shared" ca="1" si="3949"/>
        <v>2017</v>
      </c>
      <c r="G1996" s="43">
        <f t="shared" ref="G1996" ca="1" si="3966">VLOOKUP(INDIRECT(CHAR(39)&amp;$A1996&amp;CHAR(39)&amp;"!r2c"&amp;$C1996,0),variables,2,0)</f>
        <v>10829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3"/>
    </row>
    <row r="1997" spans="1:9" x14ac:dyDescent="0.3">
      <c r="A1997" s="43" t="s">
        <v>309</v>
      </c>
      <c r="B1997" s="43">
        <f t="shared" si="3933"/>
        <v>20</v>
      </c>
      <c r="C1997" s="43">
        <f t="shared" si="3887"/>
        <v>85</v>
      </c>
      <c r="D1997" s="43"/>
      <c r="E1997" s="43">
        <f t="shared" ref="E1997" si="3967">plan_id</f>
        <v>805</v>
      </c>
      <c r="F1997" s="43">
        <f t="shared" ca="1" si="3949"/>
        <v>2017</v>
      </c>
      <c r="G1997" s="43">
        <f t="shared" ref="G1997" ca="1" si="3968">VLOOKUP(INDIRECT(CHAR(39)&amp;$A1997&amp;CHAR(39)&amp;"!r2c"&amp;$C1997,0),variables,2,0)</f>
        <v>10823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-226085000</v>
      </c>
      <c r="I1997" s="43"/>
    </row>
    <row r="1998" spans="1:9" x14ac:dyDescent="0.3">
      <c r="A1998" s="43" t="s">
        <v>309</v>
      </c>
      <c r="B1998" s="43">
        <f t="shared" si="3933"/>
        <v>20</v>
      </c>
      <c r="C1998" s="43">
        <f t="shared" si="3887"/>
        <v>86</v>
      </c>
      <c r="D1998" s="43"/>
      <c r="E1998" s="43">
        <f t="shared" ref="E1998" si="3969">plan_id</f>
        <v>805</v>
      </c>
      <c r="F1998" s="43">
        <f t="shared" ca="1" si="3949"/>
        <v>2017</v>
      </c>
      <c r="G1998" s="43">
        <f t="shared" ref="G1998" ca="1" si="3970">VLOOKUP(INDIRECT(CHAR(39)&amp;$A1998&amp;CHAR(39)&amp;"!r2c"&amp;$C1998,0),variables,2,0)</f>
        <v>10798</v>
      </c>
      <c r="H1998" s="4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3"/>
    </row>
    <row r="1999" spans="1:9" x14ac:dyDescent="0.3">
      <c r="A1999" s="43" t="s">
        <v>309</v>
      </c>
      <c r="B1999" s="43">
        <f t="shared" si="3933"/>
        <v>20</v>
      </c>
      <c r="C1999" s="43">
        <f t="shared" si="3887"/>
        <v>87</v>
      </c>
      <c r="D1999" s="43"/>
      <c r="E1999" s="43">
        <f t="shared" ref="E1999" si="3971">plan_id</f>
        <v>805</v>
      </c>
      <c r="F1999" s="43">
        <f t="shared" ca="1" si="3949"/>
        <v>2017</v>
      </c>
      <c r="G1999" s="43">
        <f t="shared" ref="G1999" ca="1" si="3972">VLOOKUP(INDIRECT(CHAR(39)&amp;$A1999&amp;CHAR(39)&amp;"!r2c"&amp;$C1999,0),variables,2,0)</f>
        <v>10799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3"/>
    </row>
    <row r="2000" spans="1:9" x14ac:dyDescent="0.3">
      <c r="A2000" s="43" t="s">
        <v>309</v>
      </c>
      <c r="B2000" s="43">
        <f t="shared" si="3933"/>
        <v>20</v>
      </c>
      <c r="C2000" s="43">
        <f t="shared" si="3887"/>
        <v>88</v>
      </c>
      <c r="D2000" s="43"/>
      <c r="E2000" s="43">
        <f t="shared" ref="E2000" si="3973">plan_id</f>
        <v>805</v>
      </c>
      <c r="F2000" s="43">
        <f t="shared" ca="1" si="3949"/>
        <v>2017</v>
      </c>
      <c r="G2000" s="43">
        <f t="shared" ref="G2000" ca="1" si="3974">VLOOKUP(INDIRECT(CHAR(39)&amp;$A2000&amp;CHAR(39)&amp;"!r2c"&amp;$C2000,0),variables,2,0)</f>
        <v>10800</v>
      </c>
      <c r="H2000" s="4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3"/>
    </row>
    <row r="2001" spans="1:9" x14ac:dyDescent="0.3">
      <c r="A2001" s="43" t="s">
        <v>309</v>
      </c>
      <c r="B2001" s="43">
        <f t="shared" si="3933"/>
        <v>20</v>
      </c>
      <c r="C2001" s="43">
        <f t="shared" si="3887"/>
        <v>89</v>
      </c>
      <c r="D2001" s="43"/>
      <c r="E2001" s="43">
        <f t="shared" ref="E2001" si="3975">plan_id</f>
        <v>805</v>
      </c>
      <c r="F2001" s="43">
        <f t="shared" ca="1" si="3949"/>
        <v>2017</v>
      </c>
      <c r="G2001" s="43">
        <f t="shared" ref="G2001" ca="1" si="3976">VLOOKUP(INDIRECT(CHAR(39)&amp;$A2001&amp;CHAR(39)&amp;"!r2c"&amp;$C2001,0),variables,2,0)</f>
        <v>10824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3"/>
    </row>
    <row r="2002" spans="1:9" x14ac:dyDescent="0.3">
      <c r="A2002" s="43" t="s">
        <v>309</v>
      </c>
      <c r="B2002" s="43">
        <f t="shared" si="3933"/>
        <v>20</v>
      </c>
      <c r="C2002" s="43">
        <f t="shared" si="3887"/>
        <v>90</v>
      </c>
      <c r="D2002" s="43"/>
      <c r="E2002" s="43">
        <f t="shared" ref="E2002" si="3977">plan_id</f>
        <v>805</v>
      </c>
      <c r="F2002" s="43">
        <f t="shared" ca="1" si="3949"/>
        <v>2017</v>
      </c>
      <c r="G2002" s="43">
        <f t="shared" ref="G2002" ca="1" si="3978">VLOOKUP(INDIRECT(CHAR(39)&amp;$A2002&amp;CHAR(39)&amp;"!r2c"&amp;$C2002,0),variables,2,0)</f>
        <v>10825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3"/>
    </row>
    <row r="2003" spans="1:9" x14ac:dyDescent="0.3">
      <c r="A2003" s="43" t="s">
        <v>309</v>
      </c>
      <c r="B2003" s="43">
        <f t="shared" si="3933"/>
        <v>20</v>
      </c>
      <c r="C2003" s="43">
        <f t="shared" si="3887"/>
        <v>91</v>
      </c>
      <c r="D2003" s="43"/>
      <c r="E2003" s="43">
        <f t="shared" ref="E2003" si="3979">plan_id</f>
        <v>805</v>
      </c>
      <c r="F2003" s="43">
        <f t="shared" ca="1" si="3949"/>
        <v>2017</v>
      </c>
      <c r="G2003" s="43">
        <f t="shared" ref="G2003" ca="1" si="3980">VLOOKUP(INDIRECT(CHAR(39)&amp;$A2003&amp;CHAR(39)&amp;"!r2c"&amp;$C2003,0),variables,2,0)</f>
        <v>10826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1089850000</v>
      </c>
      <c r="I2003" s="43"/>
    </row>
    <row r="2004" spans="1:9" x14ac:dyDescent="0.3">
      <c r="A2004" s="43" t="s">
        <v>309</v>
      </c>
      <c r="B2004" s="43">
        <f t="shared" si="3933"/>
        <v>20</v>
      </c>
      <c r="C2004" s="43">
        <f t="shared" si="3887"/>
        <v>92</v>
      </c>
      <c r="D2004" s="43"/>
      <c r="E2004" s="43">
        <f t="shared" ref="E2004" si="3981">plan_id</f>
        <v>805</v>
      </c>
      <c r="F2004" s="43">
        <f t="shared" ca="1" si="3949"/>
        <v>2017</v>
      </c>
      <c r="G2004" s="43">
        <f t="shared" ref="G2004" ca="1" si="3982">VLOOKUP(INDIRECT(CHAR(39)&amp;$A2004&amp;CHAR(39)&amp;"!r2c"&amp;$C2004,0),variables,2,0)</f>
        <v>10828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3"/>
    </row>
    <row r="2005" spans="1:9" x14ac:dyDescent="0.3">
      <c r="A2005" s="43" t="s">
        <v>309</v>
      </c>
      <c r="B2005" s="43">
        <f t="shared" si="3933"/>
        <v>20</v>
      </c>
      <c r="C2005" s="43">
        <f t="shared" si="3887"/>
        <v>93</v>
      </c>
      <c r="D2005" s="43"/>
      <c r="E2005" s="43">
        <f t="shared" ref="E2005" si="3983">plan_id</f>
        <v>805</v>
      </c>
      <c r="F2005" s="43">
        <f t="shared" ca="1" si="3949"/>
        <v>2017</v>
      </c>
      <c r="G2005" s="43">
        <f t="shared" ref="G2005" ca="1" si="3984">VLOOKUP(INDIRECT(CHAR(39)&amp;$A2005&amp;CHAR(39)&amp;"!r2c"&amp;$C2005,0),variables,2,0)</f>
        <v>10827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704000</v>
      </c>
      <c r="I2005" s="43"/>
    </row>
    <row r="2006" spans="1:9" x14ac:dyDescent="0.3">
      <c r="A2006" s="43" t="s">
        <v>309</v>
      </c>
      <c r="B2006" s="43">
        <f t="shared" ref="B2006:B2069" si="3985">B1941+1</f>
        <v>21</v>
      </c>
      <c r="C2006" s="43">
        <f t="shared" si="3887"/>
        <v>3</v>
      </c>
      <c r="D2006" s="43"/>
      <c r="E2006" s="43">
        <f t="shared" ref="E2006" si="3986">plan_id</f>
        <v>805</v>
      </c>
      <c r="F2006" s="43">
        <f t="shared" ca="1" si="3949"/>
        <v>2018</v>
      </c>
      <c r="G2006" s="43">
        <f t="shared" ref="G2006" ca="1" si="3987">VLOOKUP(INDIRECT(CHAR(39)&amp;$A2006&amp;CHAR(39)&amp;"!r2c"&amp;$C2006,0),variables,2,0)</f>
        <v>10703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44377</v>
      </c>
      <c r="I2006" s="43"/>
    </row>
    <row r="2007" spans="1:9" x14ac:dyDescent="0.3">
      <c r="A2007" s="43" t="s">
        <v>309</v>
      </c>
      <c r="B2007" s="43">
        <f t="shared" si="3985"/>
        <v>21</v>
      </c>
      <c r="C2007" s="43">
        <f t="shared" si="3887"/>
        <v>4</v>
      </c>
      <c r="D2007" s="43"/>
      <c r="E2007" s="43">
        <f t="shared" ref="E2007" si="3988">plan_id</f>
        <v>805</v>
      </c>
      <c r="F2007" s="43">
        <f t="shared" ca="1" si="3949"/>
        <v>2018</v>
      </c>
      <c r="G2007" s="43">
        <f t="shared" ref="G2007" ca="1" si="3989">VLOOKUP(INDIRECT(CHAR(39)&amp;$A2007&amp;CHAR(39)&amp;"!r2c"&amp;$C2007,0),variables,2,0)</f>
        <v>10845</v>
      </c>
      <c r="H2007" s="4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  <c r="I2007" s="43"/>
    </row>
    <row r="2008" spans="1:9" x14ac:dyDescent="0.3">
      <c r="A2008" s="43" t="s">
        <v>309</v>
      </c>
      <c r="B2008" s="43">
        <f t="shared" si="3985"/>
        <v>21</v>
      </c>
      <c r="C2008" s="43">
        <f t="shared" si="3887"/>
        <v>5</v>
      </c>
      <c r="D2008" s="43"/>
      <c r="E2008" s="43">
        <f t="shared" ref="E2008" si="3990">plan_id</f>
        <v>805</v>
      </c>
      <c r="F2008" s="43">
        <f t="shared" ca="1" si="3949"/>
        <v>2018</v>
      </c>
      <c r="G2008" s="43">
        <f t="shared" ref="G2008" ca="1" si="3991">VLOOKUP(INDIRECT(CHAR(39)&amp;$A2008&amp;CHAR(39)&amp;"!r2c"&amp;$C2008,0),variables,2,0)</f>
        <v>10924</v>
      </c>
      <c r="H2008" s="4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Univ=10.69%; Non-Univ=14.76%</v>
      </c>
      <c r="I2008" s="43"/>
    </row>
    <row r="2009" spans="1:9" x14ac:dyDescent="0.3">
      <c r="A2009" s="43" t="s">
        <v>309</v>
      </c>
      <c r="B2009" s="43">
        <f t="shared" si="3985"/>
        <v>21</v>
      </c>
      <c r="C2009" s="43">
        <f t="shared" si="3887"/>
        <v>6</v>
      </c>
      <c r="D2009" s="43"/>
      <c r="E2009" s="43">
        <f t="shared" ref="E2009" si="3992">plan_id</f>
        <v>805</v>
      </c>
      <c r="F2009" s="43">
        <f t="shared" ca="1" si="3949"/>
        <v>2018</v>
      </c>
      <c r="G2009" s="43">
        <f t="shared" ref="G2009" ca="1" si="3993">VLOOKUP(INDIRECT(CHAR(39)&amp;$A2009&amp;CHAR(39)&amp;"!r2c"&amp;$C2009,0),variables,2,0)</f>
        <v>10925</v>
      </c>
      <c r="H2009" s="46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Univ=3.065%; Non-Univ=5.655%</v>
      </c>
      <c r="I2009" s="43"/>
    </row>
    <row r="2010" spans="1:9" x14ac:dyDescent="0.3">
      <c r="A2010" s="43" t="s">
        <v>309</v>
      </c>
      <c r="B2010" s="43">
        <f t="shared" si="3985"/>
        <v>21</v>
      </c>
      <c r="C2010" s="43">
        <f t="shared" si="3887"/>
        <v>7</v>
      </c>
      <c r="D2010" s="43"/>
      <c r="E2010" s="43">
        <f t="shared" ref="E2010" si="3994">plan_id</f>
        <v>805</v>
      </c>
      <c r="F2010" s="43">
        <f t="shared" ca="1" si="3949"/>
        <v>2018</v>
      </c>
      <c r="G2010" s="43">
        <f t="shared" ref="G2010" ca="1" si="3995">VLOOKUP(INDIRECT(CHAR(39)&amp;$A2010&amp;CHAR(39)&amp;"!r2c"&amp;$C2010,0),variables,2,0)</f>
        <v>10926</v>
      </c>
      <c r="H2010" s="46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Univ=7.625%; Non-Univ=9.105%</v>
      </c>
      <c r="I2010" s="43"/>
    </row>
    <row r="2011" spans="1:9" x14ac:dyDescent="0.3">
      <c r="A2011" s="43" t="s">
        <v>309</v>
      </c>
      <c r="B2011" s="43">
        <f t="shared" si="3985"/>
        <v>21</v>
      </c>
      <c r="C2011" s="43">
        <f t="shared" si="3887"/>
        <v>8</v>
      </c>
      <c r="D2011" s="43"/>
      <c r="E2011" s="43">
        <f t="shared" ref="E2011" si="3996">plan_id</f>
        <v>805</v>
      </c>
      <c r="F2011" s="43">
        <f t="shared" ca="1" si="3949"/>
        <v>2018</v>
      </c>
      <c r="G2011" s="43">
        <f t="shared" ref="G2011" ca="1" si="3997">VLOOKUP(INDIRECT(CHAR(39)&amp;$A2011&amp;CHAR(39)&amp;"!r2c"&amp;$C2011,0),variables,2,0)</f>
        <v>10704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-888427000</v>
      </c>
      <c r="I2011" s="43"/>
    </row>
    <row r="2012" spans="1:9" x14ac:dyDescent="0.3">
      <c r="A2012" s="43" t="s">
        <v>309</v>
      </c>
      <c r="B2012" s="43">
        <f t="shared" si="3985"/>
        <v>21</v>
      </c>
      <c r="C2012" s="43">
        <f t="shared" si="3887"/>
        <v>9</v>
      </c>
      <c r="D2012" s="43"/>
      <c r="E2012" s="43">
        <f t="shared" ref="E2012" si="3998">plan_id</f>
        <v>805</v>
      </c>
      <c r="F2012" s="43">
        <f t="shared" ca="1" si="3949"/>
        <v>2018</v>
      </c>
      <c r="G2012" s="43">
        <f t="shared" ref="G2012" ca="1" si="3999">VLOOKUP(INDIRECT(CHAR(39)&amp;$A2012&amp;CHAR(39)&amp;"!r2c"&amp;$C2012,0),variables,2,0)</f>
        <v>10928</v>
      </c>
      <c r="H2012" s="46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Univ: Pre 7/1/08=24.91%, Post 7/1/08=25.91%; Non-Univ: Pre 7/1/08=23.8%, Post 7/1/08=24.8%</v>
      </c>
      <c r="I2012" s="43"/>
    </row>
    <row r="2013" spans="1:9" x14ac:dyDescent="0.3">
      <c r="A2013" s="43" t="s">
        <v>309</v>
      </c>
      <c r="B2013" s="43">
        <f t="shared" si="3985"/>
        <v>21</v>
      </c>
      <c r="C2013" s="43">
        <f t="shared" si="3887"/>
        <v>10</v>
      </c>
      <c r="D2013" s="43"/>
      <c r="E2013" s="43">
        <f t="shared" ref="E2013" si="4000">plan_id</f>
        <v>805</v>
      </c>
      <c r="F2013" s="43">
        <f t="shared" ca="1" si="3949"/>
        <v>2018</v>
      </c>
      <c r="G2013" s="43">
        <f t="shared" ref="G2013" ca="1" si="4001">VLOOKUP(INDIRECT(CHAR(39)&amp;$A2013&amp;CHAR(39)&amp;"!r2c"&amp;$C2013,0),variables,2,0)</f>
        <v>10929</v>
      </c>
      <c r="H2013" s="46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Univ: Pre 7/1/08=24.91%, Post 7/1/08=25.91%; Non-Univ: Pre 7/1/08=23.8%, Post 7/1/08=24.8%</v>
      </c>
      <c r="I2013" s="43"/>
    </row>
    <row r="2014" spans="1:9" x14ac:dyDescent="0.3">
      <c r="A2014" s="43" t="s">
        <v>309</v>
      </c>
      <c r="B2014" s="43">
        <f t="shared" si="3985"/>
        <v>21</v>
      </c>
      <c r="C2014" s="43">
        <f t="shared" si="3887"/>
        <v>11</v>
      </c>
      <c r="D2014" s="43"/>
      <c r="E2014" s="43">
        <f t="shared" ref="E2014" si="4002">plan_id</f>
        <v>805</v>
      </c>
      <c r="F2014" s="43">
        <f t="shared" ca="1" si="3949"/>
        <v>2018</v>
      </c>
      <c r="G2014" s="43">
        <f t="shared" ref="G2014" ca="1" si="4003">VLOOKUP(INDIRECT(CHAR(39)&amp;$A2014&amp;CHAR(39)&amp;"!r2c"&amp;$C2014,0),variables,2,0)</f>
        <v>10930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3"/>
    </row>
    <row r="2015" spans="1:9" x14ac:dyDescent="0.3">
      <c r="A2015" s="43" t="s">
        <v>309</v>
      </c>
      <c r="B2015" s="43">
        <f t="shared" si="3985"/>
        <v>21</v>
      </c>
      <c r="C2015" s="43">
        <f t="shared" si="3887"/>
        <v>12</v>
      </c>
      <c r="D2015" s="43"/>
      <c r="E2015" s="43">
        <f t="shared" ref="E2015" si="4004">plan_id</f>
        <v>805</v>
      </c>
      <c r="F2015" s="43">
        <f t="shared" ca="1" si="3949"/>
        <v>2018</v>
      </c>
      <c r="G2015" s="43">
        <f t="shared" ref="G2015" ca="1" si="4005">VLOOKUP(INDIRECT(CHAR(39)&amp;$A2015&amp;CHAR(39)&amp;"!r2c"&amp;$C2015,0),variables,2,0)</f>
        <v>10705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319127087</v>
      </c>
      <c r="I2015" s="43"/>
    </row>
    <row r="2016" spans="1:9" x14ac:dyDescent="0.3">
      <c r="A2016" s="43" t="s">
        <v>309</v>
      </c>
      <c r="B2016" s="43">
        <f t="shared" si="3985"/>
        <v>21</v>
      </c>
      <c r="C2016" s="43">
        <f t="shared" si="3887"/>
        <v>13</v>
      </c>
      <c r="D2016" s="43"/>
      <c r="E2016" s="43">
        <f t="shared" ref="E2016" si="4006">plan_id</f>
        <v>805</v>
      </c>
      <c r="F2016" s="43">
        <f t="shared" ca="1" si="3949"/>
        <v>2018</v>
      </c>
      <c r="G2016" s="43">
        <f t="shared" ref="G2016" ca="1" si="4007">VLOOKUP(INDIRECT(CHAR(39)&amp;$A2016&amp;CHAR(39)&amp;"!r2c"&amp;$C2016,0),variables,2,0)</f>
        <v>10842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3"/>
    </row>
    <row r="2017" spans="1:9" x14ac:dyDescent="0.3">
      <c r="A2017" s="43" t="s">
        <v>309</v>
      </c>
      <c r="B2017" s="43">
        <f t="shared" si="3985"/>
        <v>21</v>
      </c>
      <c r="C2017" s="43">
        <f t="shared" si="3887"/>
        <v>14</v>
      </c>
      <c r="D2017" s="43"/>
      <c r="E2017" s="43">
        <f t="shared" ref="E2017" si="4008">plan_id</f>
        <v>805</v>
      </c>
      <c r="F2017" s="43">
        <f t="shared" ca="1" si="3949"/>
        <v>2018</v>
      </c>
      <c r="G2017" s="43">
        <f t="shared" ref="G2017" ca="1" si="4009">VLOOKUP(INDIRECT(CHAR(39)&amp;$A2017&amp;CHAR(39)&amp;"!r2c"&amp;$C2017,0),variables,2,0)</f>
        <v>10843</v>
      </c>
      <c r="H2017" s="46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Univ=13.650%; Non-Univ=16.105%</v>
      </c>
      <c r="I2017" s="43"/>
    </row>
    <row r="2018" spans="1:9" x14ac:dyDescent="0.3">
      <c r="A2018" s="43" t="s">
        <v>309</v>
      </c>
      <c r="B2018" s="43">
        <f t="shared" si="3985"/>
        <v>21</v>
      </c>
      <c r="C2018" s="43">
        <f t="shared" si="3887"/>
        <v>15</v>
      </c>
      <c r="D2018" s="43"/>
      <c r="E2018" s="43">
        <f t="shared" ref="E2018" si="4010">plan_id</f>
        <v>805</v>
      </c>
      <c r="F2018" s="43">
        <f t="shared" ca="1" si="3949"/>
        <v>2018</v>
      </c>
      <c r="G2018" s="43">
        <f t="shared" ref="G2018" ca="1" si="4011">VLOOKUP(INDIRECT(CHAR(39)&amp;$A2018&amp;CHAR(39)&amp;"!r2c"&amp;$C2018,0),variables,2,0)</f>
        <v>10931</v>
      </c>
      <c r="H2018" s="46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Univ: Pre 7/1/08=2.775%, Post 7/1/08=1.775%; Non-Univ: Pre 7/1/08=3.75%, Post 7/1/08=2.75%</v>
      </c>
      <c r="I2018" s="43"/>
    </row>
    <row r="2019" spans="1:9" x14ac:dyDescent="0.3">
      <c r="A2019" s="43" t="s">
        <v>309</v>
      </c>
      <c r="B2019" s="43">
        <f t="shared" si="3985"/>
        <v>21</v>
      </c>
      <c r="C2019" s="43">
        <f t="shared" si="3887"/>
        <v>16</v>
      </c>
      <c r="D2019" s="43"/>
      <c r="E2019" s="43">
        <f t="shared" ref="E2019" si="4012">plan_id</f>
        <v>805</v>
      </c>
      <c r="F2019" s="43">
        <f t="shared" ca="1" si="3949"/>
        <v>2018</v>
      </c>
      <c r="G2019" s="43">
        <f t="shared" ref="G2019" ca="1" si="4013">VLOOKUP(INDIRECT(CHAR(39)&amp;$A2019&amp;CHAR(39)&amp;"!r2c"&amp;$C2019,0),variables,2,0)</f>
        <v>10932</v>
      </c>
      <c r="H2019" s="46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Univ= 2.775%; Non-Univ=3.75%</v>
      </c>
      <c r="I2019" s="43"/>
    </row>
    <row r="2020" spans="1:9" x14ac:dyDescent="0.3">
      <c r="A2020" s="43" t="s">
        <v>309</v>
      </c>
      <c r="B2020" s="43">
        <f t="shared" si="3985"/>
        <v>21</v>
      </c>
      <c r="C2020" s="43">
        <f t="shared" si="3887"/>
        <v>17</v>
      </c>
      <c r="D2020" s="43"/>
      <c r="E2020" s="43">
        <f t="shared" ref="E2020" si="4014">plan_id</f>
        <v>805</v>
      </c>
      <c r="F2020" s="43">
        <f t="shared" ca="1" si="3949"/>
        <v>2018</v>
      </c>
      <c r="G2020" s="43">
        <f t="shared" ref="G2020" ca="1" si="4015">VLOOKUP(INDIRECT(CHAR(39)&amp;$A2020&amp;CHAR(39)&amp;"!r2c"&amp;$C2020,0),variables,2,0)</f>
        <v>10933</v>
      </c>
      <c r="H2020" s="4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Univ: Pre 7/1/08=27.975%, Post 7/1/08=28.975%; Non-Univ: Pre 7/1/08=29.455%, Post 7/1/08=30.455%</v>
      </c>
      <c r="I2020" s="43"/>
    </row>
    <row r="2021" spans="1:9" x14ac:dyDescent="0.3">
      <c r="A2021" s="43" t="s">
        <v>309</v>
      </c>
      <c r="B2021" s="43">
        <f t="shared" si="3985"/>
        <v>21</v>
      </c>
      <c r="C2021" s="43">
        <f t="shared" si="3887"/>
        <v>18</v>
      </c>
      <c r="D2021" s="43"/>
      <c r="E2021" s="43">
        <f t="shared" ref="E2021" si="4016">plan_id</f>
        <v>805</v>
      </c>
      <c r="F2021" s="43">
        <f t="shared" ca="1" si="3949"/>
        <v>2018</v>
      </c>
      <c r="G2021" s="43">
        <f t="shared" ref="G2021" ca="1" si="4017">VLOOKUP(INDIRECT(CHAR(39)&amp;$A2021&amp;CHAR(39)&amp;"!r2c"&amp;$C2021,0),variables,2,0)</f>
        <v>10934</v>
      </c>
      <c r="H2021" s="4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Univ=7.625%; Non-Univ=9.105%</v>
      </c>
      <c r="I2021" s="43"/>
    </row>
    <row r="2022" spans="1:9" x14ac:dyDescent="0.3">
      <c r="A2022" s="43" t="s">
        <v>309</v>
      </c>
      <c r="B2022" s="43">
        <f t="shared" si="3985"/>
        <v>21</v>
      </c>
      <c r="C2022" s="43">
        <f t="shared" si="3887"/>
        <v>19</v>
      </c>
      <c r="D2022" s="43"/>
      <c r="E2022" s="43">
        <f t="shared" ref="E2022" si="4018">plan_id</f>
        <v>805</v>
      </c>
      <c r="F2022" s="43">
        <f t="shared" ca="1" si="3949"/>
        <v>2018</v>
      </c>
      <c r="G2022" s="43">
        <f t="shared" ref="G2022" ca="1" si="4019">VLOOKUP(INDIRECT(CHAR(39)&amp;$A2022&amp;CHAR(39)&amp;"!r2c"&amp;$C2022,0),variables,2,0)</f>
        <v>10935</v>
      </c>
      <c r="H2022" s="4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3"/>
    </row>
    <row r="2023" spans="1:9" x14ac:dyDescent="0.3">
      <c r="A2023" s="43" t="s">
        <v>309</v>
      </c>
      <c r="B2023" s="43">
        <f t="shared" si="3985"/>
        <v>21</v>
      </c>
      <c r="C2023" s="43">
        <f t="shared" ref="C2023:C2086" si="4020">C1932</f>
        <v>20</v>
      </c>
      <c r="D2023" s="43"/>
      <c r="E2023" s="43">
        <f t="shared" ref="E2023" si="4021">plan_id</f>
        <v>805</v>
      </c>
      <c r="F2023" s="43">
        <f t="shared" ca="1" si="3949"/>
        <v>2018</v>
      </c>
      <c r="G2023" s="43">
        <f t="shared" ref="G2023" ca="1" si="4022">VLOOKUP(INDIRECT(CHAR(39)&amp;$A2023&amp;CHAR(39)&amp;"!r2c"&amp;$C2023,0),variables,2,0)</f>
        <v>10937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3"/>
    </row>
    <row r="2024" spans="1:9" x14ac:dyDescent="0.3">
      <c r="A2024" s="43" t="s">
        <v>309</v>
      </c>
      <c r="B2024" s="43">
        <f t="shared" si="3985"/>
        <v>21</v>
      </c>
      <c r="C2024" s="43">
        <f t="shared" si="4020"/>
        <v>21</v>
      </c>
      <c r="D2024" s="43"/>
      <c r="E2024" s="43">
        <f t="shared" ref="E2024" si="4023">plan_id</f>
        <v>805</v>
      </c>
      <c r="F2024" s="43">
        <f t="shared" ca="1" si="3949"/>
        <v>2018</v>
      </c>
      <c r="G2024" s="43">
        <f t="shared" ref="G2024" ca="1" si="4024">VLOOKUP(INDIRECT(CHAR(39)&amp;$A2024&amp;CHAR(39)&amp;"!r2c"&amp;$C2024,0),variables,2,0)</f>
        <v>10938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3"/>
    </row>
    <row r="2025" spans="1:9" x14ac:dyDescent="0.3">
      <c r="A2025" s="43" t="s">
        <v>309</v>
      </c>
      <c r="B2025" s="43">
        <f t="shared" si="3985"/>
        <v>21</v>
      </c>
      <c r="C2025" s="43">
        <f t="shared" si="4020"/>
        <v>22</v>
      </c>
      <c r="D2025" s="43"/>
      <c r="E2025" s="43">
        <f t="shared" ref="E2025" si="4025">plan_id</f>
        <v>805</v>
      </c>
      <c r="F2025" s="43">
        <f t="shared" ca="1" si="3949"/>
        <v>2018</v>
      </c>
      <c r="G2025" s="43">
        <f t="shared" ref="G2025" ca="1" si="4026">VLOOKUP(INDIRECT(CHAR(39)&amp;$A2025&amp;CHAR(39)&amp;"!r2c"&amp;$C2025,0),variables,2,0)</f>
        <v>11007</v>
      </c>
      <c r="H2025" s="4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2025" s="43"/>
    </row>
    <row r="2026" spans="1:9" x14ac:dyDescent="0.3">
      <c r="A2026" s="43" t="s">
        <v>309</v>
      </c>
      <c r="B2026" s="43">
        <f t="shared" si="3985"/>
        <v>21</v>
      </c>
      <c r="C2026" s="43">
        <f t="shared" si="4020"/>
        <v>23</v>
      </c>
      <c r="D2026" s="43"/>
      <c r="E2026" s="43">
        <f t="shared" ref="E2026" si="4027">plan_id</f>
        <v>805</v>
      </c>
      <c r="F2026" s="43">
        <f t="shared" ca="1" si="3949"/>
        <v>2018</v>
      </c>
      <c r="G2026" s="43">
        <f t="shared" ref="G2026" ca="1" si="4028">VLOOKUP(INDIRECT(CHAR(39)&amp;$A2026&amp;CHAR(39)&amp;"!r2c"&amp;$C2026,0),variables,2,0)</f>
        <v>10941</v>
      </c>
      <c r="H2026" s="4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3"/>
    </row>
    <row r="2027" spans="1:9" x14ac:dyDescent="0.3">
      <c r="A2027" s="43" t="s">
        <v>309</v>
      </c>
      <c r="B2027" s="43">
        <f t="shared" si="3985"/>
        <v>21</v>
      </c>
      <c r="C2027" s="43">
        <f t="shared" si="4020"/>
        <v>24</v>
      </c>
      <c r="D2027" s="43"/>
      <c r="E2027" s="43">
        <f t="shared" ref="E2027" si="4029">plan_id</f>
        <v>805</v>
      </c>
      <c r="F2027" s="43">
        <f t="shared" ca="1" si="3949"/>
        <v>2018</v>
      </c>
      <c r="G2027" s="43">
        <f t="shared" ref="G2027" ca="1" si="4030">VLOOKUP(INDIRECT(CHAR(39)&amp;$A2027&amp;CHAR(39)&amp;"!r2c"&amp;$C2027,0),variables,2,0)</f>
        <v>10942</v>
      </c>
      <c r="H2027" s="4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43"/>
    </row>
    <row r="2028" spans="1:9" x14ac:dyDescent="0.3">
      <c r="A2028" s="43" t="s">
        <v>309</v>
      </c>
      <c r="B2028" s="43">
        <f t="shared" si="3985"/>
        <v>21</v>
      </c>
      <c r="C2028" s="43">
        <f t="shared" si="4020"/>
        <v>25</v>
      </c>
      <c r="D2028" s="43"/>
      <c r="E2028" s="43">
        <f t="shared" ref="E2028" si="4031">plan_id</f>
        <v>805</v>
      </c>
      <c r="F2028" s="43">
        <f t="shared" ca="1" si="3949"/>
        <v>2018</v>
      </c>
      <c r="G2028" s="43">
        <f t="shared" ref="G2028" ca="1" si="4032">VLOOKUP(INDIRECT(CHAR(39)&amp;$A2028&amp;CHAR(39)&amp;"!r2c"&amp;$C2028,0),variables,2,0)</f>
        <v>10701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1.4999999999999999E-2</v>
      </c>
      <c r="I2028" s="43"/>
    </row>
    <row r="2029" spans="1:9" x14ac:dyDescent="0.3">
      <c r="A2029" s="43" t="s">
        <v>309</v>
      </c>
      <c r="B2029" s="43">
        <f t="shared" si="3985"/>
        <v>21</v>
      </c>
      <c r="C2029" s="43">
        <f t="shared" si="4020"/>
        <v>26</v>
      </c>
      <c r="D2029" s="43"/>
      <c r="E2029" s="43">
        <f t="shared" ref="E2029" si="4033">plan_id</f>
        <v>805</v>
      </c>
      <c r="F2029" s="43">
        <f t="shared" ca="1" si="3949"/>
        <v>2018</v>
      </c>
      <c r="G2029" s="43">
        <f t="shared" ref="G2029" ca="1" si="4034">VLOOKUP(INDIRECT(CHAR(39)&amp;$A2029&amp;CHAR(39)&amp;"!r2c"&amp;$C2029,0),variables,2,0)</f>
        <v>10702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3"/>
    </row>
    <row r="2030" spans="1:9" x14ac:dyDescent="0.3">
      <c r="A2030" s="43" t="s">
        <v>309</v>
      </c>
      <c r="B2030" s="43">
        <f t="shared" si="3985"/>
        <v>21</v>
      </c>
      <c r="C2030" s="43">
        <f t="shared" si="4020"/>
        <v>27</v>
      </c>
      <c r="D2030" s="43"/>
      <c r="E2030" s="43">
        <f t="shared" ref="E2030" si="4035">plan_id</f>
        <v>805</v>
      </c>
      <c r="F2030" s="43">
        <f t="shared" ca="1" si="3949"/>
        <v>2018</v>
      </c>
      <c r="G2030" s="43">
        <f t="shared" ref="G2030" ca="1" si="4036">VLOOKUP(INDIRECT(CHAR(39)&amp;$A2030&amp;CHAR(39)&amp;"!r2c"&amp;$C2030,0),variables,2,0)</f>
        <v>10943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3"/>
    </row>
    <row r="2031" spans="1:9" x14ac:dyDescent="0.3">
      <c r="A2031" s="43" t="s">
        <v>309</v>
      </c>
      <c r="B2031" s="43">
        <f t="shared" si="3985"/>
        <v>21</v>
      </c>
      <c r="C2031" s="43">
        <f t="shared" si="4020"/>
        <v>28</v>
      </c>
      <c r="D2031" s="43"/>
      <c r="E2031" s="43">
        <f t="shared" ref="E2031" si="4037">plan_id</f>
        <v>805</v>
      </c>
      <c r="F2031" s="43">
        <f t="shared" ca="1" si="3949"/>
        <v>2018</v>
      </c>
      <c r="G2031" s="43">
        <f t="shared" ref="G2031" ca="1" si="4038">VLOOKUP(INDIRECT(CHAR(39)&amp;$A2031&amp;CHAR(39)&amp;"!r2c"&amp;$C2031,0),variables,2,0)</f>
        <v>10944</v>
      </c>
      <c r="H2031" s="4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3"/>
    </row>
    <row r="2032" spans="1:9" x14ac:dyDescent="0.3">
      <c r="A2032" s="43" t="s">
        <v>309</v>
      </c>
      <c r="B2032" s="43">
        <f t="shared" si="3985"/>
        <v>21</v>
      </c>
      <c r="C2032" s="43">
        <f t="shared" si="4020"/>
        <v>29</v>
      </c>
      <c r="D2032" s="43"/>
      <c r="E2032" s="43">
        <f t="shared" ref="E2032" si="4039">plan_id</f>
        <v>805</v>
      </c>
      <c r="F2032" s="43">
        <f t="shared" ca="1" si="3949"/>
        <v>2018</v>
      </c>
      <c r="G2032" s="43">
        <f t="shared" ref="G2032" ca="1" si="4040">VLOOKUP(INDIRECT(CHAR(39)&amp;$A2032&amp;CHAR(39)&amp;"!r2c"&amp;$C2032,0),variables,2,0)</f>
        <v>10945</v>
      </c>
      <c r="H2032" s="4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3"/>
    </row>
    <row r="2033" spans="1:9" x14ac:dyDescent="0.3">
      <c r="A2033" s="43" t="s">
        <v>309</v>
      </c>
      <c r="B2033" s="43">
        <f t="shared" si="3985"/>
        <v>21</v>
      </c>
      <c r="C2033" s="43">
        <f t="shared" si="4020"/>
        <v>30</v>
      </c>
      <c r="D2033" s="43"/>
      <c r="E2033" s="43">
        <f t="shared" ref="E2033" si="4041">plan_id</f>
        <v>805</v>
      </c>
      <c r="F2033" s="43">
        <f t="shared" ca="1" si="3949"/>
        <v>2018</v>
      </c>
      <c r="G2033" s="43">
        <f t="shared" ref="G2033" ca="1" si="4042">VLOOKUP(INDIRECT(CHAR(39)&amp;$A2033&amp;CHAR(39)&amp;"!r2c"&amp;$C2033,0),variables,2,0)</f>
        <v>10947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3"/>
    </row>
    <row r="2034" spans="1:9" x14ac:dyDescent="0.3">
      <c r="A2034" s="43" t="s">
        <v>309</v>
      </c>
      <c r="B2034" s="43">
        <f t="shared" si="3985"/>
        <v>21</v>
      </c>
      <c r="C2034" s="43">
        <f t="shared" si="4020"/>
        <v>31</v>
      </c>
      <c r="D2034" s="43"/>
      <c r="E2034" s="43">
        <f t="shared" ref="E2034" si="4043">plan_id</f>
        <v>805</v>
      </c>
      <c r="F2034" s="43">
        <f t="shared" ca="1" si="3949"/>
        <v>2018</v>
      </c>
      <c r="G2034" s="43">
        <f t="shared" ref="G2034" ca="1" si="4044">VLOOKUP(INDIRECT(CHAR(39)&amp;$A2034&amp;CHAR(39)&amp;"!r2c"&amp;$C2034,0),variables,2,0)</f>
        <v>10948</v>
      </c>
      <c r="H2034" s="4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43"/>
    </row>
    <row r="2035" spans="1:9" x14ac:dyDescent="0.3">
      <c r="A2035" s="43" t="s">
        <v>309</v>
      </c>
      <c r="B2035" s="43">
        <f t="shared" si="3985"/>
        <v>21</v>
      </c>
      <c r="C2035" s="43">
        <f t="shared" si="4020"/>
        <v>32</v>
      </c>
      <c r="D2035" s="43"/>
      <c r="E2035" s="43">
        <f t="shared" ref="E2035" si="4045">plan_id</f>
        <v>805</v>
      </c>
      <c r="F2035" s="43">
        <f t="shared" ca="1" si="3949"/>
        <v>2018</v>
      </c>
      <c r="G2035" s="43">
        <f t="shared" ref="G2035" ca="1" si="4046">VLOOKUP(INDIRECT(CHAR(39)&amp;$A2035&amp;CHAR(39)&amp;"!r2c"&amp;$C2035,0),variables,2,0)</f>
        <v>10949</v>
      </c>
      <c r="H2035" s="4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3"/>
    </row>
    <row r="2036" spans="1:9" x14ac:dyDescent="0.3">
      <c r="A2036" s="43" t="s">
        <v>309</v>
      </c>
      <c r="B2036" s="43">
        <f t="shared" si="3985"/>
        <v>21</v>
      </c>
      <c r="C2036" s="43">
        <f t="shared" si="4020"/>
        <v>33</v>
      </c>
      <c r="D2036" s="43"/>
      <c r="E2036" s="43">
        <f t="shared" ref="E2036" si="4047">plan_id</f>
        <v>805</v>
      </c>
      <c r="F2036" s="43">
        <f t="shared" ca="1" si="3949"/>
        <v>2018</v>
      </c>
      <c r="G2036" s="43">
        <f t="shared" ref="G2036" ca="1" si="4048">VLOOKUP(INDIRECT(CHAR(39)&amp;$A2036&amp;CHAR(39)&amp;"!r2c"&amp;$C2036,0),variables,2,0)</f>
        <v>10951</v>
      </c>
      <c r="H2036" s="4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  <c r="I2036" s="43"/>
    </row>
    <row r="2037" spans="1:9" x14ac:dyDescent="0.3">
      <c r="A2037" s="43" t="s">
        <v>309</v>
      </c>
      <c r="B2037" s="43">
        <f t="shared" si="3985"/>
        <v>21</v>
      </c>
      <c r="C2037" s="43">
        <f t="shared" si="4020"/>
        <v>34</v>
      </c>
      <c r="D2037" s="43"/>
      <c r="E2037" s="43">
        <f t="shared" ref="E2037" si="4049">plan_id</f>
        <v>805</v>
      </c>
      <c r="F2037" s="43">
        <f t="shared" ca="1" si="3949"/>
        <v>2018</v>
      </c>
      <c r="G2037" s="43">
        <f t="shared" ref="G2037" ca="1" si="4050">VLOOKUP(INDIRECT(CHAR(39)&amp;$A2037&amp;CHAR(39)&amp;"!r2c"&amp;$C2037,0),variables,2,0)</f>
        <v>10950</v>
      </c>
      <c r="H2037" s="4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3"/>
    </row>
    <row r="2038" spans="1:9" x14ac:dyDescent="0.3">
      <c r="A2038" s="43" t="s">
        <v>309</v>
      </c>
      <c r="B2038" s="43">
        <f t="shared" si="3985"/>
        <v>21</v>
      </c>
      <c r="C2038" s="43">
        <f t="shared" si="4020"/>
        <v>35</v>
      </c>
      <c r="D2038" s="43"/>
      <c r="E2038" s="43">
        <f t="shared" ref="E2038" si="4051">plan_id</f>
        <v>805</v>
      </c>
      <c r="F2038" s="43">
        <f t="shared" ca="1" si="3949"/>
        <v>2018</v>
      </c>
      <c r="G2038" s="43">
        <f t="shared" ref="G2038" ca="1" si="4052">VLOOKUP(INDIRECT(CHAR(39)&amp;$A2038&amp;CHAR(39)&amp;"!r2c"&amp;$C2038,0),variables,2,0)</f>
        <v>10954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  <c r="I2038" s="43"/>
    </row>
    <row r="2039" spans="1:9" x14ac:dyDescent="0.3">
      <c r="A2039" s="43" t="s">
        <v>309</v>
      </c>
      <c r="B2039" s="43">
        <f t="shared" si="3985"/>
        <v>21</v>
      </c>
      <c r="C2039" s="43">
        <f t="shared" si="4020"/>
        <v>36</v>
      </c>
      <c r="D2039" s="43"/>
      <c r="E2039" s="43">
        <f t="shared" ref="E2039" si="4053">plan_id</f>
        <v>805</v>
      </c>
      <c r="F2039" s="43">
        <f t="shared" ca="1" si="3949"/>
        <v>2018</v>
      </c>
      <c r="G2039" s="43">
        <f t="shared" ref="G2039" ca="1" si="4054">VLOOKUP(INDIRECT(CHAR(39)&amp;$A2039&amp;CHAR(39)&amp;"!r2c"&amp;$C2039,0),variables,2,0)</f>
        <v>10955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43"/>
    </row>
    <row r="2040" spans="1:9" x14ac:dyDescent="0.3">
      <c r="A2040" s="43" t="s">
        <v>309</v>
      </c>
      <c r="B2040" s="43">
        <f t="shared" si="3985"/>
        <v>21</v>
      </c>
      <c r="C2040" s="43">
        <f t="shared" si="4020"/>
        <v>37</v>
      </c>
      <c r="D2040" s="43"/>
      <c r="E2040" s="43">
        <f t="shared" ref="E2040" si="4055">plan_id</f>
        <v>805</v>
      </c>
      <c r="F2040" s="43">
        <f t="shared" ca="1" si="3949"/>
        <v>2018</v>
      </c>
      <c r="G2040" s="43">
        <f t="shared" ref="G2040" ca="1" si="4056">VLOOKUP(INDIRECT(CHAR(39)&amp;$A2040&amp;CHAR(39)&amp;"!r2c"&amp;$C2040,0),variables,2,0)</f>
        <v>10956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43"/>
    </row>
    <row r="2041" spans="1:9" x14ac:dyDescent="0.3">
      <c r="A2041" s="43" t="s">
        <v>309</v>
      </c>
      <c r="B2041" s="43">
        <f t="shared" si="3985"/>
        <v>21</v>
      </c>
      <c r="C2041" s="43">
        <f t="shared" si="4020"/>
        <v>38</v>
      </c>
      <c r="D2041" s="43"/>
      <c r="E2041" s="43">
        <f t="shared" ref="E2041" si="4057">plan_id</f>
        <v>805</v>
      </c>
      <c r="F2041" s="43">
        <f t="shared" ca="1" si="3949"/>
        <v>2018</v>
      </c>
      <c r="G2041" s="43">
        <f t="shared" ref="G2041" ca="1" si="4058">VLOOKUP(INDIRECT(CHAR(39)&amp;$A2041&amp;CHAR(39)&amp;"!r2c"&amp;$C2041,0),variables,2,0)</f>
        <v>10959</v>
      </c>
      <c r="H2041" s="4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- 7.30%</v>
      </c>
      <c r="I2041" s="43"/>
    </row>
    <row r="2042" spans="1:9" x14ac:dyDescent="0.3">
      <c r="A2042" s="43" t="s">
        <v>309</v>
      </c>
      <c r="B2042" s="43">
        <f t="shared" si="3985"/>
        <v>21</v>
      </c>
      <c r="C2042" s="43">
        <f t="shared" si="4020"/>
        <v>39</v>
      </c>
      <c r="D2042" s="43"/>
      <c r="E2042" s="43">
        <f t="shared" ref="E2042" si="4059">plan_id</f>
        <v>805</v>
      </c>
      <c r="F2042" s="43">
        <f t="shared" ca="1" si="3949"/>
        <v>2018</v>
      </c>
      <c r="G2042" s="43">
        <f t="shared" ref="G2042" ca="1" si="4060">VLOOKUP(INDIRECT(CHAR(39)&amp;$A2042&amp;CHAR(39)&amp;"!r2c"&amp;$C2042,0),variables,2,0)</f>
        <v>10962</v>
      </c>
      <c r="H2042" s="4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Pg.No:29,30</v>
      </c>
      <c r="I2042" s="43"/>
    </row>
    <row r="2043" spans="1:9" x14ac:dyDescent="0.3">
      <c r="A2043" s="43" t="s">
        <v>309</v>
      </c>
      <c r="B2043" s="43">
        <f t="shared" si="3985"/>
        <v>21</v>
      </c>
      <c r="C2043" s="43">
        <f t="shared" si="4020"/>
        <v>40</v>
      </c>
      <c r="D2043" s="43"/>
      <c r="E2043" s="43">
        <f t="shared" ref="E2043" si="4061">plan_id</f>
        <v>805</v>
      </c>
      <c r="F2043" s="43">
        <f t="shared" ca="1" si="3949"/>
        <v>2018</v>
      </c>
      <c r="G2043" s="43">
        <f t="shared" ref="G2043" ca="1" si="4062">VLOOKUP(INDIRECT(CHAR(39)&amp;$A2043&amp;CHAR(39)&amp;"!r2c"&amp;$C2043,0),variables,2,0)</f>
        <v>10964</v>
      </c>
      <c r="H2043" s="4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Pg.No:29,30</v>
      </c>
      <c r="I2043" s="43"/>
    </row>
    <row r="2044" spans="1:9" x14ac:dyDescent="0.3">
      <c r="A2044" s="43" t="s">
        <v>309</v>
      </c>
      <c r="B2044" s="43">
        <f t="shared" si="3985"/>
        <v>21</v>
      </c>
      <c r="C2044" s="43">
        <f t="shared" si="4020"/>
        <v>41</v>
      </c>
      <c r="D2044" s="43"/>
      <c r="E2044" s="43">
        <f t="shared" ref="E2044" si="4063">plan_id</f>
        <v>805</v>
      </c>
      <c r="F2044" s="43">
        <f t="shared" ca="1" si="3949"/>
        <v>2018</v>
      </c>
      <c r="G2044" s="43">
        <f t="shared" ref="G2044" ca="1" si="4064">VLOOKUP(INDIRECT(CHAR(39)&amp;$A2044&amp;CHAR(39)&amp;"!r2c"&amp;$C2044,0),variables,2,0)</f>
        <v>10967</v>
      </c>
      <c r="H2044" s="4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Mortality Table</v>
      </c>
      <c r="I2044" s="43"/>
    </row>
    <row r="2045" spans="1:9" x14ac:dyDescent="0.3">
      <c r="A2045" s="43" t="s">
        <v>309</v>
      </c>
      <c r="B2045" s="43">
        <f t="shared" si="3985"/>
        <v>21</v>
      </c>
      <c r="C2045" s="43">
        <f t="shared" si="4020"/>
        <v>42</v>
      </c>
      <c r="D2045" s="43"/>
      <c r="E2045" s="43">
        <f t="shared" ref="E2045" si="4065">plan_id</f>
        <v>805</v>
      </c>
      <c r="F2045" s="43">
        <f t="shared" ca="1" si="3949"/>
        <v>2018</v>
      </c>
      <c r="G2045" s="43">
        <f t="shared" ref="G2045" ca="1" si="4066">VLOOKUP(INDIRECT(CHAR(39)&amp;$A2045&amp;CHAR(39)&amp;"!r2c"&amp;$C2045,0),variables,2,0)</f>
        <v>10968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43"/>
    </row>
    <row r="2046" spans="1:9" x14ac:dyDescent="0.3">
      <c r="A2046" s="43" t="s">
        <v>309</v>
      </c>
      <c r="B2046" s="43">
        <f t="shared" si="3985"/>
        <v>21</v>
      </c>
      <c r="C2046" s="43">
        <f t="shared" si="4020"/>
        <v>43</v>
      </c>
      <c r="D2046" s="43"/>
      <c r="E2046" s="43">
        <f t="shared" ref="E2046" si="4067">plan_id</f>
        <v>805</v>
      </c>
      <c r="F2046" s="43">
        <f t="shared" ca="1" si="3949"/>
        <v>2018</v>
      </c>
      <c r="G2046" s="43">
        <f t="shared" ref="G2046" ca="1" si="4068">VLOOKUP(INDIRECT(CHAR(39)&amp;$A2046&amp;CHAR(39)&amp;"!r2c"&amp;$C2046,0),variables,2,0)</f>
        <v>10969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scale-BB </v>
      </c>
      <c r="I2046" s="43"/>
    </row>
    <row r="2047" spans="1:9" x14ac:dyDescent="0.3">
      <c r="A2047" s="43" t="s">
        <v>309</v>
      </c>
      <c r="B2047" s="43">
        <f t="shared" si="3985"/>
        <v>21</v>
      </c>
      <c r="C2047" s="43">
        <f t="shared" si="4020"/>
        <v>44</v>
      </c>
      <c r="D2047" s="43"/>
      <c r="E2047" s="43">
        <f t="shared" ref="E2047" si="4069">plan_id</f>
        <v>805</v>
      </c>
      <c r="F2047" s="43">
        <f t="shared" ca="1" si="3949"/>
        <v>2018</v>
      </c>
      <c r="G2047" s="43">
        <f t="shared" ref="G2047" ca="1" si="4070">VLOOKUP(INDIRECT(CHAR(39)&amp;$A2047&amp;CHAR(39)&amp;"!r2c"&amp;$C2047,0),variables,2,0)</f>
        <v>10970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3"/>
    </row>
    <row r="2048" spans="1:9" x14ac:dyDescent="0.3">
      <c r="A2048" s="43" t="s">
        <v>309</v>
      </c>
      <c r="B2048" s="43">
        <f t="shared" si="3985"/>
        <v>21</v>
      </c>
      <c r="C2048" s="43">
        <f t="shared" si="4020"/>
        <v>45</v>
      </c>
      <c r="D2048" s="43"/>
      <c r="E2048" s="43">
        <f t="shared" ref="E2048" si="4071">plan_id</f>
        <v>805</v>
      </c>
      <c r="F2048" s="43">
        <f t="shared" ca="1" si="3949"/>
        <v>2018</v>
      </c>
      <c r="G2048" s="43">
        <f t="shared" ref="G2048" ca="1" si="4072">VLOOKUP(INDIRECT(CHAR(39)&amp;$A2048&amp;CHAR(39)&amp;"!r2c"&amp;$C2048,0),variables,2,0)</f>
        <v>10971</v>
      </c>
      <c r="H2048" s="4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 Years for Males, 1 Year for Females</v>
      </c>
      <c r="I2048" s="43"/>
    </row>
    <row r="2049" spans="1:9" x14ac:dyDescent="0.3">
      <c r="A2049" s="43" t="s">
        <v>309</v>
      </c>
      <c r="B2049" s="43">
        <f t="shared" si="3985"/>
        <v>21</v>
      </c>
      <c r="C2049" s="43">
        <f t="shared" si="4020"/>
        <v>46</v>
      </c>
      <c r="D2049" s="43"/>
      <c r="E2049" s="43">
        <f t="shared" ref="E2049" si="4073">plan_id</f>
        <v>805</v>
      </c>
      <c r="F2049" s="43">
        <f t="shared" ca="1" si="3949"/>
        <v>2018</v>
      </c>
      <c r="G2049" s="43">
        <f t="shared" ref="G2049" ca="1" si="4074">VLOOKUP(INDIRECT(CHAR(39)&amp;$A2049&amp;CHAR(39)&amp;"!r2c"&amp;$C2049,0),variables,2,0)</f>
        <v>10972</v>
      </c>
      <c r="H2049" s="4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pay, closed</v>
      </c>
      <c r="I2049" s="43"/>
    </row>
    <row r="2050" spans="1:9" x14ac:dyDescent="0.3">
      <c r="A2050" s="43" t="s">
        <v>309</v>
      </c>
      <c r="B2050" s="43">
        <f t="shared" si="3985"/>
        <v>21</v>
      </c>
      <c r="C2050" s="43">
        <f t="shared" si="4020"/>
        <v>47</v>
      </c>
      <c r="D2050" s="43"/>
      <c r="E2050" s="43">
        <f t="shared" ref="E2050" si="4075">plan_id</f>
        <v>805</v>
      </c>
      <c r="F2050" s="43">
        <f t="shared" ca="1" si="3949"/>
        <v>2018</v>
      </c>
      <c r="G2050" s="43">
        <f t="shared" ref="G2050" ca="1" si="4076">VLOOKUP(INDIRECT(CHAR(39)&amp;$A2050&amp;CHAR(39)&amp;"!r2c"&amp;$C2050,0),variables,2,0)</f>
        <v>10973</v>
      </c>
      <c r="H2050" s="4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26.5 years</v>
      </c>
      <c r="I2050" s="43"/>
    </row>
    <row r="2051" spans="1:9" x14ac:dyDescent="0.3">
      <c r="A2051" s="43" t="s">
        <v>309</v>
      </c>
      <c r="B2051" s="43">
        <f t="shared" si="3985"/>
        <v>21</v>
      </c>
      <c r="C2051" s="43">
        <f t="shared" si="4020"/>
        <v>48</v>
      </c>
      <c r="D2051" s="43"/>
      <c r="E2051" s="43">
        <f t="shared" ref="E2051" si="4077">plan_id</f>
        <v>805</v>
      </c>
      <c r="F2051" s="43">
        <f t="shared" ca="1" si="3949"/>
        <v>2018</v>
      </c>
      <c r="G2051" s="43">
        <f t="shared" ref="G2051" ca="1" si="4078">VLOOKUP(INDIRECT(CHAR(39)&amp;$A2051&amp;CHAR(39)&amp;"!r2c"&amp;$C2051,0),variables,2,0)</f>
        <v>10975</v>
      </c>
      <c r="H2051" s="4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  <c r="I2051" s="43"/>
    </row>
    <row r="2052" spans="1:9" x14ac:dyDescent="0.3">
      <c r="A2052" s="43" t="s">
        <v>309</v>
      </c>
      <c r="B2052" s="43">
        <f t="shared" si="3985"/>
        <v>21</v>
      </c>
      <c r="C2052" s="43">
        <f t="shared" si="4020"/>
        <v>49</v>
      </c>
      <c r="D2052" s="43"/>
      <c r="E2052" s="43">
        <f t="shared" ref="E2052" si="4079">plan_id</f>
        <v>805</v>
      </c>
      <c r="F2052" s="43">
        <f t="shared" ref="F2052:F2115" ca="1" si="4080">INDIRECT(CHAR(39)&amp;$A2052&amp;CHAR(39)&amp;"!r"&amp;$B2052&amp;"c2",0)</f>
        <v>2018</v>
      </c>
      <c r="G2052" s="43">
        <f t="shared" ref="G2052" ca="1" si="4081">VLOOKUP(INDIRECT(CHAR(39)&amp;$A2052&amp;CHAR(39)&amp;"!r2c"&amp;$C2052,0),variables,2,0)</f>
        <v>10976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43"/>
    </row>
    <row r="2053" spans="1:9" x14ac:dyDescent="0.3">
      <c r="A2053" s="43" t="s">
        <v>309</v>
      </c>
      <c r="B2053" s="43">
        <f t="shared" si="3985"/>
        <v>21</v>
      </c>
      <c r="C2053" s="43">
        <f t="shared" si="4020"/>
        <v>50</v>
      </c>
      <c r="D2053" s="43"/>
      <c r="E2053" s="43">
        <f t="shared" ref="E2053" si="4082">plan_id</f>
        <v>805</v>
      </c>
      <c r="F2053" s="43">
        <f t="shared" ca="1" si="4080"/>
        <v>2018</v>
      </c>
      <c r="G2053" s="43">
        <f t="shared" ref="G2053" ca="1" si="4083">VLOOKUP(INDIRECT(CHAR(39)&amp;$A2053&amp;CHAR(39)&amp;"!r2c"&amp;$C2053,0),variables,2,0)</f>
        <v>10977</v>
      </c>
      <c r="H2053" s="4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3"/>
    </row>
    <row r="2054" spans="1:9" x14ac:dyDescent="0.3">
      <c r="A2054" s="43" t="s">
        <v>309</v>
      </c>
      <c r="B2054" s="43">
        <f t="shared" si="3985"/>
        <v>21</v>
      </c>
      <c r="C2054" s="43">
        <f t="shared" si="4020"/>
        <v>51</v>
      </c>
      <c r="D2054" s="43"/>
      <c r="E2054" s="43">
        <f t="shared" ref="E2054" si="4084">plan_id</f>
        <v>805</v>
      </c>
      <c r="F2054" s="43">
        <f t="shared" ca="1" si="4080"/>
        <v>2018</v>
      </c>
      <c r="G2054" s="43">
        <f t="shared" ref="G2054" ca="1" si="4085">VLOOKUP(INDIRECT(CHAR(39)&amp;$A2054&amp;CHAR(39)&amp;"!r2c"&amp;$C2054,0),variables,2,0)</f>
        <v>10978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43"/>
    </row>
    <row r="2055" spans="1:9" x14ac:dyDescent="0.3">
      <c r="A2055" s="43" t="s">
        <v>309</v>
      </c>
      <c r="B2055" s="43">
        <f t="shared" si="3985"/>
        <v>21</v>
      </c>
      <c r="C2055" s="43">
        <f t="shared" si="4020"/>
        <v>52</v>
      </c>
      <c r="D2055" s="43"/>
      <c r="E2055" s="43">
        <f t="shared" ref="E2055" si="4086">plan_id</f>
        <v>805</v>
      </c>
      <c r="F2055" s="43">
        <f t="shared" ca="1" si="4080"/>
        <v>2018</v>
      </c>
      <c r="G2055" s="43">
        <f t="shared" ref="G2055" ca="1" si="4087">VLOOKUP(INDIRECT(CHAR(39)&amp;$A2055&amp;CHAR(39)&amp;"!r2c"&amp;$C2055,0),variables,2,0)</f>
        <v>10979</v>
      </c>
      <c r="H2055" s="4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43"/>
    </row>
    <row r="2056" spans="1:9" x14ac:dyDescent="0.3">
      <c r="A2056" s="43" t="s">
        <v>309</v>
      </c>
      <c r="B2056" s="43">
        <f t="shared" si="3985"/>
        <v>21</v>
      </c>
      <c r="C2056" s="43">
        <f t="shared" si="4020"/>
        <v>53</v>
      </c>
      <c r="D2056" s="43"/>
      <c r="E2056" s="43">
        <f t="shared" ref="E2056" si="4088">plan_id</f>
        <v>805</v>
      </c>
      <c r="F2056" s="43">
        <f t="shared" ca="1" si="4080"/>
        <v>2018</v>
      </c>
      <c r="G2056" s="43">
        <f t="shared" ref="G2056" ca="1" si="4089">VLOOKUP(INDIRECT(CHAR(39)&amp;$A2056&amp;CHAR(39)&amp;"!r2c"&amp;$C2056,0),variables,2,0)</f>
        <v>10980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9.1399999999999995E-2</v>
      </c>
      <c r="I2056" s="43"/>
    </row>
    <row r="2057" spans="1:9" x14ac:dyDescent="0.3">
      <c r="A2057" s="43" t="s">
        <v>309</v>
      </c>
      <c r="B2057" s="43">
        <f t="shared" si="3985"/>
        <v>21</v>
      </c>
      <c r="C2057" s="43">
        <f t="shared" si="4020"/>
        <v>54</v>
      </c>
      <c r="D2057" s="43"/>
      <c r="E2057" s="43">
        <f t="shared" ref="E2057" si="4090">plan_id</f>
        <v>805</v>
      </c>
      <c r="F2057" s="43">
        <f t="shared" ca="1" si="4080"/>
        <v>2018</v>
      </c>
      <c r="G2057" s="43">
        <f t="shared" ref="G2057" ca="1" si="4091">VLOOKUP(INDIRECT(CHAR(39)&amp;$A2057&amp;CHAR(39)&amp;"!r2c"&amp;$C2057,0),variables,2,0)</f>
        <v>10981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0.105</v>
      </c>
      <c r="I2057" s="43"/>
    </row>
    <row r="2058" spans="1:9" x14ac:dyDescent="0.3">
      <c r="A2058" s="43" t="s">
        <v>309</v>
      </c>
      <c r="B2058" s="43">
        <f t="shared" si="3985"/>
        <v>21</v>
      </c>
      <c r="C2058" s="43">
        <f t="shared" si="4020"/>
        <v>55</v>
      </c>
      <c r="D2058" s="43"/>
      <c r="E2058" s="43">
        <f t="shared" ref="E2058" si="4092">plan_id</f>
        <v>805</v>
      </c>
      <c r="F2058" s="43">
        <f t="shared" ca="1" si="4080"/>
        <v>2018</v>
      </c>
      <c r="G2058" s="43">
        <f t="shared" ref="G2058" ca="1" si="4093">VLOOKUP(INDIRECT(CHAR(39)&amp;$A2058&amp;CHAR(39)&amp;"!r2c"&amp;$C2058,0),variables,2,0)</f>
        <v>10706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5.6994805906429103E-4</v>
      </c>
      <c r="I2058" s="43"/>
    </row>
    <row r="2059" spans="1:9" x14ac:dyDescent="0.3">
      <c r="A2059" s="43" t="s">
        <v>309</v>
      </c>
      <c r="B2059" s="43">
        <f t="shared" si="3985"/>
        <v>21</v>
      </c>
      <c r="C2059" s="43">
        <f t="shared" si="4020"/>
        <v>56</v>
      </c>
      <c r="D2059" s="43"/>
      <c r="E2059" s="43">
        <f t="shared" ref="E2059" si="4094">plan_id</f>
        <v>805</v>
      </c>
      <c r="F2059" s="43">
        <f t="shared" ca="1" si="4080"/>
        <v>2018</v>
      </c>
      <c r="G2059" s="43">
        <f t="shared" ref="G2059" ca="1" si="4095">VLOOKUP(INDIRECT(CHAR(39)&amp;$A2059&amp;CHAR(39)&amp;"!r2c"&amp;$C2059,0),variables,2,0)</f>
        <v>10983</v>
      </c>
      <c r="H2059" s="4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 xml:space="preserve">Yes </v>
      </c>
      <c r="I2059" s="43"/>
    </row>
    <row r="2060" spans="1:9" x14ac:dyDescent="0.3">
      <c r="A2060" s="43" t="s">
        <v>309</v>
      </c>
      <c r="B2060" s="43">
        <f t="shared" si="3985"/>
        <v>21</v>
      </c>
      <c r="C2060" s="43">
        <f t="shared" si="4020"/>
        <v>57</v>
      </c>
      <c r="D2060" s="43"/>
      <c r="E2060" s="43">
        <f t="shared" ref="E2060" si="4096">plan_id</f>
        <v>805</v>
      </c>
      <c r="F2060" s="43">
        <f t="shared" ca="1" si="4080"/>
        <v>2018</v>
      </c>
      <c r="G2060" s="43">
        <f t="shared" ref="G2060" ca="1" si="4097">VLOOKUP(INDIRECT(CHAR(39)&amp;$A2060&amp;CHAR(39)&amp;"!r2c"&amp;$C2060,0),variables,2,0)</f>
        <v>10989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19496056000</v>
      </c>
      <c r="I2060" s="43"/>
    </row>
    <row r="2061" spans="1:9" x14ac:dyDescent="0.3">
      <c r="A2061" s="43" t="s">
        <v>309</v>
      </c>
      <c r="B2061" s="43">
        <f t="shared" si="3985"/>
        <v>21</v>
      </c>
      <c r="C2061" s="43">
        <f t="shared" si="4020"/>
        <v>58</v>
      </c>
      <c r="D2061" s="43"/>
      <c r="E2061" s="43">
        <f t="shared" ref="E2061" si="4098">plan_id</f>
        <v>805</v>
      </c>
      <c r="F2061" s="43">
        <f t="shared" ca="1" si="4080"/>
        <v>2018</v>
      </c>
      <c r="G2061" s="43">
        <f t="shared" ref="G2061" ca="1" si="4099">VLOOKUP(INDIRECT(CHAR(39)&amp;$A2061&amp;CHAR(39)&amp;"!r2c"&amp;$C2061,0),variables,2,0)</f>
        <v>10990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33795671000</v>
      </c>
      <c r="I2061" s="43"/>
    </row>
    <row r="2062" spans="1:9" x14ac:dyDescent="0.3">
      <c r="A2062" s="43" t="s">
        <v>309</v>
      </c>
      <c r="B2062" s="43">
        <f t="shared" si="3985"/>
        <v>21</v>
      </c>
      <c r="C2062" s="43">
        <f t="shared" si="4020"/>
        <v>59</v>
      </c>
      <c r="D2062" s="43"/>
      <c r="E2062" s="43">
        <f t="shared" ref="E2062" si="4100">plan_id</f>
        <v>805</v>
      </c>
      <c r="F2062" s="43">
        <f t="shared" ca="1" si="4080"/>
        <v>2018</v>
      </c>
      <c r="G2062" s="43">
        <f t="shared" ref="G2062" ca="1" si="4101">VLOOKUP(INDIRECT(CHAR(39)&amp;$A2062&amp;CHAR(39)&amp;"!r2c"&amp;$C2062,0),variables,2,0)</f>
        <v>10991</v>
      </c>
      <c r="H2062" s="4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14299615000</v>
      </c>
      <c r="I2062" s="43"/>
    </row>
    <row r="2063" spans="1:9" x14ac:dyDescent="0.3">
      <c r="A2063" s="43" t="s">
        <v>309</v>
      </c>
      <c r="B2063" s="43">
        <f t="shared" si="3985"/>
        <v>21</v>
      </c>
      <c r="C2063" s="43">
        <f t="shared" si="4020"/>
        <v>60</v>
      </c>
      <c r="D2063" s="43"/>
      <c r="E2063" s="43">
        <f t="shared" ref="E2063" si="4102">plan_id</f>
        <v>805</v>
      </c>
      <c r="F2063" s="43">
        <f t="shared" ca="1" si="4080"/>
        <v>2018</v>
      </c>
      <c r="G2063" s="43">
        <f t="shared" ref="G2063" ca="1" si="4103">VLOOKUP(INDIRECT(CHAR(39)&amp;$A2063&amp;CHAR(39)&amp;"!r2c"&amp;$C2063,0),variables,2,0)</f>
        <v>10992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0.57699999999999996</v>
      </c>
      <c r="I2063" s="43"/>
    </row>
    <row r="2064" spans="1:9" x14ac:dyDescent="0.3">
      <c r="A2064" s="43" t="s">
        <v>309</v>
      </c>
      <c r="B2064" s="43">
        <f t="shared" si="3985"/>
        <v>21</v>
      </c>
      <c r="C2064" s="43">
        <f t="shared" si="4020"/>
        <v>61</v>
      </c>
      <c r="D2064" s="43"/>
      <c r="E2064" s="43">
        <f t="shared" ref="E2064" si="4104">plan_id</f>
        <v>805</v>
      </c>
      <c r="F2064" s="43">
        <f t="shared" ca="1" si="4080"/>
        <v>2018</v>
      </c>
      <c r="G2064" s="43">
        <f t="shared" ref="G2064" ca="1" si="4105">VLOOKUP(INDIRECT(CHAR(39)&amp;$A2064&amp;CHAR(39)&amp;"!r2c"&amp;$C2064,0),variables,2,0)</f>
        <v>10993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3605116000</v>
      </c>
      <c r="I2064" s="43"/>
    </row>
    <row r="2065" spans="1:9" x14ac:dyDescent="0.3">
      <c r="A2065" s="43" t="s">
        <v>309</v>
      </c>
      <c r="B2065" s="43">
        <f t="shared" si="3985"/>
        <v>21</v>
      </c>
      <c r="C2065" s="43">
        <f t="shared" si="4020"/>
        <v>62</v>
      </c>
      <c r="D2065" s="43"/>
      <c r="E2065" s="43">
        <f t="shared" ref="E2065" si="4106">plan_id</f>
        <v>805</v>
      </c>
      <c r="F2065" s="43">
        <f t="shared" ca="1" si="4080"/>
        <v>2018</v>
      </c>
      <c r="G2065" s="43">
        <f t="shared" ref="G2065" ca="1" si="4107">VLOOKUP(INDIRECT(CHAR(39)&amp;$A2065&amp;CHAR(39)&amp;"!r2c"&amp;$C2065,0),variables,2,0)</f>
        <v>10801</v>
      </c>
      <c r="H2065" s="4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-297572000</v>
      </c>
      <c r="I2065" s="43"/>
    </row>
    <row r="2066" spans="1:9" x14ac:dyDescent="0.3">
      <c r="A2066" s="43" t="s">
        <v>309</v>
      </c>
      <c r="B2066" s="43">
        <f t="shared" si="3985"/>
        <v>21</v>
      </c>
      <c r="C2066" s="43">
        <f t="shared" si="4020"/>
        <v>63</v>
      </c>
      <c r="D2066" s="43"/>
      <c r="E2066" s="43">
        <f t="shared" ref="E2066" si="4108">plan_id</f>
        <v>805</v>
      </c>
      <c r="F2066" s="43">
        <f t="shared" ca="1" si="4080"/>
        <v>2018</v>
      </c>
      <c r="G2066" s="43">
        <f t="shared" ref="G2066" ca="1" si="4109">VLOOKUP(INDIRECT(CHAR(39)&amp;$A2066&amp;CHAR(39)&amp;"!r2c"&amp;$C2066,0),variables,2,0)</f>
        <v>10802</v>
      </c>
      <c r="H2066" s="4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72847000</v>
      </c>
      <c r="I2066" s="43"/>
    </row>
    <row r="2067" spans="1:9" x14ac:dyDescent="0.3">
      <c r="A2067" s="43" t="s">
        <v>309</v>
      </c>
      <c r="B2067" s="43">
        <f t="shared" si="3985"/>
        <v>21</v>
      </c>
      <c r="C2067" s="43">
        <f t="shared" si="4020"/>
        <v>64</v>
      </c>
      <c r="D2067" s="43"/>
      <c r="E2067" s="43">
        <f t="shared" ref="E2067" si="4110">plan_id</f>
        <v>805</v>
      </c>
      <c r="F2067" s="43">
        <f t="shared" ca="1" si="4080"/>
        <v>2018</v>
      </c>
      <c r="G2067" s="43">
        <f t="shared" ref="G2067" ca="1" si="4111">VLOOKUP(INDIRECT(CHAR(39)&amp;$A2067&amp;CHAR(39)&amp;"!r2c"&amp;$C2067,0),variables,2,0)</f>
        <v>10803</v>
      </c>
      <c r="H2067" s="4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3"/>
    </row>
    <row r="2068" spans="1:9" x14ac:dyDescent="0.3">
      <c r="A2068" s="43" t="s">
        <v>309</v>
      </c>
      <c r="B2068" s="43">
        <f t="shared" si="3985"/>
        <v>21</v>
      </c>
      <c r="C2068" s="43">
        <f t="shared" si="4020"/>
        <v>65</v>
      </c>
      <c r="D2068" s="43"/>
      <c r="E2068" s="43">
        <f t="shared" ref="E2068" si="4112">plan_id</f>
        <v>805</v>
      </c>
      <c r="F2068" s="43">
        <f t="shared" ca="1" si="4080"/>
        <v>2018</v>
      </c>
      <c r="G2068" s="43">
        <f t="shared" ref="G2068" ca="1" si="4113">VLOOKUP(INDIRECT(CHAR(39)&amp;$A2068&amp;CHAR(39)&amp;"!r2c"&amp;$C2068,0),variables,2,0)</f>
        <v>10804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3"/>
    </row>
    <row r="2069" spans="1:9" x14ac:dyDescent="0.3">
      <c r="A2069" s="43" t="s">
        <v>309</v>
      </c>
      <c r="B2069" s="43">
        <f t="shared" si="3985"/>
        <v>21</v>
      </c>
      <c r="C2069" s="43">
        <f t="shared" si="4020"/>
        <v>66</v>
      </c>
      <c r="D2069" s="43"/>
      <c r="E2069" s="43">
        <f t="shared" ref="E2069" si="4114">plan_id</f>
        <v>805</v>
      </c>
      <c r="F2069" s="43">
        <f t="shared" ca="1" si="4080"/>
        <v>2018</v>
      </c>
      <c r="G2069" s="43">
        <f t="shared" ref="G2069" ca="1" si="4115">VLOOKUP(INDIRECT(CHAR(39)&amp;$A2069&amp;CHAR(39)&amp;"!r2c"&amp;$C2069,0),variables,2,0)</f>
        <v>10805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3"/>
    </row>
    <row r="2070" spans="1:9" x14ac:dyDescent="0.3">
      <c r="A2070" s="43" t="s">
        <v>309</v>
      </c>
      <c r="B2070" s="43">
        <f t="shared" ref="B2070" si="4116">B2005+1</f>
        <v>21</v>
      </c>
      <c r="C2070" s="43">
        <f t="shared" si="4020"/>
        <v>67</v>
      </c>
      <c r="D2070" s="43"/>
      <c r="E2070" s="43">
        <f t="shared" ref="E2070" si="4117">plan_id</f>
        <v>805</v>
      </c>
      <c r="F2070" s="43">
        <f t="shared" ca="1" si="4080"/>
        <v>2018</v>
      </c>
      <c r="G2070" s="43">
        <f t="shared" ref="G2070" ca="1" si="4118">VLOOKUP(INDIRECT(CHAR(39)&amp;$A2070&amp;CHAR(39)&amp;"!r2c"&amp;$C2070,0),variables,2,0)</f>
        <v>10806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3"/>
    </row>
    <row r="2071" spans="1:9" x14ac:dyDescent="0.3">
      <c r="A2071" s="43" t="s">
        <v>309</v>
      </c>
      <c r="B2071" s="43">
        <f>B2070</f>
        <v>21</v>
      </c>
      <c r="C2071" s="43">
        <f t="shared" si="4020"/>
        <v>68</v>
      </c>
      <c r="D2071" s="43"/>
      <c r="E2071" s="43">
        <f t="shared" ref="E2071" si="4119">plan_id</f>
        <v>805</v>
      </c>
      <c r="F2071" s="43">
        <f t="shared" ca="1" si="4080"/>
        <v>2018</v>
      </c>
      <c r="G2071" s="43">
        <f t="shared" ref="G2071" ca="1" si="4120">VLOOKUP(INDIRECT(CHAR(39)&amp;$A2071&amp;CHAR(39)&amp;"!r2c"&amp;$C2071,0),variables,2,0)</f>
        <v>10807</v>
      </c>
      <c r="H2071" s="4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3"/>
    </row>
    <row r="2072" spans="1:9" x14ac:dyDescent="0.3">
      <c r="A2072" s="43" t="s">
        <v>309</v>
      </c>
      <c r="B2072" s="43">
        <f t="shared" ref="B2072:B2096" si="4121">B2071</f>
        <v>21</v>
      </c>
      <c r="C2072" s="43">
        <f t="shared" si="4020"/>
        <v>69</v>
      </c>
      <c r="D2072" s="43"/>
      <c r="E2072" s="43">
        <f t="shared" ref="E2072" si="4122">plan_id</f>
        <v>805</v>
      </c>
      <c r="F2072" s="43">
        <f t="shared" ca="1" si="4080"/>
        <v>2018</v>
      </c>
      <c r="G2072" s="43">
        <f t="shared" ref="G2072" ca="1" si="4123">VLOOKUP(INDIRECT(CHAR(39)&amp;$A2072&amp;CHAR(39)&amp;"!r2c"&amp;$C2072,0),variables,2,0)</f>
        <v>10808</v>
      </c>
      <c r="H2072" s="4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3"/>
    </row>
    <row r="2073" spans="1:9" x14ac:dyDescent="0.3">
      <c r="A2073" s="43" t="s">
        <v>309</v>
      </c>
      <c r="B2073" s="43">
        <f t="shared" si="4121"/>
        <v>21</v>
      </c>
      <c r="C2073" s="43">
        <f t="shared" si="4020"/>
        <v>70</v>
      </c>
      <c r="D2073" s="43"/>
      <c r="E2073" s="43">
        <f t="shared" ref="E2073" si="4124">plan_id</f>
        <v>805</v>
      </c>
      <c r="F2073" s="43">
        <f t="shared" ca="1" si="4080"/>
        <v>2018</v>
      </c>
      <c r="G2073" s="43">
        <f t="shared" ref="G2073" ca="1" si="4125">VLOOKUP(INDIRECT(CHAR(39)&amp;$A2073&amp;CHAR(39)&amp;"!r2c"&amp;$C2073,0),variables,2,0)</f>
        <v>10809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3"/>
    </row>
    <row r="2074" spans="1:9" x14ac:dyDescent="0.3">
      <c r="A2074" s="43" t="s">
        <v>309</v>
      </c>
      <c r="B2074" s="43">
        <f t="shared" si="4121"/>
        <v>21</v>
      </c>
      <c r="C2074" s="43">
        <f t="shared" si="4020"/>
        <v>71</v>
      </c>
      <c r="D2074" s="43"/>
      <c r="E2074" s="43">
        <f t="shared" ref="E2074" si="4126">plan_id</f>
        <v>805</v>
      </c>
      <c r="F2074" s="43">
        <f t="shared" ca="1" si="4080"/>
        <v>2018</v>
      </c>
      <c r="G2074" s="43">
        <f t="shared" ref="G2074" ca="1" si="4127">VLOOKUP(INDIRECT(CHAR(39)&amp;$A2074&amp;CHAR(39)&amp;"!r2c"&amp;$C2074,0),variables,2,0)</f>
        <v>10810</v>
      </c>
      <c r="H2074" s="4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58828000</v>
      </c>
      <c r="I2074" s="43"/>
    </row>
    <row r="2075" spans="1:9" x14ac:dyDescent="0.3">
      <c r="A2075" s="43" t="s">
        <v>309</v>
      </c>
      <c r="B2075" s="43">
        <f t="shared" si="4121"/>
        <v>21</v>
      </c>
      <c r="C2075" s="43">
        <f t="shared" si="4020"/>
        <v>72</v>
      </c>
      <c r="D2075" s="43"/>
      <c r="E2075" s="43">
        <f t="shared" ref="E2075" si="4128">plan_id</f>
        <v>805</v>
      </c>
      <c r="F2075" s="43">
        <f t="shared" ca="1" si="4080"/>
        <v>2018</v>
      </c>
      <c r="G2075" s="43">
        <f t="shared" ref="G2075" ca="1" si="4129">VLOOKUP(INDIRECT(CHAR(39)&amp;$A2075&amp;CHAR(39)&amp;"!r2c"&amp;$C2075,0),variables,2,0)</f>
        <v>10811</v>
      </c>
      <c r="H2075" s="4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3"/>
    </row>
    <row r="2076" spans="1:9" x14ac:dyDescent="0.3">
      <c r="A2076" s="43" t="s">
        <v>309</v>
      </c>
      <c r="B2076" s="43">
        <f t="shared" si="4121"/>
        <v>21</v>
      </c>
      <c r="C2076" s="43">
        <f t="shared" si="4020"/>
        <v>73</v>
      </c>
      <c r="D2076" s="43"/>
      <c r="E2076" s="43">
        <f t="shared" ref="E2076" si="4130">plan_id</f>
        <v>805</v>
      </c>
      <c r="F2076" s="43">
        <f t="shared" ca="1" si="4080"/>
        <v>2018</v>
      </c>
      <c r="G2076" s="43">
        <f t="shared" ref="G2076" ca="1" si="4131">VLOOKUP(INDIRECT(CHAR(39)&amp;$A2076&amp;CHAR(39)&amp;"!r2c"&amp;$C2076,0),variables,2,0)</f>
        <v>10812</v>
      </c>
      <c r="H2076" s="4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3"/>
    </row>
    <row r="2077" spans="1:9" x14ac:dyDescent="0.3">
      <c r="A2077" s="43" t="s">
        <v>309</v>
      </c>
      <c r="B2077" s="43">
        <f t="shared" si="4121"/>
        <v>21</v>
      </c>
      <c r="C2077" s="43">
        <f t="shared" si="4020"/>
        <v>74</v>
      </c>
      <c r="D2077" s="43"/>
      <c r="E2077" s="43">
        <f t="shared" ref="E2077" si="4132">plan_id</f>
        <v>805</v>
      </c>
      <c r="F2077" s="43">
        <f t="shared" ca="1" si="4080"/>
        <v>2018</v>
      </c>
      <c r="G2077" s="43">
        <f t="shared" ref="G2077" ca="1" si="4133">VLOOKUP(INDIRECT(CHAR(39)&amp;$A2077&amp;CHAR(39)&amp;"!r2c"&amp;$C2077,0),variables,2,0)</f>
        <v>10813</v>
      </c>
      <c r="H2077" s="4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3"/>
    </row>
    <row r="2078" spans="1:9" x14ac:dyDescent="0.3">
      <c r="A2078" s="43" t="s">
        <v>309</v>
      </c>
      <c r="B2078" s="43">
        <f t="shared" si="4121"/>
        <v>21</v>
      </c>
      <c r="C2078" s="43">
        <f t="shared" si="4020"/>
        <v>75</v>
      </c>
      <c r="D2078" s="43"/>
      <c r="E2078" s="43">
        <f t="shared" ref="E2078" si="4134">plan_id</f>
        <v>805</v>
      </c>
      <c r="F2078" s="43">
        <f t="shared" ca="1" si="4080"/>
        <v>2018</v>
      </c>
      <c r="G2078" s="43">
        <f t="shared" ref="G2078" ca="1" si="4135">VLOOKUP(INDIRECT(CHAR(39)&amp;$A2078&amp;CHAR(39)&amp;"!r2c"&amp;$C2078,0),variables,2,0)</f>
        <v>10814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3"/>
    </row>
    <row r="2079" spans="1:9" x14ac:dyDescent="0.3">
      <c r="A2079" s="43" t="s">
        <v>309</v>
      </c>
      <c r="B2079" s="43">
        <f t="shared" si="4121"/>
        <v>21</v>
      </c>
      <c r="C2079" s="43">
        <f t="shared" si="4020"/>
        <v>76</v>
      </c>
      <c r="D2079" s="43"/>
      <c r="E2079" s="43">
        <f t="shared" ref="E2079" si="4136">plan_id</f>
        <v>805</v>
      </c>
      <c r="F2079" s="43">
        <f t="shared" ca="1" si="4080"/>
        <v>2018</v>
      </c>
      <c r="G2079" s="43">
        <f t="shared" ref="G2079" ca="1" si="4137">VLOOKUP(INDIRECT(CHAR(39)&amp;$A2079&amp;CHAR(39)&amp;"!r2c"&amp;$C2079,0),variables,2,0)</f>
        <v>10815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3"/>
    </row>
    <row r="2080" spans="1:9" x14ac:dyDescent="0.3">
      <c r="A2080" s="43" t="s">
        <v>309</v>
      </c>
      <c r="B2080" s="43">
        <f t="shared" si="4121"/>
        <v>21</v>
      </c>
      <c r="C2080" s="43">
        <f t="shared" si="4020"/>
        <v>77</v>
      </c>
      <c r="D2080" s="43"/>
      <c r="E2080" s="43">
        <f t="shared" ref="E2080" si="4138">plan_id</f>
        <v>805</v>
      </c>
      <c r="F2080" s="43">
        <f t="shared" ca="1" si="4080"/>
        <v>2018</v>
      </c>
      <c r="G2080" s="43">
        <f t="shared" ref="G2080" ca="1" si="4139">VLOOKUP(INDIRECT(CHAR(39)&amp;$A2080&amp;CHAR(39)&amp;"!r2c"&amp;$C2080,0),variables,2,0)</f>
        <v>10816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-73123000</v>
      </c>
      <c r="I2080" s="43"/>
    </row>
    <row r="2081" spans="1:9" x14ac:dyDescent="0.3">
      <c r="A2081" s="43" t="s">
        <v>309</v>
      </c>
      <c r="B2081" s="43">
        <f t="shared" si="4121"/>
        <v>21</v>
      </c>
      <c r="C2081" s="43">
        <f t="shared" si="4020"/>
        <v>78</v>
      </c>
      <c r="D2081" s="43"/>
      <c r="E2081" s="43">
        <f t="shared" ref="E2081" si="4140">plan_id</f>
        <v>805</v>
      </c>
      <c r="F2081" s="43">
        <f t="shared" ca="1" si="4080"/>
        <v>2018</v>
      </c>
      <c r="G2081" s="43">
        <f t="shared" ref="G2081" ca="1" si="4141">VLOOKUP(INDIRECT(CHAR(39)&amp;$A2081&amp;CHAR(39)&amp;"!r2c"&amp;$C2081,0),variables,2,0)</f>
        <v>10817</v>
      </c>
      <c r="H2081" s="4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3"/>
    </row>
    <row r="2082" spans="1:9" x14ac:dyDescent="0.3">
      <c r="A2082" s="43" t="s">
        <v>309</v>
      </c>
      <c r="B2082" s="43">
        <f t="shared" si="4121"/>
        <v>21</v>
      </c>
      <c r="C2082" s="43">
        <f t="shared" si="4020"/>
        <v>79</v>
      </c>
      <c r="D2082" s="43"/>
      <c r="E2082" s="43">
        <f t="shared" ref="E2082" si="4142">plan_id</f>
        <v>805</v>
      </c>
      <c r="F2082" s="43">
        <f t="shared" ca="1" si="4080"/>
        <v>2018</v>
      </c>
      <c r="G2082" s="43">
        <f t="shared" ref="G2082" ca="1" si="4143">VLOOKUP(INDIRECT(CHAR(39)&amp;$A2082&amp;CHAR(39)&amp;"!r2c"&amp;$C2082,0),variables,2,0)</f>
        <v>10818</v>
      </c>
      <c r="H2082" s="4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40380000</v>
      </c>
      <c r="I2082" s="43"/>
    </row>
    <row r="2083" spans="1:9" x14ac:dyDescent="0.3">
      <c r="A2083" s="43" t="s">
        <v>309</v>
      </c>
      <c r="B2083" s="43">
        <f t="shared" si="4121"/>
        <v>21</v>
      </c>
      <c r="C2083" s="43">
        <f t="shared" si="4020"/>
        <v>80</v>
      </c>
      <c r="D2083" s="43"/>
      <c r="E2083" s="43">
        <f t="shared" ref="E2083" si="4144">plan_id</f>
        <v>805</v>
      </c>
      <c r="F2083" s="43">
        <f t="shared" ca="1" si="4080"/>
        <v>2018</v>
      </c>
      <c r="G2083" s="43">
        <f t="shared" ref="G2083" ca="1" si="4145">VLOOKUP(INDIRECT(CHAR(39)&amp;$A2083&amp;CHAR(39)&amp;"!r2c"&amp;$C2083,0),variables,2,0)</f>
        <v>10819</v>
      </c>
      <c r="H2083" s="4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3"/>
    </row>
    <row r="2084" spans="1:9" x14ac:dyDescent="0.3">
      <c r="A2084" s="43" t="s">
        <v>309</v>
      </c>
      <c r="B2084" s="43">
        <f t="shared" si="4121"/>
        <v>21</v>
      </c>
      <c r="C2084" s="43">
        <f t="shared" si="4020"/>
        <v>81</v>
      </c>
      <c r="D2084" s="43"/>
      <c r="E2084" s="43">
        <f t="shared" ref="E2084" si="4146">plan_id</f>
        <v>805</v>
      </c>
      <c r="F2084" s="43">
        <f t="shared" ca="1" si="4080"/>
        <v>2018</v>
      </c>
      <c r="G2084" s="43">
        <f t="shared" ref="G2084" ca="1" si="4147">VLOOKUP(INDIRECT(CHAR(39)&amp;$A2084&amp;CHAR(39)&amp;"!r2c"&amp;$C2084,0),variables,2,0)</f>
        <v>10820</v>
      </c>
      <c r="H2084" s="4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3"/>
    </row>
    <row r="2085" spans="1:9" x14ac:dyDescent="0.3">
      <c r="A2085" s="43" t="s">
        <v>309</v>
      </c>
      <c r="B2085" s="43">
        <f t="shared" si="4121"/>
        <v>21</v>
      </c>
      <c r="C2085" s="43">
        <f t="shared" si="4020"/>
        <v>82</v>
      </c>
      <c r="D2085" s="43"/>
      <c r="E2085" s="43">
        <f t="shared" ref="E2085" si="4148">plan_id</f>
        <v>805</v>
      </c>
      <c r="F2085" s="43">
        <f t="shared" ca="1" si="4080"/>
        <v>2018</v>
      </c>
      <c r="G2085" s="43">
        <f t="shared" ref="G2085" ca="1" si="4149">VLOOKUP(INDIRECT(CHAR(39)&amp;$A2085&amp;CHAR(39)&amp;"!r2c"&amp;$C2085,0),variables,2,0)</f>
        <v>10821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3"/>
    </row>
    <row r="2086" spans="1:9" x14ac:dyDescent="0.3">
      <c r="A2086" s="43" t="s">
        <v>309</v>
      </c>
      <c r="B2086" s="43">
        <f t="shared" si="4121"/>
        <v>21</v>
      </c>
      <c r="C2086" s="43">
        <f t="shared" si="4020"/>
        <v>83</v>
      </c>
      <c r="D2086" s="43"/>
      <c r="E2086" s="43">
        <f t="shared" ref="E2086" si="4150">plan_id</f>
        <v>805</v>
      </c>
      <c r="F2086" s="43">
        <f t="shared" ca="1" si="4080"/>
        <v>2018</v>
      </c>
      <c r="G2086" s="43">
        <f t="shared" ref="G2086" ca="1" si="4151">VLOOKUP(INDIRECT(CHAR(39)&amp;$A2086&amp;CHAR(39)&amp;"!r2c"&amp;$C2086,0),variables,2,0)</f>
        <v>10822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3"/>
    </row>
    <row r="2087" spans="1:9" x14ac:dyDescent="0.3">
      <c r="A2087" s="43" t="s">
        <v>309</v>
      </c>
      <c r="B2087" s="43">
        <f t="shared" si="4121"/>
        <v>21</v>
      </c>
      <c r="C2087" s="43">
        <f t="shared" ref="C2087:C2150" si="4152">C1996</f>
        <v>84</v>
      </c>
      <c r="D2087" s="43"/>
      <c r="E2087" s="43">
        <f t="shared" ref="E2087" si="4153">plan_id</f>
        <v>805</v>
      </c>
      <c r="F2087" s="43">
        <f t="shared" ca="1" si="4080"/>
        <v>2018</v>
      </c>
      <c r="G2087" s="43">
        <f t="shared" ref="G2087" ca="1" si="4154">VLOOKUP(INDIRECT(CHAR(39)&amp;$A2087&amp;CHAR(39)&amp;"!r2c"&amp;$C2087,0),variables,2,0)</f>
        <v>10829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3"/>
    </row>
    <row r="2088" spans="1:9" x14ac:dyDescent="0.3">
      <c r="A2088" s="43" t="s">
        <v>309</v>
      </c>
      <c r="B2088" s="43">
        <f t="shared" si="4121"/>
        <v>21</v>
      </c>
      <c r="C2088" s="43">
        <f t="shared" si="4152"/>
        <v>85</v>
      </c>
      <c r="D2088" s="43"/>
      <c r="E2088" s="43">
        <f t="shared" ref="E2088" si="4155">plan_id</f>
        <v>805</v>
      </c>
      <c r="F2088" s="43">
        <f t="shared" ca="1" si="4080"/>
        <v>2018</v>
      </c>
      <c r="G2088" s="43">
        <f t="shared" ref="G2088" ca="1" si="4156">VLOOKUP(INDIRECT(CHAR(39)&amp;$A2088&amp;CHAR(39)&amp;"!r2c"&amp;$C2088,0),variables,2,0)</f>
        <v>10823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-5633000</v>
      </c>
      <c r="I2088" s="43"/>
    </row>
    <row r="2089" spans="1:9" x14ac:dyDescent="0.3">
      <c r="A2089" s="43" t="s">
        <v>309</v>
      </c>
      <c r="B2089" s="43">
        <f t="shared" si="4121"/>
        <v>21</v>
      </c>
      <c r="C2089" s="43">
        <f t="shared" si="4152"/>
        <v>86</v>
      </c>
      <c r="D2089" s="43"/>
      <c r="E2089" s="43">
        <f t="shared" ref="E2089" si="4157">plan_id</f>
        <v>805</v>
      </c>
      <c r="F2089" s="43">
        <f t="shared" ca="1" si="4080"/>
        <v>2018</v>
      </c>
      <c r="G2089" s="43">
        <f t="shared" ref="G2089" ca="1" si="4158">VLOOKUP(INDIRECT(CHAR(39)&amp;$A2089&amp;CHAR(39)&amp;"!r2c"&amp;$C2089,0),variables,2,0)</f>
        <v>10798</v>
      </c>
      <c r="H2089" s="4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3"/>
    </row>
    <row r="2090" spans="1:9" x14ac:dyDescent="0.3">
      <c r="A2090" s="43" t="s">
        <v>309</v>
      </c>
      <c r="B2090" s="43">
        <f t="shared" si="4121"/>
        <v>21</v>
      </c>
      <c r="C2090" s="43">
        <f t="shared" si="4152"/>
        <v>87</v>
      </c>
      <c r="D2090" s="43"/>
      <c r="E2090" s="43">
        <f t="shared" ref="E2090" si="4159">plan_id</f>
        <v>805</v>
      </c>
      <c r="F2090" s="43">
        <f t="shared" ca="1" si="4080"/>
        <v>2018</v>
      </c>
      <c r="G2090" s="43">
        <f t="shared" ref="G2090" ca="1" si="4160">VLOOKUP(INDIRECT(CHAR(39)&amp;$A2090&amp;CHAR(39)&amp;"!r2c"&amp;$C2090,0),variables,2,0)</f>
        <v>10799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3"/>
    </row>
    <row r="2091" spans="1:9" x14ac:dyDescent="0.3">
      <c r="A2091" s="43" t="s">
        <v>309</v>
      </c>
      <c r="B2091" s="43">
        <f t="shared" si="4121"/>
        <v>21</v>
      </c>
      <c r="C2091" s="43">
        <f t="shared" si="4152"/>
        <v>88</v>
      </c>
      <c r="D2091" s="43"/>
      <c r="E2091" s="43">
        <f t="shared" ref="E2091" si="4161">plan_id</f>
        <v>805</v>
      </c>
      <c r="F2091" s="43">
        <f t="shared" ca="1" si="4080"/>
        <v>2018</v>
      </c>
      <c r="G2091" s="43">
        <f t="shared" ref="G2091" ca="1" si="4162">VLOOKUP(INDIRECT(CHAR(39)&amp;$A2091&amp;CHAR(39)&amp;"!r2c"&amp;$C2091,0),variables,2,0)</f>
        <v>10800</v>
      </c>
      <c r="H2091" s="4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3"/>
    </row>
    <row r="2092" spans="1:9" x14ac:dyDescent="0.3">
      <c r="A2092" s="43" t="s">
        <v>309</v>
      </c>
      <c r="B2092" s="43">
        <f t="shared" si="4121"/>
        <v>21</v>
      </c>
      <c r="C2092" s="43">
        <f t="shared" si="4152"/>
        <v>89</v>
      </c>
      <c r="D2092" s="43"/>
      <c r="E2092" s="43">
        <f t="shared" ref="E2092" si="4163">plan_id</f>
        <v>805</v>
      </c>
      <c r="F2092" s="43">
        <f t="shared" ca="1" si="4080"/>
        <v>2018</v>
      </c>
      <c r="G2092" s="43">
        <f t="shared" ref="G2092" ca="1" si="4164">VLOOKUP(INDIRECT(CHAR(39)&amp;$A2092&amp;CHAR(39)&amp;"!r2c"&amp;$C2092,0),variables,2,0)</f>
        <v>10824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3"/>
    </row>
    <row r="2093" spans="1:9" x14ac:dyDescent="0.3">
      <c r="A2093" s="43" t="s">
        <v>309</v>
      </c>
      <c r="B2093" s="43">
        <f t="shared" si="4121"/>
        <v>21</v>
      </c>
      <c r="C2093" s="43">
        <f t="shared" si="4152"/>
        <v>90</v>
      </c>
      <c r="D2093" s="43"/>
      <c r="E2093" s="43">
        <f t="shared" ref="E2093" si="4165">plan_id</f>
        <v>805</v>
      </c>
      <c r="F2093" s="43">
        <f t="shared" ca="1" si="4080"/>
        <v>2018</v>
      </c>
      <c r="G2093" s="43">
        <f t="shared" ref="G2093" ca="1" si="4166">VLOOKUP(INDIRECT(CHAR(39)&amp;$A2093&amp;CHAR(39)&amp;"!r2c"&amp;$C2093,0),variables,2,0)</f>
        <v>10825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3"/>
    </row>
    <row r="2094" spans="1:9" x14ac:dyDescent="0.3">
      <c r="A2094" s="43" t="s">
        <v>309</v>
      </c>
      <c r="B2094" s="43">
        <f t="shared" si="4121"/>
        <v>21</v>
      </c>
      <c r="C2094" s="43">
        <f t="shared" si="4152"/>
        <v>91</v>
      </c>
      <c r="D2094" s="43"/>
      <c r="E2094" s="43">
        <f t="shared" ref="E2094" si="4167">plan_id</f>
        <v>805</v>
      </c>
      <c r="F2094" s="43">
        <f t="shared" ca="1" si="4080"/>
        <v>2018</v>
      </c>
      <c r="G2094" s="43">
        <f t="shared" ref="G2094" ca="1" si="4168">VLOOKUP(INDIRECT(CHAR(39)&amp;$A2094&amp;CHAR(39)&amp;"!r2c"&amp;$C2094,0),variables,2,0)</f>
        <v>10826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1072894000</v>
      </c>
      <c r="I2094" s="43"/>
    </row>
    <row r="2095" spans="1:9" x14ac:dyDescent="0.3">
      <c r="A2095" s="43" t="s">
        <v>309</v>
      </c>
      <c r="B2095" s="43">
        <f t="shared" si="4121"/>
        <v>21</v>
      </c>
      <c r="C2095" s="43">
        <f t="shared" si="4152"/>
        <v>92</v>
      </c>
      <c r="D2095" s="43"/>
      <c r="E2095" s="43">
        <f t="shared" ref="E2095" si="4169">plan_id</f>
        <v>805</v>
      </c>
      <c r="F2095" s="43">
        <f t="shared" ca="1" si="4080"/>
        <v>2018</v>
      </c>
      <c r="G2095" s="43">
        <f t="shared" ref="G2095" ca="1" si="4170">VLOOKUP(INDIRECT(CHAR(39)&amp;$A2095&amp;CHAR(39)&amp;"!r2c"&amp;$C2095,0),variables,2,0)</f>
        <v>10828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3"/>
    </row>
    <row r="2096" spans="1:9" x14ac:dyDescent="0.3">
      <c r="A2096" s="43" t="s">
        <v>309</v>
      </c>
      <c r="B2096" s="43">
        <f t="shared" si="4121"/>
        <v>21</v>
      </c>
      <c r="C2096" s="43">
        <f t="shared" si="4152"/>
        <v>93</v>
      </c>
      <c r="D2096" s="43"/>
      <c r="E2096" s="43">
        <f t="shared" ref="E2096" si="4171">plan_id</f>
        <v>805</v>
      </c>
      <c r="F2096" s="43">
        <f t="shared" ca="1" si="4080"/>
        <v>2018</v>
      </c>
      <c r="G2096" s="43">
        <f t="shared" ref="G2096" ca="1" si="4172">VLOOKUP(INDIRECT(CHAR(39)&amp;$A2096&amp;CHAR(39)&amp;"!r2c"&amp;$C2096,0),variables,2,0)</f>
        <v>10827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8540000</v>
      </c>
      <c r="I2096" s="43"/>
    </row>
    <row r="2097" spans="1:9" x14ac:dyDescent="0.3">
      <c r="A2097" s="43" t="s">
        <v>309</v>
      </c>
      <c r="B2097" s="43">
        <f t="shared" ref="B2097:B2160" si="4173">B2032+1</f>
        <v>22</v>
      </c>
      <c r="C2097" s="43">
        <f t="shared" si="4152"/>
        <v>3</v>
      </c>
      <c r="D2097" s="43"/>
      <c r="E2097" s="43">
        <f t="shared" ref="E2097" si="4174">plan_id</f>
        <v>805</v>
      </c>
      <c r="F2097" s="43">
        <f t="shared" ca="1" si="4080"/>
        <v>2019</v>
      </c>
      <c r="G2097" s="43">
        <f t="shared" ref="G2097" ca="1" si="4175">VLOOKUP(INDIRECT(CHAR(39)&amp;$A2097&amp;CHAR(39)&amp;"!r2c"&amp;$C2097,0),variables,2,0)</f>
        <v>10703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44742</v>
      </c>
      <c r="I2097" s="43"/>
    </row>
    <row r="2098" spans="1:9" x14ac:dyDescent="0.3">
      <c r="A2098" s="43" t="s">
        <v>309</v>
      </c>
      <c r="B2098" s="43">
        <f t="shared" si="4173"/>
        <v>22</v>
      </c>
      <c r="C2098" s="43">
        <f t="shared" si="4152"/>
        <v>4</v>
      </c>
      <c r="D2098" s="43"/>
      <c r="E2098" s="43">
        <f t="shared" ref="E2098" si="4176">plan_id</f>
        <v>805</v>
      </c>
      <c r="F2098" s="43">
        <f t="shared" ca="1" si="4080"/>
        <v>2019</v>
      </c>
      <c r="G2098" s="43">
        <f t="shared" ref="G2098" ca="1" si="4177">VLOOKUP(INDIRECT(CHAR(39)&amp;$A2098&amp;CHAR(39)&amp;"!r2c"&amp;$C2098,0),variables,2,0)</f>
        <v>10845</v>
      </c>
      <c r="H2098" s="4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  <c r="I2098" s="43"/>
    </row>
    <row r="2099" spans="1:9" x14ac:dyDescent="0.3">
      <c r="A2099" s="43" t="s">
        <v>309</v>
      </c>
      <c r="B2099" s="43">
        <f t="shared" si="4173"/>
        <v>22</v>
      </c>
      <c r="C2099" s="43">
        <f t="shared" si="4152"/>
        <v>5</v>
      </c>
      <c r="D2099" s="43"/>
      <c r="E2099" s="43">
        <f t="shared" ref="E2099" si="4178">plan_id</f>
        <v>805</v>
      </c>
      <c r="F2099" s="43">
        <f t="shared" ca="1" si="4080"/>
        <v>2019</v>
      </c>
      <c r="G2099" s="43">
        <f t="shared" ref="G2099" ca="1" si="4179">VLOOKUP(INDIRECT(CHAR(39)&amp;$A2099&amp;CHAR(39)&amp;"!r2c"&amp;$C2099,0),variables,2,0)</f>
        <v>10924</v>
      </c>
      <c r="H2099" s="4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Univ=10.69%; Non-Univ=14.84%</v>
      </c>
      <c r="I2099" s="43"/>
    </row>
    <row r="2100" spans="1:9" x14ac:dyDescent="0.3">
      <c r="A2100" s="43" t="s">
        <v>309</v>
      </c>
      <c r="B2100" s="43">
        <f t="shared" si="4173"/>
        <v>22</v>
      </c>
      <c r="C2100" s="43">
        <f t="shared" si="4152"/>
        <v>6</v>
      </c>
      <c r="D2100" s="43"/>
      <c r="E2100" s="43">
        <f t="shared" ref="E2100" si="4180">plan_id</f>
        <v>805</v>
      </c>
      <c r="F2100" s="43">
        <f t="shared" ca="1" si="4080"/>
        <v>2019</v>
      </c>
      <c r="G2100" s="43">
        <f t="shared" ref="G2100" ca="1" si="4181">VLOOKUP(INDIRECT(CHAR(39)&amp;$A2100&amp;CHAR(39)&amp;"!r2c"&amp;$C2100,0),variables,2,0)</f>
        <v>10925</v>
      </c>
      <c r="H2100" s="46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Univ=3.065%; Non-Univ=5.735%</v>
      </c>
      <c r="I2100" s="43"/>
    </row>
    <row r="2101" spans="1:9" x14ac:dyDescent="0.3">
      <c r="A2101" s="43" t="s">
        <v>309</v>
      </c>
      <c r="B2101" s="43">
        <f t="shared" si="4173"/>
        <v>22</v>
      </c>
      <c r="C2101" s="43">
        <f t="shared" si="4152"/>
        <v>7</v>
      </c>
      <c r="D2101" s="43"/>
      <c r="E2101" s="43">
        <f t="shared" ref="E2101" si="4182">plan_id</f>
        <v>805</v>
      </c>
      <c r="F2101" s="43">
        <f t="shared" ca="1" si="4080"/>
        <v>2019</v>
      </c>
      <c r="G2101" s="43">
        <f t="shared" ref="G2101" ca="1" si="4183">VLOOKUP(INDIRECT(CHAR(39)&amp;$A2101&amp;CHAR(39)&amp;"!r2c"&amp;$C2101,0),variables,2,0)</f>
        <v>10926</v>
      </c>
      <c r="H2101" s="46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Univ=7.625%; Non-Univ=9.105%</v>
      </c>
      <c r="I2101" s="43"/>
    </row>
    <row r="2102" spans="1:9" x14ac:dyDescent="0.3">
      <c r="A2102" s="43" t="s">
        <v>309</v>
      </c>
      <c r="B2102" s="43">
        <f t="shared" si="4173"/>
        <v>22</v>
      </c>
      <c r="C2102" s="43">
        <f t="shared" si="4152"/>
        <v>8</v>
      </c>
      <c r="D2102" s="43"/>
      <c r="E2102" s="43">
        <f t="shared" ref="E2102" si="4184">plan_id</f>
        <v>805</v>
      </c>
      <c r="F2102" s="43">
        <f t="shared" ca="1" si="4080"/>
        <v>2019</v>
      </c>
      <c r="G2102" s="43">
        <f t="shared" ref="G2102" ca="1" si="4185">VLOOKUP(INDIRECT(CHAR(39)&amp;$A2102&amp;CHAR(39)&amp;"!r2c"&amp;$C2102,0),variables,2,0)</f>
        <v>10704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-955395000</v>
      </c>
      <c r="I2102" s="43"/>
    </row>
    <row r="2103" spans="1:9" x14ac:dyDescent="0.3">
      <c r="A2103" s="43" t="s">
        <v>309</v>
      </c>
      <c r="B2103" s="43">
        <f t="shared" si="4173"/>
        <v>22</v>
      </c>
      <c r="C2103" s="43">
        <f t="shared" si="4152"/>
        <v>9</v>
      </c>
      <c r="D2103" s="43"/>
      <c r="E2103" s="43">
        <f t="shared" ref="E2103" si="4186">plan_id</f>
        <v>805</v>
      </c>
      <c r="F2103" s="43">
        <f t="shared" ca="1" si="4080"/>
        <v>2019</v>
      </c>
      <c r="G2103" s="43">
        <f t="shared" ref="G2103" ca="1" si="4187">VLOOKUP(INDIRECT(CHAR(39)&amp;$A2103&amp;CHAR(39)&amp;"!r2c"&amp;$C2103,0),variables,2,0)</f>
        <v>10928</v>
      </c>
      <c r="H2103" s="46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Univ: Pre 7/1/08=25.61%, Post 7/1/08=26.61%; Non-Univ: Pre 7/1/08=24.42%, Post 7/1/08=25.42%</v>
      </c>
      <c r="I2103" s="43"/>
    </row>
    <row r="2104" spans="1:9" x14ac:dyDescent="0.3">
      <c r="A2104" s="43" t="s">
        <v>309</v>
      </c>
      <c r="B2104" s="43">
        <f t="shared" si="4173"/>
        <v>22</v>
      </c>
      <c r="C2104" s="43">
        <f t="shared" si="4152"/>
        <v>10</v>
      </c>
      <c r="D2104" s="43"/>
      <c r="E2104" s="43">
        <f t="shared" ref="E2104" si="4188">plan_id</f>
        <v>805</v>
      </c>
      <c r="F2104" s="43">
        <f t="shared" ca="1" si="4080"/>
        <v>2019</v>
      </c>
      <c r="G2104" s="43">
        <f t="shared" ref="G2104" ca="1" si="4189">VLOOKUP(INDIRECT(CHAR(39)&amp;$A2104&amp;CHAR(39)&amp;"!r2c"&amp;$C2104,0),variables,2,0)</f>
        <v>10929</v>
      </c>
      <c r="H2104" s="46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Univ: Pre 7/1/08=25.61%, Post 7/1/08=26.61%; Non-Univ: Pre 7/1/08=24.42%, Post 7/1/08=25.42%</v>
      </c>
      <c r="I2104" s="43"/>
    </row>
    <row r="2105" spans="1:9" x14ac:dyDescent="0.3">
      <c r="A2105" s="43" t="s">
        <v>309</v>
      </c>
      <c r="B2105" s="43">
        <f t="shared" si="4173"/>
        <v>22</v>
      </c>
      <c r="C2105" s="43">
        <f t="shared" si="4152"/>
        <v>11</v>
      </c>
      <c r="D2105" s="43"/>
      <c r="E2105" s="43">
        <f t="shared" ref="E2105" si="4190">plan_id</f>
        <v>805</v>
      </c>
      <c r="F2105" s="43">
        <f t="shared" ca="1" si="4080"/>
        <v>2019</v>
      </c>
      <c r="G2105" s="43">
        <f t="shared" ref="G2105" ca="1" si="4191">VLOOKUP(INDIRECT(CHAR(39)&amp;$A2105&amp;CHAR(39)&amp;"!r2c"&amp;$C2105,0),variables,2,0)</f>
        <v>10930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3"/>
    </row>
    <row r="2106" spans="1:9" x14ac:dyDescent="0.3">
      <c r="A2106" s="43" t="s">
        <v>309</v>
      </c>
      <c r="B2106" s="43">
        <f t="shared" si="4173"/>
        <v>22</v>
      </c>
      <c r="C2106" s="43">
        <f t="shared" si="4152"/>
        <v>12</v>
      </c>
      <c r="D2106" s="43"/>
      <c r="E2106" s="43">
        <f t="shared" ref="E2106" si="4192">plan_id</f>
        <v>805</v>
      </c>
      <c r="F2106" s="43">
        <f t="shared" ca="1" si="4080"/>
        <v>2019</v>
      </c>
      <c r="G2106" s="43">
        <f t="shared" ref="G2106" ca="1" si="4193">VLOOKUP(INDIRECT(CHAR(39)&amp;$A2106&amp;CHAR(39)&amp;"!r2c"&amp;$C2106,0),variables,2,0)</f>
        <v>10705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321172166</v>
      </c>
      <c r="I2106" s="43"/>
    </row>
    <row r="2107" spans="1:9" x14ac:dyDescent="0.3">
      <c r="A2107" s="43" t="s">
        <v>309</v>
      </c>
      <c r="B2107" s="43">
        <f t="shared" si="4173"/>
        <v>22</v>
      </c>
      <c r="C2107" s="43">
        <f t="shared" si="4152"/>
        <v>13</v>
      </c>
      <c r="D2107" s="43"/>
      <c r="E2107" s="43">
        <f t="shared" ref="E2107" si="4194">plan_id</f>
        <v>805</v>
      </c>
      <c r="F2107" s="43">
        <f t="shared" ca="1" si="4080"/>
        <v>2019</v>
      </c>
      <c r="G2107" s="43">
        <f t="shared" ref="G2107" ca="1" si="4195">VLOOKUP(INDIRECT(CHAR(39)&amp;$A2107&amp;CHAR(39)&amp;"!r2c"&amp;$C2107,0),variables,2,0)</f>
        <v>10842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3"/>
    </row>
    <row r="2108" spans="1:9" x14ac:dyDescent="0.3">
      <c r="A2108" s="43" t="s">
        <v>309</v>
      </c>
      <c r="B2108" s="43">
        <f t="shared" si="4173"/>
        <v>22</v>
      </c>
      <c r="C2108" s="43">
        <f t="shared" si="4152"/>
        <v>14</v>
      </c>
      <c r="D2108" s="43"/>
      <c r="E2108" s="43">
        <f t="shared" ref="E2108" si="4196">plan_id</f>
        <v>805</v>
      </c>
      <c r="F2108" s="43">
        <f t="shared" ca="1" si="4080"/>
        <v>2019</v>
      </c>
      <c r="G2108" s="43">
        <f t="shared" ref="G2108" ca="1" si="4197">VLOOKUP(INDIRECT(CHAR(39)&amp;$A2108&amp;CHAR(39)&amp;"!r2c"&amp;$C2108,0),variables,2,0)</f>
        <v>10843</v>
      </c>
      <c r="H2108" s="46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Univ=13.650%; Non-Univ=16.105%</v>
      </c>
      <c r="I2108" s="43"/>
    </row>
    <row r="2109" spans="1:9" x14ac:dyDescent="0.3">
      <c r="A2109" s="43" t="s">
        <v>309</v>
      </c>
      <c r="B2109" s="43">
        <f t="shared" si="4173"/>
        <v>22</v>
      </c>
      <c r="C2109" s="43">
        <f t="shared" si="4152"/>
        <v>15</v>
      </c>
      <c r="D2109" s="43"/>
      <c r="E2109" s="43">
        <f t="shared" ref="E2109" si="4198">plan_id</f>
        <v>805</v>
      </c>
      <c r="F2109" s="43">
        <f t="shared" ca="1" si="4080"/>
        <v>2019</v>
      </c>
      <c r="G2109" s="43">
        <f t="shared" ref="G2109" ca="1" si="4199">VLOOKUP(INDIRECT(CHAR(39)&amp;$A2109&amp;CHAR(39)&amp;"!r2c"&amp;$C2109,0),variables,2,0)</f>
        <v>10931</v>
      </c>
      <c r="H2109" s="46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Univ: Pre 7/1/08=2.775%, Post 7/1/08=1.775%; Non-Univ: Pre 7/1/08=3.75%, Post 7/1/08=2.75%</v>
      </c>
      <c r="I2109" s="43"/>
    </row>
    <row r="2110" spans="1:9" x14ac:dyDescent="0.3">
      <c r="A2110" s="43" t="s">
        <v>309</v>
      </c>
      <c r="B2110" s="43">
        <f t="shared" si="4173"/>
        <v>22</v>
      </c>
      <c r="C2110" s="43">
        <f t="shared" si="4152"/>
        <v>16</v>
      </c>
      <c r="D2110" s="43"/>
      <c r="E2110" s="43">
        <f t="shared" ref="E2110" si="4200">plan_id</f>
        <v>805</v>
      </c>
      <c r="F2110" s="43">
        <f t="shared" ca="1" si="4080"/>
        <v>2019</v>
      </c>
      <c r="G2110" s="43">
        <f t="shared" ref="G2110" ca="1" si="4201">VLOOKUP(INDIRECT(CHAR(39)&amp;$A2110&amp;CHAR(39)&amp;"!r2c"&amp;$C2110,0),variables,2,0)</f>
        <v>10932</v>
      </c>
      <c r="H2110" s="46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Univ= 2.775%; Non-Univ=3.75%</v>
      </c>
      <c r="I2110" s="43"/>
    </row>
    <row r="2111" spans="1:9" x14ac:dyDescent="0.3">
      <c r="A2111" s="43" t="s">
        <v>309</v>
      </c>
      <c r="B2111" s="43">
        <f t="shared" si="4173"/>
        <v>22</v>
      </c>
      <c r="C2111" s="43">
        <f t="shared" si="4152"/>
        <v>17</v>
      </c>
      <c r="D2111" s="43"/>
      <c r="E2111" s="43">
        <f t="shared" ref="E2111" si="4202">plan_id</f>
        <v>805</v>
      </c>
      <c r="F2111" s="43">
        <f t="shared" ca="1" si="4080"/>
        <v>2019</v>
      </c>
      <c r="G2111" s="43">
        <f t="shared" ref="G2111" ca="1" si="4203">VLOOKUP(INDIRECT(CHAR(39)&amp;$A2111&amp;CHAR(39)&amp;"!r2c"&amp;$C2111,0),variables,2,0)</f>
        <v>10933</v>
      </c>
      <c r="H2111" s="4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Univ: Pre 7/1/08=28.675%, Post 7/1/08=29.675%; Non-Univ: Pre 7/1/08=30.155%, Post 7/1/08=31.155%</v>
      </c>
      <c r="I2111" s="43"/>
    </row>
    <row r="2112" spans="1:9" x14ac:dyDescent="0.3">
      <c r="A2112" s="43" t="s">
        <v>309</v>
      </c>
      <c r="B2112" s="43">
        <f t="shared" si="4173"/>
        <v>22</v>
      </c>
      <c r="C2112" s="43">
        <f t="shared" si="4152"/>
        <v>18</v>
      </c>
      <c r="D2112" s="43"/>
      <c r="E2112" s="43">
        <f t="shared" ref="E2112" si="4204">plan_id</f>
        <v>805</v>
      </c>
      <c r="F2112" s="43">
        <f t="shared" ca="1" si="4080"/>
        <v>2019</v>
      </c>
      <c r="G2112" s="43">
        <f t="shared" ref="G2112" ca="1" si="4205">VLOOKUP(INDIRECT(CHAR(39)&amp;$A2112&amp;CHAR(39)&amp;"!r2c"&amp;$C2112,0),variables,2,0)</f>
        <v>10934</v>
      </c>
      <c r="H2112" s="4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Univ=7.625%; Non-Univ=9.105%</v>
      </c>
      <c r="I2112" s="43"/>
    </row>
    <row r="2113" spans="1:9" x14ac:dyDescent="0.3">
      <c r="A2113" s="43" t="s">
        <v>309</v>
      </c>
      <c r="B2113" s="43">
        <f t="shared" si="4173"/>
        <v>22</v>
      </c>
      <c r="C2113" s="43">
        <f t="shared" si="4152"/>
        <v>19</v>
      </c>
      <c r="D2113" s="43"/>
      <c r="E2113" s="43">
        <f t="shared" ref="E2113" si="4206">plan_id</f>
        <v>805</v>
      </c>
      <c r="F2113" s="43">
        <f t="shared" ca="1" si="4080"/>
        <v>2019</v>
      </c>
      <c r="G2113" s="43">
        <f t="shared" ref="G2113" ca="1" si="4207">VLOOKUP(INDIRECT(CHAR(39)&amp;$A2113&amp;CHAR(39)&amp;"!r2c"&amp;$C2113,0),variables,2,0)</f>
        <v>10935</v>
      </c>
      <c r="H2113" s="4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3"/>
    </row>
    <row r="2114" spans="1:9" x14ac:dyDescent="0.3">
      <c r="A2114" s="43" t="s">
        <v>309</v>
      </c>
      <c r="B2114" s="43">
        <f t="shared" si="4173"/>
        <v>22</v>
      </c>
      <c r="C2114" s="43">
        <f t="shared" si="4152"/>
        <v>20</v>
      </c>
      <c r="D2114" s="43"/>
      <c r="E2114" s="43">
        <f t="shared" ref="E2114" si="4208">plan_id</f>
        <v>805</v>
      </c>
      <c r="F2114" s="43">
        <f t="shared" ca="1" si="4080"/>
        <v>2019</v>
      </c>
      <c r="G2114" s="43">
        <f t="shared" ref="G2114" ca="1" si="4209">VLOOKUP(INDIRECT(CHAR(39)&amp;$A2114&amp;CHAR(39)&amp;"!r2c"&amp;$C2114,0),variables,2,0)</f>
        <v>10937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3"/>
    </row>
    <row r="2115" spans="1:9" x14ac:dyDescent="0.3">
      <c r="A2115" s="43" t="s">
        <v>309</v>
      </c>
      <c r="B2115" s="43">
        <f t="shared" si="4173"/>
        <v>22</v>
      </c>
      <c r="C2115" s="43">
        <f t="shared" si="4152"/>
        <v>21</v>
      </c>
      <c r="D2115" s="43"/>
      <c r="E2115" s="43">
        <f t="shared" ref="E2115" si="4210">plan_id</f>
        <v>805</v>
      </c>
      <c r="F2115" s="43">
        <f t="shared" ca="1" si="4080"/>
        <v>2019</v>
      </c>
      <c r="G2115" s="43">
        <f t="shared" ref="G2115" ca="1" si="4211">VLOOKUP(INDIRECT(CHAR(39)&amp;$A2115&amp;CHAR(39)&amp;"!r2c"&amp;$C2115,0),variables,2,0)</f>
        <v>10938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3"/>
    </row>
    <row r="2116" spans="1:9" x14ac:dyDescent="0.3">
      <c r="A2116" s="43" t="s">
        <v>309</v>
      </c>
      <c r="B2116" s="43">
        <f t="shared" si="4173"/>
        <v>22</v>
      </c>
      <c r="C2116" s="43">
        <f t="shared" si="4152"/>
        <v>22</v>
      </c>
      <c r="D2116" s="43"/>
      <c r="E2116" s="43">
        <f t="shared" ref="E2116" si="4212">plan_id</f>
        <v>805</v>
      </c>
      <c r="F2116" s="43">
        <f t="shared" ref="F2116:F2179" ca="1" si="4213">INDIRECT(CHAR(39)&amp;$A2116&amp;CHAR(39)&amp;"!r"&amp;$B2116&amp;"c2",0)</f>
        <v>2019</v>
      </c>
      <c r="G2116" s="43">
        <f t="shared" ref="G2116" ca="1" si="4214">VLOOKUP(INDIRECT(CHAR(39)&amp;$A2116&amp;CHAR(39)&amp;"!r2c"&amp;$C2116,0),variables,2,0)</f>
        <v>11007</v>
      </c>
      <c r="H2116" s="4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2116" s="43"/>
    </row>
    <row r="2117" spans="1:9" x14ac:dyDescent="0.3">
      <c r="A2117" s="43" t="s">
        <v>309</v>
      </c>
      <c r="B2117" s="43">
        <f t="shared" si="4173"/>
        <v>22</v>
      </c>
      <c r="C2117" s="43">
        <f t="shared" si="4152"/>
        <v>23</v>
      </c>
      <c r="D2117" s="43"/>
      <c r="E2117" s="43">
        <f t="shared" ref="E2117" si="4215">plan_id</f>
        <v>805</v>
      </c>
      <c r="F2117" s="43">
        <f t="shared" ca="1" si="4213"/>
        <v>2019</v>
      </c>
      <c r="G2117" s="43">
        <f t="shared" ref="G2117" ca="1" si="4216">VLOOKUP(INDIRECT(CHAR(39)&amp;$A2117&amp;CHAR(39)&amp;"!r2c"&amp;$C2117,0),variables,2,0)</f>
        <v>10941</v>
      </c>
      <c r="H2117" s="4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3"/>
    </row>
    <row r="2118" spans="1:9" x14ac:dyDescent="0.3">
      <c r="A2118" s="43" t="s">
        <v>309</v>
      </c>
      <c r="B2118" s="43">
        <f t="shared" si="4173"/>
        <v>22</v>
      </c>
      <c r="C2118" s="43">
        <f t="shared" si="4152"/>
        <v>24</v>
      </c>
      <c r="D2118" s="43"/>
      <c r="E2118" s="43">
        <f t="shared" ref="E2118" si="4217">plan_id</f>
        <v>805</v>
      </c>
      <c r="F2118" s="43">
        <f t="shared" ca="1" si="4213"/>
        <v>2019</v>
      </c>
      <c r="G2118" s="43">
        <f t="shared" ref="G2118" ca="1" si="4218">VLOOKUP(INDIRECT(CHAR(39)&amp;$A2118&amp;CHAR(39)&amp;"!r2c"&amp;$C2118,0),variables,2,0)</f>
        <v>10942</v>
      </c>
      <c r="H2118" s="4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43"/>
    </row>
    <row r="2119" spans="1:9" x14ac:dyDescent="0.3">
      <c r="A2119" s="43" t="s">
        <v>309</v>
      </c>
      <c r="B2119" s="43">
        <f t="shared" si="4173"/>
        <v>22</v>
      </c>
      <c r="C2119" s="43">
        <f t="shared" si="4152"/>
        <v>25</v>
      </c>
      <c r="D2119" s="43"/>
      <c r="E2119" s="43">
        <f t="shared" ref="E2119" si="4219">plan_id</f>
        <v>805</v>
      </c>
      <c r="F2119" s="43">
        <f t="shared" ca="1" si="4213"/>
        <v>2019</v>
      </c>
      <c r="G2119" s="43">
        <f t="shared" ref="G2119" ca="1" si="4220">VLOOKUP(INDIRECT(CHAR(39)&amp;$A2119&amp;CHAR(39)&amp;"!r2c"&amp;$C2119,0),variables,2,0)</f>
        <v>10701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1.4999999999999999E-2</v>
      </c>
      <c r="I2119" s="43"/>
    </row>
    <row r="2120" spans="1:9" x14ac:dyDescent="0.3">
      <c r="A2120" s="43" t="s">
        <v>309</v>
      </c>
      <c r="B2120" s="43">
        <f t="shared" si="4173"/>
        <v>22</v>
      </c>
      <c r="C2120" s="43">
        <f t="shared" si="4152"/>
        <v>26</v>
      </c>
      <c r="D2120" s="43"/>
      <c r="E2120" s="43">
        <f t="shared" ref="E2120" si="4221">plan_id</f>
        <v>805</v>
      </c>
      <c r="F2120" s="43">
        <f t="shared" ca="1" si="4213"/>
        <v>2019</v>
      </c>
      <c r="G2120" s="43">
        <f t="shared" ref="G2120" ca="1" si="4222">VLOOKUP(INDIRECT(CHAR(39)&amp;$A2120&amp;CHAR(39)&amp;"!r2c"&amp;$C2120,0),variables,2,0)</f>
        <v>10702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3"/>
    </row>
    <row r="2121" spans="1:9" x14ac:dyDescent="0.3">
      <c r="A2121" s="43" t="s">
        <v>309</v>
      </c>
      <c r="B2121" s="43">
        <f t="shared" si="4173"/>
        <v>22</v>
      </c>
      <c r="C2121" s="43">
        <f t="shared" si="4152"/>
        <v>27</v>
      </c>
      <c r="D2121" s="43"/>
      <c r="E2121" s="43">
        <f t="shared" ref="E2121" si="4223">plan_id</f>
        <v>805</v>
      </c>
      <c r="F2121" s="43">
        <f t="shared" ca="1" si="4213"/>
        <v>2019</v>
      </c>
      <c r="G2121" s="43">
        <f t="shared" ref="G2121" ca="1" si="4224">VLOOKUP(INDIRECT(CHAR(39)&amp;$A2121&amp;CHAR(39)&amp;"!r2c"&amp;$C2121,0),variables,2,0)</f>
        <v>10943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3"/>
    </row>
    <row r="2122" spans="1:9" x14ac:dyDescent="0.3">
      <c r="A2122" s="43" t="s">
        <v>309</v>
      </c>
      <c r="B2122" s="43">
        <f t="shared" si="4173"/>
        <v>22</v>
      </c>
      <c r="C2122" s="43">
        <f t="shared" si="4152"/>
        <v>28</v>
      </c>
      <c r="D2122" s="43"/>
      <c r="E2122" s="43">
        <f t="shared" ref="E2122" si="4225">plan_id</f>
        <v>805</v>
      </c>
      <c r="F2122" s="43">
        <f t="shared" ca="1" si="4213"/>
        <v>2019</v>
      </c>
      <c r="G2122" s="43">
        <f t="shared" ref="G2122" ca="1" si="4226">VLOOKUP(INDIRECT(CHAR(39)&amp;$A2122&amp;CHAR(39)&amp;"!r2c"&amp;$C2122,0),variables,2,0)</f>
        <v>10944</v>
      </c>
      <c r="H2122" s="4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3"/>
    </row>
    <row r="2123" spans="1:9" x14ac:dyDescent="0.3">
      <c r="A2123" s="43" t="s">
        <v>309</v>
      </c>
      <c r="B2123" s="43">
        <f t="shared" si="4173"/>
        <v>22</v>
      </c>
      <c r="C2123" s="43">
        <f t="shared" si="4152"/>
        <v>29</v>
      </c>
      <c r="D2123" s="43"/>
      <c r="E2123" s="43">
        <f t="shared" ref="E2123" si="4227">plan_id</f>
        <v>805</v>
      </c>
      <c r="F2123" s="43">
        <f t="shared" ca="1" si="4213"/>
        <v>2019</v>
      </c>
      <c r="G2123" s="43">
        <f t="shared" ref="G2123" ca="1" si="4228">VLOOKUP(INDIRECT(CHAR(39)&amp;$A2123&amp;CHAR(39)&amp;"!r2c"&amp;$C2123,0),variables,2,0)</f>
        <v>10945</v>
      </c>
      <c r="H2123" s="4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3"/>
    </row>
    <row r="2124" spans="1:9" x14ac:dyDescent="0.3">
      <c r="A2124" s="43" t="s">
        <v>309</v>
      </c>
      <c r="B2124" s="43">
        <f t="shared" si="4173"/>
        <v>22</v>
      </c>
      <c r="C2124" s="43">
        <f t="shared" si="4152"/>
        <v>30</v>
      </c>
      <c r="D2124" s="43"/>
      <c r="E2124" s="43">
        <f t="shared" ref="E2124" si="4229">plan_id</f>
        <v>805</v>
      </c>
      <c r="F2124" s="43">
        <f t="shared" ca="1" si="4213"/>
        <v>2019</v>
      </c>
      <c r="G2124" s="43">
        <f t="shared" ref="G2124" ca="1" si="4230">VLOOKUP(INDIRECT(CHAR(39)&amp;$A2124&amp;CHAR(39)&amp;"!r2c"&amp;$C2124,0),variables,2,0)</f>
        <v>10947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3"/>
    </row>
    <row r="2125" spans="1:9" x14ac:dyDescent="0.3">
      <c r="A2125" s="43" t="s">
        <v>309</v>
      </c>
      <c r="B2125" s="43">
        <f t="shared" si="4173"/>
        <v>22</v>
      </c>
      <c r="C2125" s="43">
        <f t="shared" si="4152"/>
        <v>31</v>
      </c>
      <c r="D2125" s="43"/>
      <c r="E2125" s="43">
        <f t="shared" ref="E2125" si="4231">plan_id</f>
        <v>805</v>
      </c>
      <c r="F2125" s="43">
        <f t="shared" ca="1" si="4213"/>
        <v>2019</v>
      </c>
      <c r="G2125" s="43">
        <f t="shared" ref="G2125" ca="1" si="4232">VLOOKUP(INDIRECT(CHAR(39)&amp;$A2125&amp;CHAR(39)&amp;"!r2c"&amp;$C2125,0),variables,2,0)</f>
        <v>10948</v>
      </c>
      <c r="H2125" s="4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43"/>
    </row>
    <row r="2126" spans="1:9" x14ac:dyDescent="0.3">
      <c r="A2126" s="43" t="s">
        <v>309</v>
      </c>
      <c r="B2126" s="43">
        <f t="shared" si="4173"/>
        <v>22</v>
      </c>
      <c r="C2126" s="43">
        <f t="shared" si="4152"/>
        <v>32</v>
      </c>
      <c r="D2126" s="43"/>
      <c r="E2126" s="43">
        <f t="shared" ref="E2126" si="4233">plan_id</f>
        <v>805</v>
      </c>
      <c r="F2126" s="43">
        <f t="shared" ca="1" si="4213"/>
        <v>2019</v>
      </c>
      <c r="G2126" s="43">
        <f t="shared" ref="G2126" ca="1" si="4234">VLOOKUP(INDIRECT(CHAR(39)&amp;$A2126&amp;CHAR(39)&amp;"!r2c"&amp;$C2126,0),variables,2,0)</f>
        <v>10949</v>
      </c>
      <c r="H2126" s="4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3"/>
    </row>
    <row r="2127" spans="1:9" x14ac:dyDescent="0.3">
      <c r="A2127" s="43" t="s">
        <v>309</v>
      </c>
      <c r="B2127" s="43">
        <f t="shared" si="4173"/>
        <v>22</v>
      </c>
      <c r="C2127" s="43">
        <f t="shared" si="4152"/>
        <v>33</v>
      </c>
      <c r="D2127" s="43"/>
      <c r="E2127" s="43">
        <f t="shared" ref="E2127" si="4235">plan_id</f>
        <v>805</v>
      </c>
      <c r="F2127" s="43">
        <f t="shared" ca="1" si="4213"/>
        <v>2019</v>
      </c>
      <c r="G2127" s="43">
        <f t="shared" ref="G2127" ca="1" si="4236">VLOOKUP(INDIRECT(CHAR(39)&amp;$A2127&amp;CHAR(39)&amp;"!r2c"&amp;$C2127,0),variables,2,0)</f>
        <v>10951</v>
      </c>
      <c r="H2127" s="4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  <c r="I2127" s="43"/>
    </row>
    <row r="2128" spans="1:9" x14ac:dyDescent="0.3">
      <c r="A2128" s="43" t="s">
        <v>309</v>
      </c>
      <c r="B2128" s="43">
        <f t="shared" si="4173"/>
        <v>22</v>
      </c>
      <c r="C2128" s="43">
        <f t="shared" si="4152"/>
        <v>34</v>
      </c>
      <c r="D2128" s="43"/>
      <c r="E2128" s="43">
        <f t="shared" ref="E2128" si="4237">plan_id</f>
        <v>805</v>
      </c>
      <c r="F2128" s="43">
        <f t="shared" ca="1" si="4213"/>
        <v>2019</v>
      </c>
      <c r="G2128" s="43">
        <f t="shared" ref="G2128" ca="1" si="4238">VLOOKUP(INDIRECT(CHAR(39)&amp;$A2128&amp;CHAR(39)&amp;"!r2c"&amp;$C2128,0),variables,2,0)</f>
        <v>10950</v>
      </c>
      <c r="H2128" s="4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3"/>
    </row>
    <row r="2129" spans="1:9" x14ac:dyDescent="0.3">
      <c r="A2129" s="43" t="s">
        <v>309</v>
      </c>
      <c r="B2129" s="43">
        <f t="shared" si="4173"/>
        <v>22</v>
      </c>
      <c r="C2129" s="43">
        <f t="shared" si="4152"/>
        <v>35</v>
      </c>
      <c r="D2129" s="43"/>
      <c r="E2129" s="43">
        <f t="shared" ref="E2129" si="4239">plan_id</f>
        <v>805</v>
      </c>
      <c r="F2129" s="43">
        <f t="shared" ca="1" si="4213"/>
        <v>2019</v>
      </c>
      <c r="G2129" s="43">
        <f t="shared" ref="G2129" ca="1" si="4240">VLOOKUP(INDIRECT(CHAR(39)&amp;$A2129&amp;CHAR(39)&amp;"!r2c"&amp;$C2129,0),variables,2,0)</f>
        <v>10954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  <c r="I2129" s="43"/>
    </row>
    <row r="2130" spans="1:9" x14ac:dyDescent="0.3">
      <c r="A2130" s="43" t="s">
        <v>309</v>
      </c>
      <c r="B2130" s="43">
        <f t="shared" si="4173"/>
        <v>22</v>
      </c>
      <c r="C2130" s="43">
        <f t="shared" si="4152"/>
        <v>36</v>
      </c>
      <c r="D2130" s="43"/>
      <c r="E2130" s="43">
        <f t="shared" ref="E2130" si="4241">plan_id</f>
        <v>805</v>
      </c>
      <c r="F2130" s="43">
        <f t="shared" ca="1" si="4213"/>
        <v>2019</v>
      </c>
      <c r="G2130" s="43">
        <f t="shared" ref="G2130" ca="1" si="4242">VLOOKUP(INDIRECT(CHAR(39)&amp;$A2130&amp;CHAR(39)&amp;"!r2c"&amp;$C2130,0),variables,2,0)</f>
        <v>10955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  <c r="I2130" s="43"/>
    </row>
    <row r="2131" spans="1:9" x14ac:dyDescent="0.3">
      <c r="A2131" s="43" t="s">
        <v>309</v>
      </c>
      <c r="B2131" s="43">
        <f t="shared" si="4173"/>
        <v>22</v>
      </c>
      <c r="C2131" s="43">
        <f t="shared" si="4152"/>
        <v>37</v>
      </c>
      <c r="D2131" s="43"/>
      <c r="E2131" s="43">
        <f t="shared" ref="E2131" si="4243">plan_id</f>
        <v>805</v>
      </c>
      <c r="F2131" s="43">
        <f t="shared" ca="1" si="4213"/>
        <v>2019</v>
      </c>
      <c r="G2131" s="43">
        <f t="shared" ref="G2131" ca="1" si="4244">VLOOKUP(INDIRECT(CHAR(39)&amp;$A2131&amp;CHAR(39)&amp;"!r2c"&amp;$C2131,0),variables,2,0)</f>
        <v>10956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3"/>
    </row>
    <row r="2132" spans="1:9" x14ac:dyDescent="0.3">
      <c r="A2132" s="43" t="s">
        <v>309</v>
      </c>
      <c r="B2132" s="43">
        <f t="shared" si="4173"/>
        <v>22</v>
      </c>
      <c r="C2132" s="43">
        <f t="shared" si="4152"/>
        <v>38</v>
      </c>
      <c r="D2132" s="43"/>
      <c r="E2132" s="43">
        <f t="shared" ref="E2132" si="4245">plan_id</f>
        <v>805</v>
      </c>
      <c r="F2132" s="43">
        <f t="shared" ca="1" si="4213"/>
        <v>2019</v>
      </c>
      <c r="G2132" s="43">
        <f t="shared" ref="G2132" ca="1" si="4246">VLOOKUP(INDIRECT(CHAR(39)&amp;$A2132&amp;CHAR(39)&amp;"!r2c"&amp;$C2132,0),variables,2,0)</f>
        <v>10959</v>
      </c>
      <c r="H2132" s="4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- 7.30%</v>
      </c>
      <c r="I2132" s="43"/>
    </row>
    <row r="2133" spans="1:9" x14ac:dyDescent="0.3">
      <c r="A2133" s="43" t="s">
        <v>309</v>
      </c>
      <c r="B2133" s="43">
        <f t="shared" si="4173"/>
        <v>22</v>
      </c>
      <c r="C2133" s="43">
        <f t="shared" si="4152"/>
        <v>39</v>
      </c>
      <c r="D2133" s="43"/>
      <c r="E2133" s="43">
        <f t="shared" ref="E2133" si="4247">plan_id</f>
        <v>805</v>
      </c>
      <c r="F2133" s="43">
        <f t="shared" ca="1" si="4213"/>
        <v>2019</v>
      </c>
      <c r="G2133" s="43">
        <f t="shared" ref="G2133" ca="1" si="4248">VLOOKUP(INDIRECT(CHAR(39)&amp;$A2133&amp;CHAR(39)&amp;"!r2c"&amp;$C2133,0),variables,2,0)</f>
        <v>10962</v>
      </c>
      <c r="H2133" s="4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Pg.No:30,31</v>
      </c>
      <c r="I2133" s="43"/>
    </row>
    <row r="2134" spans="1:9" x14ac:dyDescent="0.3">
      <c r="A2134" s="43" t="s">
        <v>309</v>
      </c>
      <c r="B2134" s="43">
        <f t="shared" si="4173"/>
        <v>22</v>
      </c>
      <c r="C2134" s="43">
        <f t="shared" si="4152"/>
        <v>40</v>
      </c>
      <c r="D2134" s="43"/>
      <c r="E2134" s="43">
        <f t="shared" ref="E2134" si="4249">plan_id</f>
        <v>805</v>
      </c>
      <c r="F2134" s="43">
        <f t="shared" ca="1" si="4213"/>
        <v>2019</v>
      </c>
      <c r="G2134" s="43">
        <f t="shared" ref="G2134" ca="1" si="4250">VLOOKUP(INDIRECT(CHAR(39)&amp;$A2134&amp;CHAR(39)&amp;"!r2c"&amp;$C2134,0),variables,2,0)</f>
        <v>10964</v>
      </c>
      <c r="H2134" s="4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Pg.No:30,31</v>
      </c>
      <c r="I2134" s="43"/>
    </row>
    <row r="2135" spans="1:9" x14ac:dyDescent="0.3">
      <c r="A2135" s="43" t="s">
        <v>309</v>
      </c>
      <c r="B2135" s="43">
        <f t="shared" si="4173"/>
        <v>22</v>
      </c>
      <c r="C2135" s="43">
        <f t="shared" si="4152"/>
        <v>41</v>
      </c>
      <c r="D2135" s="43"/>
      <c r="E2135" s="43">
        <f t="shared" ref="E2135" si="4251">plan_id</f>
        <v>805</v>
      </c>
      <c r="F2135" s="43">
        <f t="shared" ca="1" si="4213"/>
        <v>2019</v>
      </c>
      <c r="G2135" s="43">
        <f t="shared" ref="G2135" ca="1" si="4252">VLOOKUP(INDIRECT(CHAR(39)&amp;$A2135&amp;CHAR(39)&amp;"!r2c"&amp;$C2135,0),variables,2,0)</f>
        <v>10967</v>
      </c>
      <c r="H2135" s="4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Mortality Table</v>
      </c>
      <c r="I2135" s="43"/>
    </row>
    <row r="2136" spans="1:9" x14ac:dyDescent="0.3">
      <c r="A2136" s="43" t="s">
        <v>309</v>
      </c>
      <c r="B2136" s="43">
        <f t="shared" si="4173"/>
        <v>22</v>
      </c>
      <c r="C2136" s="43">
        <f t="shared" si="4152"/>
        <v>42</v>
      </c>
      <c r="D2136" s="43"/>
      <c r="E2136" s="43">
        <f t="shared" ref="E2136" si="4253">plan_id</f>
        <v>805</v>
      </c>
      <c r="F2136" s="43">
        <f t="shared" ca="1" si="4213"/>
        <v>2019</v>
      </c>
      <c r="G2136" s="43">
        <f t="shared" ref="G2136" ca="1" si="4254">VLOOKUP(INDIRECT(CHAR(39)&amp;$A2136&amp;CHAR(39)&amp;"!r2c"&amp;$C2136,0),variables,2,0)</f>
        <v>10968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43"/>
    </row>
    <row r="2137" spans="1:9" x14ac:dyDescent="0.3">
      <c r="A2137" s="43" t="s">
        <v>309</v>
      </c>
      <c r="B2137" s="43">
        <f t="shared" si="4173"/>
        <v>22</v>
      </c>
      <c r="C2137" s="43">
        <f t="shared" si="4152"/>
        <v>43</v>
      </c>
      <c r="D2137" s="43"/>
      <c r="E2137" s="43">
        <f t="shared" ref="E2137" si="4255">plan_id</f>
        <v>805</v>
      </c>
      <c r="F2137" s="43">
        <f t="shared" ca="1" si="4213"/>
        <v>2019</v>
      </c>
      <c r="G2137" s="43">
        <f t="shared" ref="G2137" ca="1" si="4256">VLOOKUP(INDIRECT(CHAR(39)&amp;$A2137&amp;CHAR(39)&amp;"!r2c"&amp;$C2137,0),variables,2,0)</f>
        <v>10969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scale-BB </v>
      </c>
      <c r="I2137" s="43"/>
    </row>
    <row r="2138" spans="1:9" x14ac:dyDescent="0.3">
      <c r="A2138" s="43" t="s">
        <v>309</v>
      </c>
      <c r="B2138" s="43">
        <f t="shared" si="4173"/>
        <v>22</v>
      </c>
      <c r="C2138" s="43">
        <f t="shared" si="4152"/>
        <v>44</v>
      </c>
      <c r="D2138" s="43"/>
      <c r="E2138" s="43">
        <f t="shared" ref="E2138" si="4257">plan_id</f>
        <v>805</v>
      </c>
      <c r="F2138" s="43">
        <f t="shared" ca="1" si="4213"/>
        <v>2019</v>
      </c>
      <c r="G2138" s="43">
        <f t="shared" ref="G2138" ca="1" si="4258">VLOOKUP(INDIRECT(CHAR(39)&amp;$A2138&amp;CHAR(39)&amp;"!r2c"&amp;$C2138,0),variables,2,0)</f>
        <v>10970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3"/>
    </row>
    <row r="2139" spans="1:9" x14ac:dyDescent="0.3">
      <c r="A2139" s="43" t="s">
        <v>309</v>
      </c>
      <c r="B2139" s="43">
        <f t="shared" si="4173"/>
        <v>22</v>
      </c>
      <c r="C2139" s="43">
        <f t="shared" si="4152"/>
        <v>45</v>
      </c>
      <c r="D2139" s="43"/>
      <c r="E2139" s="43">
        <f t="shared" ref="E2139" si="4259">plan_id</f>
        <v>805</v>
      </c>
      <c r="F2139" s="43">
        <f t="shared" ca="1" si="4213"/>
        <v>2019</v>
      </c>
      <c r="G2139" s="43">
        <f t="shared" ref="G2139" ca="1" si="4260">VLOOKUP(INDIRECT(CHAR(39)&amp;$A2139&amp;CHAR(39)&amp;"!r2c"&amp;$C2139,0),variables,2,0)</f>
        <v>10971</v>
      </c>
      <c r="H2139" s="4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 Years for Males, 1 Year for Females</v>
      </c>
      <c r="I2139" s="43"/>
    </row>
    <row r="2140" spans="1:9" x14ac:dyDescent="0.3">
      <c r="A2140" s="43" t="s">
        <v>309</v>
      </c>
      <c r="B2140" s="43">
        <f t="shared" si="4173"/>
        <v>22</v>
      </c>
      <c r="C2140" s="43">
        <f t="shared" si="4152"/>
        <v>46</v>
      </c>
      <c r="D2140" s="43"/>
      <c r="E2140" s="43">
        <f t="shared" ref="E2140" si="4261">plan_id</f>
        <v>805</v>
      </c>
      <c r="F2140" s="43">
        <f t="shared" ca="1" si="4213"/>
        <v>2019</v>
      </c>
      <c r="G2140" s="43">
        <f t="shared" ref="G2140" ca="1" si="4262">VLOOKUP(INDIRECT(CHAR(39)&amp;$A2140&amp;CHAR(39)&amp;"!r2c"&amp;$C2140,0),variables,2,0)</f>
        <v>10972</v>
      </c>
      <c r="H2140" s="4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pay, closed</v>
      </c>
      <c r="I2140" s="43"/>
    </row>
    <row r="2141" spans="1:9" x14ac:dyDescent="0.3">
      <c r="A2141" s="43" t="s">
        <v>309</v>
      </c>
      <c r="B2141" s="43">
        <f t="shared" si="4173"/>
        <v>22</v>
      </c>
      <c r="C2141" s="43">
        <f t="shared" si="4152"/>
        <v>47</v>
      </c>
      <c r="D2141" s="43"/>
      <c r="E2141" s="43">
        <f t="shared" ref="E2141" si="4263">plan_id</f>
        <v>805</v>
      </c>
      <c r="F2141" s="43">
        <f t="shared" ca="1" si="4213"/>
        <v>2019</v>
      </c>
      <c r="G2141" s="43">
        <f t="shared" ref="G2141" ca="1" si="4264">VLOOKUP(INDIRECT(CHAR(39)&amp;$A2141&amp;CHAR(39)&amp;"!r2c"&amp;$C2141,0),variables,2,0)</f>
        <v>10973</v>
      </c>
      <c r="H2141" s="4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25.4 years</v>
      </c>
      <c r="I2141" s="43"/>
    </row>
    <row r="2142" spans="1:9" x14ac:dyDescent="0.3">
      <c r="A2142" s="43" t="s">
        <v>309</v>
      </c>
      <c r="B2142" s="43">
        <f t="shared" si="4173"/>
        <v>22</v>
      </c>
      <c r="C2142" s="43">
        <f t="shared" si="4152"/>
        <v>48</v>
      </c>
      <c r="D2142" s="43"/>
      <c r="E2142" s="43">
        <f t="shared" ref="E2142" si="4265">plan_id</f>
        <v>805</v>
      </c>
      <c r="F2142" s="43">
        <f t="shared" ca="1" si="4213"/>
        <v>2019</v>
      </c>
      <c r="G2142" s="43">
        <f t="shared" ref="G2142" ca="1" si="4266">VLOOKUP(INDIRECT(CHAR(39)&amp;$A2142&amp;CHAR(39)&amp;"!r2c"&amp;$C2142,0),variables,2,0)</f>
        <v>10975</v>
      </c>
      <c r="H2142" s="4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  <c r="I2142" s="43"/>
    </row>
    <row r="2143" spans="1:9" x14ac:dyDescent="0.3">
      <c r="A2143" s="43" t="s">
        <v>309</v>
      </c>
      <c r="B2143" s="43">
        <f t="shared" si="4173"/>
        <v>22</v>
      </c>
      <c r="C2143" s="43">
        <f t="shared" si="4152"/>
        <v>49</v>
      </c>
      <c r="D2143" s="43"/>
      <c r="E2143" s="43">
        <f t="shared" ref="E2143" si="4267">plan_id</f>
        <v>805</v>
      </c>
      <c r="F2143" s="43">
        <f t="shared" ca="1" si="4213"/>
        <v>2019</v>
      </c>
      <c r="G2143" s="43">
        <f t="shared" ref="G2143" ca="1" si="4268">VLOOKUP(INDIRECT(CHAR(39)&amp;$A2143&amp;CHAR(39)&amp;"!r2c"&amp;$C2143,0),variables,2,0)</f>
        <v>10976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  <c r="I2143" s="43"/>
    </row>
    <row r="2144" spans="1:9" x14ac:dyDescent="0.3">
      <c r="A2144" s="43" t="s">
        <v>309</v>
      </c>
      <c r="B2144" s="43">
        <f t="shared" si="4173"/>
        <v>22</v>
      </c>
      <c r="C2144" s="43">
        <f t="shared" si="4152"/>
        <v>50</v>
      </c>
      <c r="D2144" s="43"/>
      <c r="E2144" s="43">
        <f t="shared" ref="E2144" si="4269">plan_id</f>
        <v>805</v>
      </c>
      <c r="F2144" s="43">
        <f t="shared" ca="1" si="4213"/>
        <v>2019</v>
      </c>
      <c r="G2144" s="43">
        <f t="shared" ref="G2144" ca="1" si="4270">VLOOKUP(INDIRECT(CHAR(39)&amp;$A2144&amp;CHAR(39)&amp;"!r2c"&amp;$C2144,0),variables,2,0)</f>
        <v>10977</v>
      </c>
      <c r="H2144" s="4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3"/>
    </row>
    <row r="2145" spans="1:9" x14ac:dyDescent="0.3">
      <c r="A2145" s="43" t="s">
        <v>309</v>
      </c>
      <c r="B2145" s="43">
        <f t="shared" si="4173"/>
        <v>22</v>
      </c>
      <c r="C2145" s="43">
        <f t="shared" si="4152"/>
        <v>51</v>
      </c>
      <c r="D2145" s="43"/>
      <c r="E2145" s="43">
        <f t="shared" ref="E2145" si="4271">plan_id</f>
        <v>805</v>
      </c>
      <c r="F2145" s="43">
        <f t="shared" ca="1" si="4213"/>
        <v>2019</v>
      </c>
      <c r="G2145" s="43">
        <f t="shared" ref="G2145" ca="1" si="4272">VLOOKUP(INDIRECT(CHAR(39)&amp;$A2145&amp;CHAR(39)&amp;"!r2c"&amp;$C2145,0),variables,2,0)</f>
        <v>10978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  <c r="I2145" s="43"/>
    </row>
    <row r="2146" spans="1:9" x14ac:dyDescent="0.3">
      <c r="A2146" s="43" t="s">
        <v>309</v>
      </c>
      <c r="B2146" s="43">
        <f t="shared" si="4173"/>
        <v>22</v>
      </c>
      <c r="C2146" s="43">
        <f t="shared" si="4152"/>
        <v>52</v>
      </c>
      <c r="D2146" s="43"/>
      <c r="E2146" s="43">
        <f t="shared" ref="E2146" si="4273">plan_id</f>
        <v>805</v>
      </c>
      <c r="F2146" s="43">
        <f t="shared" ca="1" si="4213"/>
        <v>2019</v>
      </c>
      <c r="G2146" s="43">
        <f t="shared" ref="G2146" ca="1" si="4274">VLOOKUP(INDIRECT(CHAR(39)&amp;$A2146&amp;CHAR(39)&amp;"!r2c"&amp;$C2146,0),variables,2,0)</f>
        <v>10979</v>
      </c>
      <c r="H2146" s="4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43"/>
    </row>
    <row r="2147" spans="1:9" x14ac:dyDescent="0.3">
      <c r="A2147" s="43" t="s">
        <v>309</v>
      </c>
      <c r="B2147" s="43">
        <f t="shared" si="4173"/>
        <v>22</v>
      </c>
      <c r="C2147" s="43">
        <f t="shared" si="4152"/>
        <v>53</v>
      </c>
      <c r="D2147" s="43"/>
      <c r="E2147" s="43">
        <f t="shared" ref="E2147" si="4275">plan_id</f>
        <v>805</v>
      </c>
      <c r="F2147" s="43">
        <f t="shared" ca="1" si="4213"/>
        <v>2019</v>
      </c>
      <c r="G2147" s="43">
        <f t="shared" ref="G2147" ca="1" si="4276">VLOOKUP(INDIRECT(CHAR(39)&amp;$A2147&amp;CHAR(39)&amp;"!r2c"&amp;$C2147,0),variables,2,0)</f>
        <v>10980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7.0699999999999999E-2</v>
      </c>
      <c r="I2147" s="43"/>
    </row>
    <row r="2148" spans="1:9" x14ac:dyDescent="0.3">
      <c r="A2148" s="43" t="s">
        <v>309</v>
      </c>
      <c r="B2148" s="43">
        <f t="shared" si="4173"/>
        <v>22</v>
      </c>
      <c r="C2148" s="43">
        <f t="shared" si="4152"/>
        <v>54</v>
      </c>
      <c r="D2148" s="43"/>
      <c r="E2148" s="43">
        <f t="shared" ref="E2148" si="4277">plan_id</f>
        <v>805</v>
      </c>
      <c r="F2148" s="43">
        <f t="shared" ca="1" si="4213"/>
        <v>2019</v>
      </c>
      <c r="G2148" s="43">
        <f t="shared" ref="G2148" ca="1" si="4278">VLOOKUP(INDIRECT(CHAR(39)&amp;$A2148&amp;CHAR(39)&amp;"!r2c"&amp;$C2148,0),variables,2,0)</f>
        <v>10981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5.6000000000000001E-2</v>
      </c>
      <c r="I2148" s="43"/>
    </row>
    <row r="2149" spans="1:9" x14ac:dyDescent="0.3">
      <c r="A2149" s="43" t="s">
        <v>309</v>
      </c>
      <c r="B2149" s="43">
        <f t="shared" si="4173"/>
        <v>22</v>
      </c>
      <c r="C2149" s="43">
        <f t="shared" si="4152"/>
        <v>55</v>
      </c>
      <c r="D2149" s="43"/>
      <c r="E2149" s="43">
        <f t="shared" ref="E2149" si="4279">plan_id</f>
        <v>805</v>
      </c>
      <c r="F2149" s="43">
        <f t="shared" ca="1" si="4213"/>
        <v>2019</v>
      </c>
      <c r="G2149" s="43">
        <f t="shared" ref="G2149" ca="1" si="4280">VLOOKUP(INDIRECT(CHAR(39)&amp;$A2149&amp;CHAR(39)&amp;"!r2c"&amp;$C2149,0),variables,2,0)</f>
        <v>10706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6.0634020362363274E-4</v>
      </c>
      <c r="I2149" s="43"/>
    </row>
    <row r="2150" spans="1:9" x14ac:dyDescent="0.3">
      <c r="A2150" s="43" t="s">
        <v>309</v>
      </c>
      <c r="B2150" s="43">
        <f t="shared" si="4173"/>
        <v>22</v>
      </c>
      <c r="C2150" s="43">
        <f t="shared" si="4152"/>
        <v>56</v>
      </c>
      <c r="D2150" s="43"/>
      <c r="E2150" s="43">
        <f t="shared" ref="E2150" si="4281">plan_id</f>
        <v>805</v>
      </c>
      <c r="F2150" s="43">
        <f t="shared" ca="1" si="4213"/>
        <v>2019</v>
      </c>
      <c r="G2150" s="43">
        <f t="shared" ref="G2150" ca="1" si="4282">VLOOKUP(INDIRECT(CHAR(39)&amp;$A2150&amp;CHAR(39)&amp;"!r2c"&amp;$C2150,0),variables,2,0)</f>
        <v>10983</v>
      </c>
      <c r="H2150" s="4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 xml:space="preserve">Yes </v>
      </c>
      <c r="I2150" s="43"/>
    </row>
    <row r="2151" spans="1:9" x14ac:dyDescent="0.3">
      <c r="A2151" s="43" t="s">
        <v>309</v>
      </c>
      <c r="B2151" s="43">
        <f t="shared" si="4173"/>
        <v>22</v>
      </c>
      <c r="C2151" s="43">
        <f t="shared" ref="C2151:C2214" si="4283">C2060</f>
        <v>57</v>
      </c>
      <c r="D2151" s="43"/>
      <c r="E2151" s="43">
        <f t="shared" ref="E2151" si="4284">plan_id</f>
        <v>805</v>
      </c>
      <c r="F2151" s="43">
        <f t="shared" ca="1" si="4213"/>
        <v>2019</v>
      </c>
      <c r="G2151" s="43">
        <f t="shared" ref="G2151" ca="1" si="4285">VLOOKUP(INDIRECT(CHAR(39)&amp;$A2151&amp;CHAR(39)&amp;"!r2c"&amp;$C2151,0),variables,2,0)</f>
        <v>10989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20154161000</v>
      </c>
      <c r="I2151" s="43"/>
    </row>
    <row r="2152" spans="1:9" x14ac:dyDescent="0.3">
      <c r="A2152" s="43" t="s">
        <v>309</v>
      </c>
      <c r="B2152" s="43">
        <f t="shared" si="4173"/>
        <v>22</v>
      </c>
      <c r="C2152" s="43">
        <f t="shared" si="4283"/>
        <v>58</v>
      </c>
      <c r="D2152" s="43"/>
      <c r="E2152" s="43">
        <f t="shared" ref="E2152" si="4286">plan_id</f>
        <v>805</v>
      </c>
      <c r="F2152" s="43">
        <f t="shared" ca="1" si="4213"/>
        <v>2019</v>
      </c>
      <c r="G2152" s="43">
        <f t="shared" ref="G2152" ca="1" si="4287">VLOOKUP(INDIRECT(CHAR(39)&amp;$A2152&amp;CHAR(39)&amp;"!r2c"&amp;$C2152,0),variables,2,0)</f>
        <v>10990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34676713000</v>
      </c>
      <c r="I2152" s="43"/>
    </row>
    <row r="2153" spans="1:9" x14ac:dyDescent="0.3">
      <c r="A2153" s="43" t="s">
        <v>309</v>
      </c>
      <c r="B2153" s="43">
        <f t="shared" si="4173"/>
        <v>22</v>
      </c>
      <c r="C2153" s="43">
        <f t="shared" si="4283"/>
        <v>59</v>
      </c>
      <c r="D2153" s="43"/>
      <c r="E2153" s="43">
        <f t="shared" ref="E2153" si="4288">plan_id</f>
        <v>805</v>
      </c>
      <c r="F2153" s="43">
        <f t="shared" ca="1" si="4213"/>
        <v>2019</v>
      </c>
      <c r="G2153" s="43">
        <f t="shared" ref="G2153" ca="1" si="4289">VLOOKUP(INDIRECT(CHAR(39)&amp;$A2153&amp;CHAR(39)&amp;"!r2c"&amp;$C2153,0),variables,2,0)</f>
        <v>10991</v>
      </c>
      <c r="H2153" s="4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14522552000</v>
      </c>
      <c r="I2153" s="43"/>
    </row>
    <row r="2154" spans="1:9" x14ac:dyDescent="0.3">
      <c r="A2154" s="43" t="s">
        <v>309</v>
      </c>
      <c r="B2154" s="43">
        <f t="shared" si="4173"/>
        <v>22</v>
      </c>
      <c r="C2154" s="43">
        <f t="shared" si="4283"/>
        <v>60</v>
      </c>
      <c r="D2154" s="43"/>
      <c r="E2154" s="43">
        <f t="shared" ref="E2154" si="4290">plan_id</f>
        <v>805</v>
      </c>
      <c r="F2154" s="43">
        <f t="shared" ca="1" si="4213"/>
        <v>2019</v>
      </c>
      <c r="G2154" s="43">
        <f t="shared" ref="G2154" ca="1" si="4291">VLOOKUP(INDIRECT(CHAR(39)&amp;$A2154&amp;CHAR(39)&amp;"!r2c"&amp;$C2154,0),variables,2,0)</f>
        <v>10992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0.58099999999999996</v>
      </c>
      <c r="I2154" s="43"/>
    </row>
    <row r="2155" spans="1:9" x14ac:dyDescent="0.3">
      <c r="A2155" s="43" t="s">
        <v>309</v>
      </c>
      <c r="B2155" s="43">
        <f t="shared" si="4173"/>
        <v>22</v>
      </c>
      <c r="C2155" s="43">
        <f t="shared" si="4283"/>
        <v>61</v>
      </c>
      <c r="D2155" s="43"/>
      <c r="E2155" s="43">
        <f t="shared" ref="E2155" si="4292">plan_id</f>
        <v>805</v>
      </c>
      <c r="F2155" s="43">
        <f t="shared" ca="1" si="4213"/>
        <v>2019</v>
      </c>
      <c r="G2155" s="43">
        <f t="shared" ref="G2155" ca="1" si="4293">VLOOKUP(INDIRECT(CHAR(39)&amp;$A2155&amp;CHAR(39)&amp;"!r2c"&amp;$C2155,0),variables,2,0)</f>
        <v>10993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3648428000</v>
      </c>
      <c r="I2155" s="43"/>
    </row>
    <row r="2156" spans="1:9" x14ac:dyDescent="0.3">
      <c r="A2156" s="43" t="s">
        <v>309</v>
      </c>
      <c r="B2156" s="43">
        <f t="shared" si="4173"/>
        <v>22</v>
      </c>
      <c r="C2156" s="43">
        <f t="shared" si="4283"/>
        <v>62</v>
      </c>
      <c r="D2156" s="43"/>
      <c r="E2156" s="43">
        <f t="shared" ref="E2156" si="4294">plan_id</f>
        <v>805</v>
      </c>
      <c r="F2156" s="43">
        <f t="shared" ca="1" si="4213"/>
        <v>2019</v>
      </c>
      <c r="G2156" s="43">
        <f t="shared" ref="G2156" ca="1" si="4295">VLOOKUP(INDIRECT(CHAR(39)&amp;$A2156&amp;CHAR(39)&amp;"!r2c"&amp;$C2156,0),variables,2,0)</f>
        <v>10801</v>
      </c>
      <c r="H2156" s="4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83127000</v>
      </c>
      <c r="I2156" s="43"/>
    </row>
    <row r="2157" spans="1:9" x14ac:dyDescent="0.3">
      <c r="A2157" s="43" t="s">
        <v>309</v>
      </c>
      <c r="B2157" s="43">
        <f t="shared" si="4173"/>
        <v>22</v>
      </c>
      <c r="C2157" s="43">
        <f t="shared" si="4283"/>
        <v>63</v>
      </c>
      <c r="D2157" s="43"/>
      <c r="E2157" s="43">
        <f t="shared" ref="E2157" si="4296">plan_id</f>
        <v>805</v>
      </c>
      <c r="F2157" s="43">
        <f t="shared" ca="1" si="4213"/>
        <v>2019</v>
      </c>
      <c r="G2157" s="43">
        <f t="shared" ref="G2157" ca="1" si="4297">VLOOKUP(INDIRECT(CHAR(39)&amp;$A2157&amp;CHAR(39)&amp;"!r2c"&amp;$C2157,0),variables,2,0)</f>
        <v>10802</v>
      </c>
      <c r="H2157" s="4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116174000</v>
      </c>
      <c r="I2157" s="43"/>
    </row>
    <row r="2158" spans="1:9" x14ac:dyDescent="0.3">
      <c r="A2158" s="43" t="s">
        <v>309</v>
      </c>
      <c r="B2158" s="43">
        <f t="shared" si="4173"/>
        <v>22</v>
      </c>
      <c r="C2158" s="43">
        <f t="shared" si="4283"/>
        <v>64</v>
      </c>
      <c r="D2158" s="43"/>
      <c r="E2158" s="43">
        <f t="shared" ref="E2158" si="4298">plan_id</f>
        <v>805</v>
      </c>
      <c r="F2158" s="43">
        <f t="shared" ca="1" si="4213"/>
        <v>2019</v>
      </c>
      <c r="G2158" s="43">
        <f t="shared" ref="G2158" ca="1" si="4299">VLOOKUP(INDIRECT(CHAR(39)&amp;$A2158&amp;CHAR(39)&amp;"!r2c"&amp;$C2158,0),variables,2,0)</f>
        <v>10803</v>
      </c>
      <c r="H2158" s="4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3"/>
    </row>
    <row r="2159" spans="1:9" x14ac:dyDescent="0.3">
      <c r="A2159" s="43" t="s">
        <v>309</v>
      </c>
      <c r="B2159" s="43">
        <f t="shared" si="4173"/>
        <v>22</v>
      </c>
      <c r="C2159" s="43">
        <f t="shared" si="4283"/>
        <v>65</v>
      </c>
      <c r="D2159" s="43"/>
      <c r="E2159" s="43">
        <f t="shared" ref="E2159" si="4300">plan_id</f>
        <v>805</v>
      </c>
      <c r="F2159" s="43">
        <f t="shared" ca="1" si="4213"/>
        <v>2019</v>
      </c>
      <c r="G2159" s="43">
        <f t="shared" ref="G2159" ca="1" si="4301">VLOOKUP(INDIRECT(CHAR(39)&amp;$A2159&amp;CHAR(39)&amp;"!r2c"&amp;$C2159,0),variables,2,0)</f>
        <v>10804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3"/>
    </row>
    <row r="2160" spans="1:9" x14ac:dyDescent="0.3">
      <c r="A2160" s="43" t="s">
        <v>309</v>
      </c>
      <c r="B2160" s="43">
        <f t="shared" si="4173"/>
        <v>22</v>
      </c>
      <c r="C2160" s="43">
        <f t="shared" si="4283"/>
        <v>66</v>
      </c>
      <c r="D2160" s="43"/>
      <c r="E2160" s="43">
        <f t="shared" ref="E2160" si="4302">plan_id</f>
        <v>805</v>
      </c>
      <c r="F2160" s="43">
        <f t="shared" ca="1" si="4213"/>
        <v>2019</v>
      </c>
      <c r="G2160" s="43">
        <f t="shared" ref="G2160" ca="1" si="4303">VLOOKUP(INDIRECT(CHAR(39)&amp;$A2160&amp;CHAR(39)&amp;"!r2c"&amp;$C2160,0),variables,2,0)</f>
        <v>10805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3"/>
    </row>
    <row r="2161" spans="1:9" x14ac:dyDescent="0.3">
      <c r="A2161" s="43" t="s">
        <v>309</v>
      </c>
      <c r="B2161" s="43">
        <f t="shared" ref="B2161" si="4304">B2096+1</f>
        <v>22</v>
      </c>
      <c r="C2161" s="43">
        <f t="shared" si="4283"/>
        <v>67</v>
      </c>
      <c r="D2161" s="43"/>
      <c r="E2161" s="43">
        <f t="shared" ref="E2161" si="4305">plan_id</f>
        <v>805</v>
      </c>
      <c r="F2161" s="43">
        <f t="shared" ca="1" si="4213"/>
        <v>2019</v>
      </c>
      <c r="G2161" s="43">
        <f t="shared" ref="G2161" ca="1" si="4306">VLOOKUP(INDIRECT(CHAR(39)&amp;$A2161&amp;CHAR(39)&amp;"!r2c"&amp;$C2161,0),variables,2,0)</f>
        <v>10806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3"/>
    </row>
    <row r="2162" spans="1:9" x14ac:dyDescent="0.3">
      <c r="A2162" s="43" t="s">
        <v>309</v>
      </c>
      <c r="B2162" s="43">
        <f>B2161</f>
        <v>22</v>
      </c>
      <c r="C2162" s="43">
        <f t="shared" si="4283"/>
        <v>68</v>
      </c>
      <c r="D2162" s="43"/>
      <c r="E2162" s="43">
        <f t="shared" ref="E2162" si="4307">plan_id</f>
        <v>805</v>
      </c>
      <c r="F2162" s="43">
        <f t="shared" ca="1" si="4213"/>
        <v>2019</v>
      </c>
      <c r="G2162" s="43">
        <f t="shared" ref="G2162" ca="1" si="4308">VLOOKUP(INDIRECT(CHAR(39)&amp;$A2162&amp;CHAR(39)&amp;"!r2c"&amp;$C2162,0),variables,2,0)</f>
        <v>10807</v>
      </c>
      <c r="H2162" s="4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3"/>
    </row>
    <row r="2163" spans="1:9" x14ac:dyDescent="0.3">
      <c r="A2163" s="43" t="s">
        <v>309</v>
      </c>
      <c r="B2163" s="43">
        <f t="shared" ref="B2163:B2187" si="4309">B2162</f>
        <v>22</v>
      </c>
      <c r="C2163" s="43">
        <f t="shared" si="4283"/>
        <v>69</v>
      </c>
      <c r="D2163" s="43"/>
      <c r="E2163" s="43">
        <f t="shared" ref="E2163" si="4310">plan_id</f>
        <v>805</v>
      </c>
      <c r="F2163" s="43">
        <f t="shared" ca="1" si="4213"/>
        <v>2019</v>
      </c>
      <c r="G2163" s="43">
        <f t="shared" ref="G2163" ca="1" si="4311">VLOOKUP(INDIRECT(CHAR(39)&amp;$A2163&amp;CHAR(39)&amp;"!r2c"&amp;$C2163,0),variables,2,0)</f>
        <v>10808</v>
      </c>
      <c r="H2163" s="4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3"/>
    </row>
    <row r="2164" spans="1:9" x14ac:dyDescent="0.3">
      <c r="A2164" s="43" t="s">
        <v>309</v>
      </c>
      <c r="B2164" s="43">
        <f t="shared" si="4309"/>
        <v>22</v>
      </c>
      <c r="C2164" s="43">
        <f t="shared" si="4283"/>
        <v>70</v>
      </c>
      <c r="D2164" s="43"/>
      <c r="E2164" s="43">
        <f t="shared" ref="E2164" si="4312">plan_id</f>
        <v>805</v>
      </c>
      <c r="F2164" s="43">
        <f t="shared" ca="1" si="4213"/>
        <v>2019</v>
      </c>
      <c r="G2164" s="43">
        <f t="shared" ref="G2164" ca="1" si="4313">VLOOKUP(INDIRECT(CHAR(39)&amp;$A2164&amp;CHAR(39)&amp;"!r2c"&amp;$C2164,0),variables,2,0)</f>
        <v>10809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3"/>
    </row>
    <row r="2165" spans="1:9" x14ac:dyDescent="0.3">
      <c r="A2165" s="43" t="s">
        <v>309</v>
      </c>
      <c r="B2165" s="43">
        <f t="shared" si="4309"/>
        <v>22</v>
      </c>
      <c r="C2165" s="43">
        <f t="shared" si="4283"/>
        <v>71</v>
      </c>
      <c r="D2165" s="43"/>
      <c r="E2165" s="43">
        <f t="shared" ref="E2165" si="4314">plan_id</f>
        <v>805</v>
      </c>
      <c r="F2165" s="43">
        <f t="shared" ca="1" si="4213"/>
        <v>2019</v>
      </c>
      <c r="G2165" s="43">
        <f t="shared" ref="G2165" ca="1" si="4315">VLOOKUP(INDIRECT(CHAR(39)&amp;$A2165&amp;CHAR(39)&amp;"!r2c"&amp;$C2165,0),variables,2,0)</f>
        <v>10810</v>
      </c>
      <c r="H2165" s="4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-16706000</v>
      </c>
      <c r="I2165" s="43"/>
    </row>
    <row r="2166" spans="1:9" x14ac:dyDescent="0.3">
      <c r="A2166" s="43" t="s">
        <v>309</v>
      </c>
      <c r="B2166" s="43">
        <f t="shared" si="4309"/>
        <v>22</v>
      </c>
      <c r="C2166" s="43">
        <f t="shared" si="4283"/>
        <v>72</v>
      </c>
      <c r="D2166" s="43"/>
      <c r="E2166" s="43">
        <f t="shared" ref="E2166" si="4316">plan_id</f>
        <v>805</v>
      </c>
      <c r="F2166" s="43">
        <f t="shared" ca="1" si="4213"/>
        <v>2019</v>
      </c>
      <c r="G2166" s="43">
        <f t="shared" ref="G2166" ca="1" si="4317">VLOOKUP(INDIRECT(CHAR(39)&amp;$A2166&amp;CHAR(39)&amp;"!r2c"&amp;$C2166,0),variables,2,0)</f>
        <v>10811</v>
      </c>
      <c r="H2166" s="4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3"/>
    </row>
    <row r="2167" spans="1:9" x14ac:dyDescent="0.3">
      <c r="A2167" s="43" t="s">
        <v>309</v>
      </c>
      <c r="B2167" s="43">
        <f t="shared" si="4309"/>
        <v>22</v>
      </c>
      <c r="C2167" s="43">
        <f t="shared" si="4283"/>
        <v>73</v>
      </c>
      <c r="D2167" s="43"/>
      <c r="E2167" s="43">
        <f t="shared" ref="E2167" si="4318">plan_id</f>
        <v>805</v>
      </c>
      <c r="F2167" s="43">
        <f t="shared" ca="1" si="4213"/>
        <v>2019</v>
      </c>
      <c r="G2167" s="43">
        <f t="shared" ref="G2167" ca="1" si="4319">VLOOKUP(INDIRECT(CHAR(39)&amp;$A2167&amp;CHAR(39)&amp;"!r2c"&amp;$C2167,0),variables,2,0)</f>
        <v>10812</v>
      </c>
      <c r="H2167" s="4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3"/>
    </row>
    <row r="2168" spans="1:9" x14ac:dyDescent="0.3">
      <c r="A2168" s="43" t="s">
        <v>309</v>
      </c>
      <c r="B2168" s="43">
        <f t="shared" si="4309"/>
        <v>22</v>
      </c>
      <c r="C2168" s="43">
        <f t="shared" si="4283"/>
        <v>74</v>
      </c>
      <c r="D2168" s="43"/>
      <c r="E2168" s="43">
        <f t="shared" ref="E2168" si="4320">plan_id</f>
        <v>805</v>
      </c>
      <c r="F2168" s="43">
        <f t="shared" ca="1" si="4213"/>
        <v>2019</v>
      </c>
      <c r="G2168" s="43">
        <f t="shared" ref="G2168" ca="1" si="4321">VLOOKUP(INDIRECT(CHAR(39)&amp;$A2168&amp;CHAR(39)&amp;"!r2c"&amp;$C2168,0),variables,2,0)</f>
        <v>10813</v>
      </c>
      <c r="H2168" s="4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3"/>
    </row>
    <row r="2169" spans="1:9" x14ac:dyDescent="0.3">
      <c r="A2169" s="43" t="s">
        <v>309</v>
      </c>
      <c r="B2169" s="43">
        <f t="shared" si="4309"/>
        <v>22</v>
      </c>
      <c r="C2169" s="43">
        <f t="shared" si="4283"/>
        <v>75</v>
      </c>
      <c r="D2169" s="43"/>
      <c r="E2169" s="43">
        <f t="shared" ref="E2169" si="4322">plan_id</f>
        <v>805</v>
      </c>
      <c r="F2169" s="43">
        <f t="shared" ca="1" si="4213"/>
        <v>2019</v>
      </c>
      <c r="G2169" s="43">
        <f t="shared" ref="G2169" ca="1" si="4323">VLOOKUP(INDIRECT(CHAR(39)&amp;$A2169&amp;CHAR(39)&amp;"!r2c"&amp;$C2169,0),variables,2,0)</f>
        <v>10814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3"/>
    </row>
    <row r="2170" spans="1:9" x14ac:dyDescent="0.3">
      <c r="A2170" s="43" t="s">
        <v>309</v>
      </c>
      <c r="B2170" s="43">
        <f t="shared" si="4309"/>
        <v>22</v>
      </c>
      <c r="C2170" s="43">
        <f t="shared" si="4283"/>
        <v>76</v>
      </c>
      <c r="D2170" s="43"/>
      <c r="E2170" s="43">
        <f t="shared" ref="E2170" si="4324">plan_id</f>
        <v>805</v>
      </c>
      <c r="F2170" s="43">
        <f t="shared" ca="1" si="4213"/>
        <v>2019</v>
      </c>
      <c r="G2170" s="43">
        <f t="shared" ref="G2170" ca="1" si="4325">VLOOKUP(INDIRECT(CHAR(39)&amp;$A2170&amp;CHAR(39)&amp;"!r2c"&amp;$C2170,0),variables,2,0)</f>
        <v>10815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3"/>
    </row>
    <row r="2171" spans="1:9" x14ac:dyDescent="0.3">
      <c r="A2171" s="43" t="s">
        <v>309</v>
      </c>
      <c r="B2171" s="43">
        <f t="shared" si="4309"/>
        <v>22</v>
      </c>
      <c r="C2171" s="43">
        <f t="shared" si="4283"/>
        <v>77</v>
      </c>
      <c r="D2171" s="43"/>
      <c r="E2171" s="43">
        <f t="shared" ref="E2171" si="4326">plan_id</f>
        <v>805</v>
      </c>
      <c r="F2171" s="43">
        <f t="shared" ca="1" si="4213"/>
        <v>2019</v>
      </c>
      <c r="G2171" s="43">
        <f t="shared" ref="G2171" ca="1" si="4327">VLOOKUP(INDIRECT(CHAR(39)&amp;$A2171&amp;CHAR(39)&amp;"!r2c"&amp;$C2171,0),variables,2,0)</f>
        <v>10816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-121557000</v>
      </c>
      <c r="I2171" s="43"/>
    </row>
    <row r="2172" spans="1:9" x14ac:dyDescent="0.3">
      <c r="A2172" s="43" t="s">
        <v>309</v>
      </c>
      <c r="B2172" s="43">
        <f t="shared" si="4309"/>
        <v>22</v>
      </c>
      <c r="C2172" s="43">
        <f t="shared" si="4283"/>
        <v>78</v>
      </c>
      <c r="D2172" s="43"/>
      <c r="E2172" s="43">
        <f t="shared" ref="E2172" si="4328">plan_id</f>
        <v>805</v>
      </c>
      <c r="F2172" s="43">
        <f t="shared" ca="1" si="4213"/>
        <v>2019</v>
      </c>
      <c r="G2172" s="43">
        <f t="shared" ref="G2172" ca="1" si="4329">VLOOKUP(INDIRECT(CHAR(39)&amp;$A2172&amp;CHAR(39)&amp;"!r2c"&amp;$C2172,0),variables,2,0)</f>
        <v>10817</v>
      </c>
      <c r="H2172" s="4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3"/>
    </row>
    <row r="2173" spans="1:9" x14ac:dyDescent="0.3">
      <c r="A2173" s="43" t="s">
        <v>309</v>
      </c>
      <c r="B2173" s="43">
        <f t="shared" si="4309"/>
        <v>22</v>
      </c>
      <c r="C2173" s="43">
        <f t="shared" si="4283"/>
        <v>79</v>
      </c>
      <c r="D2173" s="43"/>
      <c r="E2173" s="43">
        <f t="shared" ref="E2173" si="4330">plan_id</f>
        <v>805</v>
      </c>
      <c r="F2173" s="43">
        <f t="shared" ca="1" si="4213"/>
        <v>2019</v>
      </c>
      <c r="G2173" s="43">
        <f t="shared" ref="G2173" ca="1" si="4331">VLOOKUP(INDIRECT(CHAR(39)&amp;$A2173&amp;CHAR(39)&amp;"!r2c"&amp;$C2173,0),variables,2,0)</f>
        <v>10818</v>
      </c>
      <c r="H2173" s="4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44822000</v>
      </c>
      <c r="I2173" s="43"/>
    </row>
    <row r="2174" spans="1:9" x14ac:dyDescent="0.3">
      <c r="A2174" s="43" t="s">
        <v>309</v>
      </c>
      <c r="B2174" s="43">
        <f t="shared" si="4309"/>
        <v>22</v>
      </c>
      <c r="C2174" s="43">
        <f t="shared" si="4283"/>
        <v>80</v>
      </c>
      <c r="D2174" s="43"/>
      <c r="E2174" s="43">
        <f t="shared" ref="E2174" si="4332">plan_id</f>
        <v>805</v>
      </c>
      <c r="F2174" s="43">
        <f t="shared" ca="1" si="4213"/>
        <v>2019</v>
      </c>
      <c r="G2174" s="43">
        <f t="shared" ref="G2174" ca="1" si="4333">VLOOKUP(INDIRECT(CHAR(39)&amp;$A2174&amp;CHAR(39)&amp;"!r2c"&amp;$C2174,0),variables,2,0)</f>
        <v>10819</v>
      </c>
      <c r="H2174" s="4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3"/>
    </row>
    <row r="2175" spans="1:9" x14ac:dyDescent="0.3">
      <c r="A2175" s="43" t="s">
        <v>309</v>
      </c>
      <c r="B2175" s="43">
        <f t="shared" si="4309"/>
        <v>22</v>
      </c>
      <c r="C2175" s="43">
        <f t="shared" si="4283"/>
        <v>81</v>
      </c>
      <c r="D2175" s="43"/>
      <c r="E2175" s="43">
        <f t="shared" ref="E2175" si="4334">plan_id</f>
        <v>805</v>
      </c>
      <c r="F2175" s="43">
        <f t="shared" ca="1" si="4213"/>
        <v>2019</v>
      </c>
      <c r="G2175" s="43">
        <f t="shared" ref="G2175" ca="1" si="4335">VLOOKUP(INDIRECT(CHAR(39)&amp;$A2175&amp;CHAR(39)&amp;"!r2c"&amp;$C2175,0),variables,2,0)</f>
        <v>10820</v>
      </c>
      <c r="H2175" s="4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3"/>
    </row>
    <row r="2176" spans="1:9" x14ac:dyDescent="0.3">
      <c r="A2176" s="43" t="s">
        <v>309</v>
      </c>
      <c r="B2176" s="43">
        <f t="shared" si="4309"/>
        <v>22</v>
      </c>
      <c r="C2176" s="43">
        <f t="shared" si="4283"/>
        <v>82</v>
      </c>
      <c r="D2176" s="43"/>
      <c r="E2176" s="43">
        <f t="shared" ref="E2176" si="4336">plan_id</f>
        <v>805</v>
      </c>
      <c r="F2176" s="43">
        <f t="shared" ca="1" si="4213"/>
        <v>2019</v>
      </c>
      <c r="G2176" s="43">
        <f t="shared" ref="G2176" ca="1" si="4337">VLOOKUP(INDIRECT(CHAR(39)&amp;$A2176&amp;CHAR(39)&amp;"!r2c"&amp;$C2176,0),variables,2,0)</f>
        <v>10821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3"/>
    </row>
    <row r="2177" spans="1:9" x14ac:dyDescent="0.3">
      <c r="A2177" s="43" t="s">
        <v>309</v>
      </c>
      <c r="B2177" s="43">
        <f t="shared" si="4309"/>
        <v>22</v>
      </c>
      <c r="C2177" s="43">
        <f t="shared" si="4283"/>
        <v>83</v>
      </c>
      <c r="D2177" s="43"/>
      <c r="E2177" s="43">
        <f t="shared" ref="E2177" si="4338">plan_id</f>
        <v>805</v>
      </c>
      <c r="F2177" s="43">
        <f t="shared" ca="1" si="4213"/>
        <v>2019</v>
      </c>
      <c r="G2177" s="43">
        <f t="shared" ref="G2177" ca="1" si="4339">VLOOKUP(INDIRECT(CHAR(39)&amp;$A2177&amp;CHAR(39)&amp;"!r2c"&amp;$C2177,0),variables,2,0)</f>
        <v>10822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3"/>
    </row>
    <row r="2178" spans="1:9" x14ac:dyDescent="0.3">
      <c r="A2178" s="43" t="s">
        <v>309</v>
      </c>
      <c r="B2178" s="43">
        <f t="shared" si="4309"/>
        <v>22</v>
      </c>
      <c r="C2178" s="43">
        <f t="shared" si="4283"/>
        <v>84</v>
      </c>
      <c r="D2178" s="43"/>
      <c r="E2178" s="43">
        <f t="shared" ref="E2178" si="4340">plan_id</f>
        <v>805</v>
      </c>
      <c r="F2178" s="43">
        <f t="shared" ca="1" si="4213"/>
        <v>2019</v>
      </c>
      <c r="G2178" s="43">
        <f t="shared" ref="G2178" ca="1" si="4341">VLOOKUP(INDIRECT(CHAR(39)&amp;$A2178&amp;CHAR(39)&amp;"!r2c"&amp;$C2178,0),variables,2,0)</f>
        <v>10829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3"/>
    </row>
    <row r="2179" spans="1:9" x14ac:dyDescent="0.3">
      <c r="A2179" s="43" t="s">
        <v>309</v>
      </c>
      <c r="B2179" s="43">
        <f t="shared" si="4309"/>
        <v>22</v>
      </c>
      <c r="C2179" s="43">
        <f t="shared" si="4283"/>
        <v>85</v>
      </c>
      <c r="D2179" s="43"/>
      <c r="E2179" s="43">
        <f t="shared" ref="E2179" si="4342">plan_id</f>
        <v>805</v>
      </c>
      <c r="F2179" s="43">
        <f t="shared" ca="1" si="4213"/>
        <v>2019</v>
      </c>
      <c r="G2179" s="43">
        <f t="shared" ref="G2179" ca="1" si="4343">VLOOKUP(INDIRECT(CHAR(39)&amp;$A2179&amp;CHAR(39)&amp;"!r2c"&amp;$C2179,0),variables,2,0)</f>
        <v>10823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222936000</v>
      </c>
      <c r="I2179" s="43"/>
    </row>
    <row r="2180" spans="1:9" x14ac:dyDescent="0.3">
      <c r="A2180" s="43" t="s">
        <v>309</v>
      </c>
      <c r="B2180" s="43">
        <f t="shared" si="4309"/>
        <v>22</v>
      </c>
      <c r="C2180" s="43">
        <f t="shared" si="4283"/>
        <v>86</v>
      </c>
      <c r="D2180" s="43"/>
      <c r="E2180" s="43">
        <f t="shared" ref="E2180" si="4344">plan_id</f>
        <v>805</v>
      </c>
      <c r="F2180" s="43">
        <f t="shared" ref="F2180:F2334" ca="1" si="4345">INDIRECT(CHAR(39)&amp;$A2180&amp;CHAR(39)&amp;"!r"&amp;$B2180&amp;"c2",0)</f>
        <v>2019</v>
      </c>
      <c r="G2180" s="43">
        <f t="shared" ref="G2180" ca="1" si="4346">VLOOKUP(INDIRECT(CHAR(39)&amp;$A2180&amp;CHAR(39)&amp;"!r2c"&amp;$C2180,0),variables,2,0)</f>
        <v>10798</v>
      </c>
      <c r="H2180" s="4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3"/>
    </row>
    <row r="2181" spans="1:9" x14ac:dyDescent="0.3">
      <c r="A2181" s="43" t="s">
        <v>309</v>
      </c>
      <c r="B2181" s="43">
        <f t="shared" si="4309"/>
        <v>22</v>
      </c>
      <c r="C2181" s="43">
        <f t="shared" si="4283"/>
        <v>87</v>
      </c>
      <c r="D2181" s="43"/>
      <c r="E2181" s="43">
        <f t="shared" ref="E2181" si="4347">plan_id</f>
        <v>805</v>
      </c>
      <c r="F2181" s="43">
        <f t="shared" ca="1" si="4345"/>
        <v>2019</v>
      </c>
      <c r="G2181" s="43">
        <f t="shared" ref="G2181" ca="1" si="4348">VLOOKUP(INDIRECT(CHAR(39)&amp;$A2181&amp;CHAR(39)&amp;"!r2c"&amp;$C2181,0),variables,2,0)</f>
        <v>10799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3"/>
    </row>
    <row r="2182" spans="1:9" x14ac:dyDescent="0.3">
      <c r="A2182" s="43" t="s">
        <v>309</v>
      </c>
      <c r="B2182" s="43">
        <f t="shared" si="4309"/>
        <v>22</v>
      </c>
      <c r="C2182" s="43">
        <f t="shared" si="4283"/>
        <v>88</v>
      </c>
      <c r="D2182" s="43"/>
      <c r="E2182" s="43">
        <f t="shared" ref="E2182" si="4349">plan_id</f>
        <v>805</v>
      </c>
      <c r="F2182" s="43">
        <f t="shared" ca="1" si="4345"/>
        <v>2019</v>
      </c>
      <c r="G2182" s="43">
        <f t="shared" ref="G2182" ca="1" si="4350">VLOOKUP(INDIRECT(CHAR(39)&amp;$A2182&amp;CHAR(39)&amp;"!r2c"&amp;$C2182,0),variables,2,0)</f>
        <v>10800</v>
      </c>
      <c r="H2182" s="4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3"/>
    </row>
    <row r="2183" spans="1:9" x14ac:dyDescent="0.3">
      <c r="A2183" s="43" t="s">
        <v>309</v>
      </c>
      <c r="B2183" s="43">
        <f t="shared" si="4309"/>
        <v>22</v>
      </c>
      <c r="C2183" s="43">
        <f t="shared" si="4283"/>
        <v>89</v>
      </c>
      <c r="D2183" s="43"/>
      <c r="E2183" s="43">
        <f t="shared" ref="E2183" si="4351">plan_id</f>
        <v>805</v>
      </c>
      <c r="F2183" s="43">
        <f t="shared" ca="1" si="4345"/>
        <v>2019</v>
      </c>
      <c r="G2183" s="43">
        <f t="shared" ref="G2183" ca="1" si="4352">VLOOKUP(INDIRECT(CHAR(39)&amp;$A2183&amp;CHAR(39)&amp;"!r2c"&amp;$C2183,0),variables,2,0)</f>
        <v>10824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3"/>
    </row>
    <row r="2184" spans="1:9" x14ac:dyDescent="0.3">
      <c r="A2184" s="43" t="s">
        <v>309</v>
      </c>
      <c r="B2184" s="43">
        <f t="shared" si="4309"/>
        <v>22</v>
      </c>
      <c r="C2184" s="43">
        <f t="shared" si="4283"/>
        <v>90</v>
      </c>
      <c r="D2184" s="43"/>
      <c r="E2184" s="43">
        <f t="shared" ref="E2184" si="4353">plan_id</f>
        <v>805</v>
      </c>
      <c r="F2184" s="43">
        <f t="shared" ca="1" si="4345"/>
        <v>2019</v>
      </c>
      <c r="G2184" s="43">
        <f t="shared" ref="G2184" ca="1" si="4354">VLOOKUP(INDIRECT(CHAR(39)&amp;$A2184&amp;CHAR(39)&amp;"!r2c"&amp;$C2184,0),variables,2,0)</f>
        <v>10825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3"/>
    </row>
    <row r="2185" spans="1:9" x14ac:dyDescent="0.3">
      <c r="A2185" s="43" t="s">
        <v>309</v>
      </c>
      <c r="B2185" s="43">
        <f t="shared" si="4309"/>
        <v>22</v>
      </c>
      <c r="C2185" s="43">
        <f t="shared" si="4283"/>
        <v>91</v>
      </c>
      <c r="D2185" s="43"/>
      <c r="E2185" s="43">
        <f t="shared" ref="E2185" si="4355">plan_id</f>
        <v>805</v>
      </c>
      <c r="F2185" s="43">
        <f t="shared" ca="1" si="4345"/>
        <v>2019</v>
      </c>
      <c r="G2185" s="43">
        <f t="shared" ref="G2185" ca="1" si="4356">VLOOKUP(INDIRECT(CHAR(39)&amp;$A2185&amp;CHAR(39)&amp;"!r2c"&amp;$C2185,0),variables,2,0)</f>
        <v>10826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1072471000</v>
      </c>
      <c r="I2185" s="43"/>
    </row>
    <row r="2186" spans="1:9" x14ac:dyDescent="0.3">
      <c r="A2186" s="43" t="s">
        <v>309</v>
      </c>
      <c r="B2186" s="43">
        <f t="shared" si="4309"/>
        <v>22</v>
      </c>
      <c r="C2186" s="43">
        <f t="shared" si="4283"/>
        <v>92</v>
      </c>
      <c r="D2186" s="43"/>
      <c r="E2186" s="43">
        <f t="shared" ref="E2186" si="4357">plan_id</f>
        <v>805</v>
      </c>
      <c r="F2186" s="43">
        <f t="shared" ca="1" si="4345"/>
        <v>2019</v>
      </c>
      <c r="G2186" s="43">
        <f t="shared" ref="G2186" ca="1" si="4358">VLOOKUP(INDIRECT(CHAR(39)&amp;$A2186&amp;CHAR(39)&amp;"!r2c"&amp;$C2186,0),variables,2,0)</f>
        <v>10828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3"/>
    </row>
    <row r="2187" spans="1:9" x14ac:dyDescent="0.3">
      <c r="A2187" s="43" t="s">
        <v>309</v>
      </c>
      <c r="B2187" s="43">
        <f t="shared" si="4309"/>
        <v>22</v>
      </c>
      <c r="C2187" s="43">
        <f t="shared" si="4283"/>
        <v>93</v>
      </c>
      <c r="D2187" s="43"/>
      <c r="E2187" s="43">
        <f t="shared" ref="E2187:E2250" si="4359">plan_id</f>
        <v>805</v>
      </c>
      <c r="F2187" s="43">
        <f t="shared" ca="1" si="4345"/>
        <v>2019</v>
      </c>
      <c r="G2187" s="43">
        <f t="shared" ref="G2187:G2250" ca="1" si="4360">VLOOKUP(INDIRECT(CHAR(39)&amp;$A2187&amp;CHAR(39)&amp;"!r2c"&amp;$C2187,0),variables,2,0)</f>
        <v>10827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3"/>
    </row>
    <row r="2188" spans="1:9" x14ac:dyDescent="0.3">
      <c r="A2188" s="43" t="s">
        <v>309</v>
      </c>
      <c r="B2188" s="43">
        <f t="shared" ref="B2188:B2251" si="4361">B2123+1</f>
        <v>23</v>
      </c>
      <c r="C2188" s="43">
        <f t="shared" si="4283"/>
        <v>3</v>
      </c>
      <c r="D2188" s="43"/>
      <c r="E2188" s="43">
        <f t="shared" si="4359"/>
        <v>805</v>
      </c>
      <c r="F2188" s="43">
        <f t="shared" ca="1" si="4345"/>
        <v>2020</v>
      </c>
      <c r="G2188" s="43">
        <f t="shared" ca="1" si="4360"/>
        <v>10703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45107</v>
      </c>
      <c r="I2188" s="43"/>
    </row>
    <row r="2189" spans="1:9" x14ac:dyDescent="0.3">
      <c r="A2189" s="43" t="s">
        <v>309</v>
      </c>
      <c r="B2189" s="43">
        <f t="shared" si="4361"/>
        <v>23</v>
      </c>
      <c r="C2189" s="43">
        <f t="shared" si="4283"/>
        <v>4</v>
      </c>
      <c r="D2189" s="43"/>
      <c r="E2189" s="43">
        <f t="shared" si="4359"/>
        <v>805</v>
      </c>
      <c r="F2189" s="43">
        <f t="shared" ca="1" si="4345"/>
        <v>2020</v>
      </c>
      <c r="G2189" s="43">
        <f t="shared" ca="1" si="4360"/>
        <v>10845</v>
      </c>
      <c r="H2189" s="4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  <c r="I2189" s="43"/>
    </row>
    <row r="2190" spans="1:9" x14ac:dyDescent="0.3">
      <c r="A2190" s="43" t="s">
        <v>309</v>
      </c>
      <c r="B2190" s="43">
        <f t="shared" si="4361"/>
        <v>23</v>
      </c>
      <c r="C2190" s="43">
        <f t="shared" si="4283"/>
        <v>5</v>
      </c>
      <c r="D2190" s="43"/>
      <c r="E2190" s="43">
        <f t="shared" si="4359"/>
        <v>805</v>
      </c>
      <c r="F2190" s="43">
        <f t="shared" ca="1" si="4345"/>
        <v>2020</v>
      </c>
      <c r="G2190" s="43">
        <f t="shared" ca="1" si="4360"/>
        <v>10924</v>
      </c>
      <c r="H2190" s="4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Univ=10.57%; Non-Univ=14.82%</v>
      </c>
      <c r="I2190" s="43"/>
    </row>
    <row r="2191" spans="1:9" x14ac:dyDescent="0.3">
      <c r="A2191" s="43" t="s">
        <v>309</v>
      </c>
      <c r="B2191" s="43">
        <f t="shared" si="4361"/>
        <v>23</v>
      </c>
      <c r="C2191" s="43">
        <f t="shared" si="4283"/>
        <v>6</v>
      </c>
      <c r="D2191" s="43"/>
      <c r="E2191" s="43">
        <f t="shared" si="4359"/>
        <v>805</v>
      </c>
      <c r="F2191" s="43">
        <f t="shared" ca="1" si="4345"/>
        <v>2020</v>
      </c>
      <c r="G2191" s="43">
        <f t="shared" ca="1" si="4360"/>
        <v>10925</v>
      </c>
      <c r="H2191" s="46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Univ=2.945%; Non-Univ=5.715%</v>
      </c>
      <c r="I2191" s="43"/>
    </row>
    <row r="2192" spans="1:9" x14ac:dyDescent="0.3">
      <c r="A2192" s="43" t="s">
        <v>309</v>
      </c>
      <c r="B2192" s="43">
        <f t="shared" si="4361"/>
        <v>23</v>
      </c>
      <c r="C2192" s="43">
        <f t="shared" si="4283"/>
        <v>7</v>
      </c>
      <c r="D2192" s="43"/>
      <c r="E2192" s="43">
        <f t="shared" si="4359"/>
        <v>805</v>
      </c>
      <c r="F2192" s="43">
        <f t="shared" ca="1" si="4345"/>
        <v>2020</v>
      </c>
      <c r="G2192" s="43">
        <f t="shared" ca="1" si="4360"/>
        <v>10926</v>
      </c>
      <c r="H2192" s="4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Univ=7.625%; Non-Univ=9.105%</v>
      </c>
      <c r="I2192" s="43"/>
    </row>
    <row r="2193" spans="1:9" x14ac:dyDescent="0.3">
      <c r="A2193" s="43" t="s">
        <v>309</v>
      </c>
      <c r="B2193" s="43">
        <f t="shared" si="4361"/>
        <v>23</v>
      </c>
      <c r="C2193" s="43">
        <f t="shared" si="4283"/>
        <v>8</v>
      </c>
      <c r="D2193" s="43"/>
      <c r="E2193" s="43">
        <f t="shared" si="4359"/>
        <v>805</v>
      </c>
      <c r="F2193" s="43">
        <f t="shared" ca="1" si="4345"/>
        <v>2020</v>
      </c>
      <c r="G2193" s="43">
        <f t="shared" ca="1" si="4360"/>
        <v>10704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-961029000</v>
      </c>
      <c r="I2193" s="43"/>
    </row>
    <row r="2194" spans="1:9" x14ac:dyDescent="0.3">
      <c r="A2194" s="43" t="s">
        <v>309</v>
      </c>
      <c r="B2194" s="43">
        <f t="shared" si="4361"/>
        <v>23</v>
      </c>
      <c r="C2194" s="43">
        <f t="shared" si="4283"/>
        <v>9</v>
      </c>
      <c r="D2194" s="43"/>
      <c r="E2194" s="43">
        <f t="shared" si="4359"/>
        <v>805</v>
      </c>
      <c r="F2194" s="43">
        <f t="shared" ca="1" si="4345"/>
        <v>2020</v>
      </c>
      <c r="G2194" s="43">
        <f t="shared" ca="1" si="4360"/>
        <v>10928</v>
      </c>
      <c r="H2194" s="46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Univ: Pre 7/1/08=26.24%, Post 7/1/08=27.24%; Non-Univ: Pre 7/1/08=24.95%, Post 7/1/08=25.95%</v>
      </c>
      <c r="I2194" s="43"/>
    </row>
    <row r="2195" spans="1:9" x14ac:dyDescent="0.3">
      <c r="A2195" s="43" t="s">
        <v>309</v>
      </c>
      <c r="B2195" s="43">
        <f t="shared" si="4361"/>
        <v>23</v>
      </c>
      <c r="C2195" s="43">
        <f t="shared" si="4283"/>
        <v>10</v>
      </c>
      <c r="D2195" s="43"/>
      <c r="E2195" s="43">
        <f t="shared" si="4359"/>
        <v>805</v>
      </c>
      <c r="F2195" s="43">
        <f t="shared" ca="1" si="4345"/>
        <v>2020</v>
      </c>
      <c r="G2195" s="43">
        <f t="shared" ca="1" si="4360"/>
        <v>10929</v>
      </c>
      <c r="H2195" s="46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Univ: Pre 7/1/08=26.24%, Post 7/1/08=27.24%; Non-Univ: Pre 7/1/08=24.95%, Post 7/1/08=25.95%</v>
      </c>
      <c r="I2195" s="43"/>
    </row>
    <row r="2196" spans="1:9" x14ac:dyDescent="0.3">
      <c r="A2196" s="43" t="s">
        <v>309</v>
      </c>
      <c r="B2196" s="43">
        <f t="shared" si="4361"/>
        <v>23</v>
      </c>
      <c r="C2196" s="43">
        <f t="shared" si="4283"/>
        <v>11</v>
      </c>
      <c r="D2196" s="43"/>
      <c r="E2196" s="43">
        <f t="shared" si="4359"/>
        <v>805</v>
      </c>
      <c r="F2196" s="43">
        <f t="shared" ca="1" si="4345"/>
        <v>2020</v>
      </c>
      <c r="G2196" s="43">
        <f t="shared" ca="1" si="4360"/>
        <v>10930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3"/>
    </row>
    <row r="2197" spans="1:9" x14ac:dyDescent="0.3">
      <c r="A2197" s="43" t="s">
        <v>309</v>
      </c>
      <c r="B2197" s="43">
        <f t="shared" si="4361"/>
        <v>23</v>
      </c>
      <c r="C2197" s="43">
        <f t="shared" si="4283"/>
        <v>12</v>
      </c>
      <c r="D2197" s="43"/>
      <c r="E2197" s="43">
        <f t="shared" si="4359"/>
        <v>805</v>
      </c>
      <c r="F2197" s="43">
        <f t="shared" ca="1" si="4345"/>
        <v>2020</v>
      </c>
      <c r="G2197" s="43">
        <f t="shared" ca="1" si="4360"/>
        <v>10705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324664055</v>
      </c>
      <c r="I2197" s="43"/>
    </row>
    <row r="2198" spans="1:9" x14ac:dyDescent="0.3">
      <c r="A2198" s="43" t="s">
        <v>309</v>
      </c>
      <c r="B2198" s="43">
        <f t="shared" si="4361"/>
        <v>23</v>
      </c>
      <c r="C2198" s="43">
        <f t="shared" si="4283"/>
        <v>13</v>
      </c>
      <c r="D2198" s="43"/>
      <c r="E2198" s="43">
        <f t="shared" si="4359"/>
        <v>805</v>
      </c>
      <c r="F2198" s="43">
        <f t="shared" ca="1" si="4345"/>
        <v>2020</v>
      </c>
      <c r="G2198" s="43">
        <f t="shared" ca="1" si="4360"/>
        <v>10842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3"/>
    </row>
    <row r="2199" spans="1:9" x14ac:dyDescent="0.3">
      <c r="A2199" s="43" t="s">
        <v>309</v>
      </c>
      <c r="B2199" s="43">
        <f t="shared" si="4361"/>
        <v>23</v>
      </c>
      <c r="C2199" s="43">
        <f t="shared" si="4283"/>
        <v>14</v>
      </c>
      <c r="D2199" s="43"/>
      <c r="E2199" s="43">
        <f t="shared" si="4359"/>
        <v>805</v>
      </c>
      <c r="F2199" s="43">
        <f t="shared" ca="1" si="4345"/>
        <v>2020</v>
      </c>
      <c r="G2199" s="43">
        <f t="shared" ca="1" si="4360"/>
        <v>10843</v>
      </c>
      <c r="H2199" s="46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Univ=13.650%; Non-Univ=16.105%</v>
      </c>
      <c r="I2199" s="43"/>
    </row>
    <row r="2200" spans="1:9" x14ac:dyDescent="0.3">
      <c r="A2200" s="43" t="s">
        <v>309</v>
      </c>
      <c r="B2200" s="43">
        <f t="shared" si="4361"/>
        <v>23</v>
      </c>
      <c r="C2200" s="43">
        <f t="shared" si="4283"/>
        <v>15</v>
      </c>
      <c r="D2200" s="43"/>
      <c r="E2200" s="43">
        <f t="shared" si="4359"/>
        <v>805</v>
      </c>
      <c r="F2200" s="43">
        <f t="shared" ca="1" si="4345"/>
        <v>2020</v>
      </c>
      <c r="G2200" s="43">
        <f t="shared" ca="1" si="4360"/>
        <v>10931</v>
      </c>
      <c r="H2200" s="46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Univ: Pre 7/1/08=2.775%, Post 7/1/08=1.775%; Non-Univ: Pre 7/1/08=3.75%, Post 7/1/08=2.75%</v>
      </c>
      <c r="I2200" s="43"/>
    </row>
    <row r="2201" spans="1:9" x14ac:dyDescent="0.3">
      <c r="A2201" s="43" t="s">
        <v>309</v>
      </c>
      <c r="B2201" s="43">
        <f t="shared" si="4361"/>
        <v>23</v>
      </c>
      <c r="C2201" s="43">
        <f t="shared" si="4283"/>
        <v>16</v>
      </c>
      <c r="D2201" s="43"/>
      <c r="E2201" s="43">
        <f t="shared" si="4359"/>
        <v>805</v>
      </c>
      <c r="F2201" s="43">
        <f t="shared" ca="1" si="4345"/>
        <v>2020</v>
      </c>
      <c r="G2201" s="43">
        <f t="shared" ca="1" si="4360"/>
        <v>10932</v>
      </c>
      <c r="H2201" s="46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Univ= 2.775%; Non-Univ=3.75%</v>
      </c>
      <c r="I2201" s="43"/>
    </row>
    <row r="2202" spans="1:9" x14ac:dyDescent="0.3">
      <c r="A2202" s="43" t="s">
        <v>309</v>
      </c>
      <c r="B2202" s="43">
        <f t="shared" si="4361"/>
        <v>23</v>
      </c>
      <c r="C2202" s="43">
        <f t="shared" si="4283"/>
        <v>17</v>
      </c>
      <c r="D2202" s="43"/>
      <c r="E2202" s="43">
        <f t="shared" si="4359"/>
        <v>805</v>
      </c>
      <c r="F2202" s="43">
        <f t="shared" ca="1" si="4345"/>
        <v>2020</v>
      </c>
      <c r="G2202" s="43">
        <f t="shared" ca="1" si="4360"/>
        <v>10933</v>
      </c>
      <c r="H2202" s="4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Univ: Pre 7/1/08=29.185%, Post 7/1/08=30.185%; Non-Univ: Pre 7/1/08=30.665%, Post 7/1/08=31.665%</v>
      </c>
      <c r="I2202" s="43"/>
    </row>
    <row r="2203" spans="1:9" x14ac:dyDescent="0.3">
      <c r="A2203" s="43" t="s">
        <v>309</v>
      </c>
      <c r="B2203" s="43">
        <f t="shared" si="4361"/>
        <v>23</v>
      </c>
      <c r="C2203" s="43">
        <f t="shared" si="4283"/>
        <v>18</v>
      </c>
      <c r="D2203" s="43"/>
      <c r="E2203" s="43">
        <f t="shared" si="4359"/>
        <v>805</v>
      </c>
      <c r="F2203" s="43">
        <f t="shared" ca="1" si="4345"/>
        <v>2020</v>
      </c>
      <c r="G2203" s="43">
        <f t="shared" ca="1" si="4360"/>
        <v>10934</v>
      </c>
      <c r="H2203" s="4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Univ=7.625%; Non-Univ=9.105%</v>
      </c>
      <c r="I2203" s="43"/>
    </row>
    <row r="2204" spans="1:9" x14ac:dyDescent="0.3">
      <c r="A2204" s="43" t="s">
        <v>309</v>
      </c>
      <c r="B2204" s="43">
        <f t="shared" si="4361"/>
        <v>23</v>
      </c>
      <c r="C2204" s="43">
        <f t="shared" si="4283"/>
        <v>19</v>
      </c>
      <c r="D2204" s="43"/>
      <c r="E2204" s="43">
        <f t="shared" si="4359"/>
        <v>805</v>
      </c>
      <c r="F2204" s="43">
        <f t="shared" ca="1" si="4345"/>
        <v>2020</v>
      </c>
      <c r="G2204" s="43">
        <f t="shared" ca="1" si="4360"/>
        <v>10935</v>
      </c>
      <c r="H2204" s="4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3"/>
    </row>
    <row r="2205" spans="1:9" x14ac:dyDescent="0.3">
      <c r="A2205" s="43" t="s">
        <v>309</v>
      </c>
      <c r="B2205" s="43">
        <f t="shared" si="4361"/>
        <v>23</v>
      </c>
      <c r="C2205" s="43">
        <f t="shared" si="4283"/>
        <v>20</v>
      </c>
      <c r="D2205" s="43"/>
      <c r="E2205" s="43">
        <f t="shared" si="4359"/>
        <v>805</v>
      </c>
      <c r="F2205" s="43">
        <f t="shared" ca="1" si="4345"/>
        <v>2020</v>
      </c>
      <c r="G2205" s="43">
        <f t="shared" ca="1" si="4360"/>
        <v>10937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3"/>
    </row>
    <row r="2206" spans="1:9" x14ac:dyDescent="0.3">
      <c r="A2206" s="43" t="s">
        <v>309</v>
      </c>
      <c r="B2206" s="43">
        <f t="shared" si="4361"/>
        <v>23</v>
      </c>
      <c r="C2206" s="43">
        <f t="shared" si="4283"/>
        <v>21</v>
      </c>
      <c r="D2206" s="43"/>
      <c r="E2206" s="43">
        <f t="shared" si="4359"/>
        <v>805</v>
      </c>
      <c r="F2206" s="43">
        <f t="shared" ca="1" si="4345"/>
        <v>2020</v>
      </c>
      <c r="G2206" s="43">
        <f t="shared" ca="1" si="4360"/>
        <v>10938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3"/>
    </row>
    <row r="2207" spans="1:9" x14ac:dyDescent="0.3">
      <c r="A2207" s="43" t="s">
        <v>309</v>
      </c>
      <c r="B2207" s="43">
        <f t="shared" si="4361"/>
        <v>23</v>
      </c>
      <c r="C2207" s="43">
        <f t="shared" si="4283"/>
        <v>22</v>
      </c>
      <c r="D2207" s="43"/>
      <c r="E2207" s="43">
        <f t="shared" si="4359"/>
        <v>805</v>
      </c>
      <c r="F2207" s="43">
        <f t="shared" ca="1" si="4345"/>
        <v>2020</v>
      </c>
      <c r="G2207" s="43">
        <f t="shared" ca="1" si="4360"/>
        <v>11007</v>
      </c>
      <c r="H2207" s="4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Pre7/08: A)a)2% final ave salary mult by service pre7/83 b)2.5% final ave salary mult by service post7/83 c)Post7/02- 2%if service&lt;10yr, 2.5%if service&gt;10yr d) Retire post 7/04: 3% of final ave salary B)2% final ave salary; Post 7/08: A)1.7%-3%; B)1.5%-2%</v>
      </c>
      <c r="I2207" s="43"/>
    </row>
    <row r="2208" spans="1:9" x14ac:dyDescent="0.3">
      <c r="A2208" s="43" t="s">
        <v>309</v>
      </c>
      <c r="B2208" s="43">
        <f t="shared" si="4361"/>
        <v>23</v>
      </c>
      <c r="C2208" s="43">
        <f t="shared" si="4283"/>
        <v>23</v>
      </c>
      <c r="D2208" s="43"/>
      <c r="E2208" s="43">
        <f t="shared" si="4359"/>
        <v>805</v>
      </c>
      <c r="F2208" s="43">
        <f t="shared" ca="1" si="4345"/>
        <v>2020</v>
      </c>
      <c r="G2208" s="43">
        <f t="shared" ca="1" si="4360"/>
        <v>10941</v>
      </c>
      <c r="H2208" s="4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3"/>
    </row>
    <row r="2209" spans="1:9" x14ac:dyDescent="0.3">
      <c r="A2209" s="43" t="s">
        <v>309</v>
      </c>
      <c r="B2209" s="43">
        <f t="shared" si="4361"/>
        <v>23</v>
      </c>
      <c r="C2209" s="43">
        <f t="shared" si="4283"/>
        <v>24</v>
      </c>
      <c r="D2209" s="43"/>
      <c r="E2209" s="43">
        <f t="shared" si="4359"/>
        <v>805</v>
      </c>
      <c r="F2209" s="43">
        <f t="shared" ca="1" si="4345"/>
        <v>2020</v>
      </c>
      <c r="G2209" s="43">
        <f t="shared" ca="1" si="4360"/>
        <v>10942</v>
      </c>
      <c r="H2209" s="4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43"/>
    </row>
    <row r="2210" spans="1:9" x14ac:dyDescent="0.3">
      <c r="A2210" s="43" t="s">
        <v>309</v>
      </c>
      <c r="B2210" s="43">
        <f t="shared" si="4361"/>
        <v>23</v>
      </c>
      <c r="C2210" s="43">
        <f t="shared" si="4283"/>
        <v>25</v>
      </c>
      <c r="D2210" s="43"/>
      <c r="E2210" s="43">
        <f t="shared" si="4359"/>
        <v>805</v>
      </c>
      <c r="F2210" s="43">
        <f t="shared" ca="1" si="4345"/>
        <v>2020</v>
      </c>
      <c r="G2210" s="43">
        <f t="shared" ca="1" si="4360"/>
        <v>10701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1.4999999999999999E-2</v>
      </c>
      <c r="I2210" s="43"/>
    </row>
    <row r="2211" spans="1:9" x14ac:dyDescent="0.3">
      <c r="A2211" s="43" t="s">
        <v>309</v>
      </c>
      <c r="B2211" s="43">
        <f t="shared" si="4361"/>
        <v>23</v>
      </c>
      <c r="C2211" s="43">
        <f t="shared" si="4283"/>
        <v>26</v>
      </c>
      <c r="D2211" s="43"/>
      <c r="E2211" s="43">
        <f t="shared" si="4359"/>
        <v>805</v>
      </c>
      <c r="F2211" s="43">
        <f t="shared" ca="1" si="4345"/>
        <v>2020</v>
      </c>
      <c r="G2211" s="43">
        <f t="shared" ca="1" si="4360"/>
        <v>10702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3"/>
    </row>
    <row r="2212" spans="1:9" x14ac:dyDescent="0.3">
      <c r="A2212" s="43" t="s">
        <v>309</v>
      </c>
      <c r="B2212" s="43">
        <f t="shared" si="4361"/>
        <v>23</v>
      </c>
      <c r="C2212" s="43">
        <f t="shared" si="4283"/>
        <v>27</v>
      </c>
      <c r="D2212" s="43"/>
      <c r="E2212" s="43">
        <f t="shared" si="4359"/>
        <v>805</v>
      </c>
      <c r="F2212" s="43">
        <f t="shared" ca="1" si="4345"/>
        <v>2020</v>
      </c>
      <c r="G2212" s="43">
        <f t="shared" ca="1" si="4360"/>
        <v>10943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3"/>
    </row>
    <row r="2213" spans="1:9" x14ac:dyDescent="0.3">
      <c r="A2213" s="43" t="s">
        <v>309</v>
      </c>
      <c r="B2213" s="43">
        <f t="shared" si="4361"/>
        <v>23</v>
      </c>
      <c r="C2213" s="43">
        <f t="shared" si="4283"/>
        <v>28</v>
      </c>
      <c r="D2213" s="43"/>
      <c r="E2213" s="43">
        <f t="shared" si="4359"/>
        <v>805</v>
      </c>
      <c r="F2213" s="43">
        <f t="shared" ca="1" si="4345"/>
        <v>2020</v>
      </c>
      <c r="G2213" s="43">
        <f t="shared" ca="1" si="4360"/>
        <v>10944</v>
      </c>
      <c r="H2213" s="4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3"/>
    </row>
    <row r="2214" spans="1:9" x14ac:dyDescent="0.3">
      <c r="A2214" s="43" t="s">
        <v>309</v>
      </c>
      <c r="B2214" s="43">
        <f t="shared" si="4361"/>
        <v>23</v>
      </c>
      <c r="C2214" s="43">
        <f t="shared" si="4283"/>
        <v>29</v>
      </c>
      <c r="D2214" s="43"/>
      <c r="E2214" s="43">
        <f t="shared" si="4359"/>
        <v>805</v>
      </c>
      <c r="F2214" s="43">
        <f t="shared" ca="1" si="4345"/>
        <v>2020</v>
      </c>
      <c r="G2214" s="43">
        <f t="shared" ca="1" si="4360"/>
        <v>10945</v>
      </c>
      <c r="H2214" s="4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3"/>
    </row>
    <row r="2215" spans="1:9" x14ac:dyDescent="0.3">
      <c r="A2215" s="43" t="s">
        <v>309</v>
      </c>
      <c r="B2215" s="43">
        <f t="shared" si="4361"/>
        <v>23</v>
      </c>
      <c r="C2215" s="43">
        <f t="shared" ref="C2215:C2278" si="4362">C2124</f>
        <v>30</v>
      </c>
      <c r="D2215" s="43"/>
      <c r="E2215" s="43">
        <f t="shared" si="4359"/>
        <v>805</v>
      </c>
      <c r="F2215" s="43">
        <f t="shared" ca="1" si="4345"/>
        <v>2020</v>
      </c>
      <c r="G2215" s="43">
        <f t="shared" ca="1" si="4360"/>
        <v>10947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3"/>
    </row>
    <row r="2216" spans="1:9" x14ac:dyDescent="0.3">
      <c r="A2216" s="43" t="s">
        <v>309</v>
      </c>
      <c r="B2216" s="43">
        <f t="shared" si="4361"/>
        <v>23</v>
      </c>
      <c r="C2216" s="43">
        <f t="shared" si="4362"/>
        <v>31</v>
      </c>
      <c r="D2216" s="43"/>
      <c r="E2216" s="43">
        <f t="shared" si="4359"/>
        <v>805</v>
      </c>
      <c r="F2216" s="43">
        <f t="shared" ca="1" si="4345"/>
        <v>2020</v>
      </c>
      <c r="G2216" s="43">
        <f t="shared" ca="1" si="4360"/>
        <v>10948</v>
      </c>
      <c r="H2216" s="4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43"/>
    </row>
    <row r="2217" spans="1:9" x14ac:dyDescent="0.3">
      <c r="A2217" s="43" t="s">
        <v>309</v>
      </c>
      <c r="B2217" s="43">
        <f t="shared" si="4361"/>
        <v>23</v>
      </c>
      <c r="C2217" s="43">
        <f t="shared" si="4362"/>
        <v>32</v>
      </c>
      <c r="D2217" s="43"/>
      <c r="E2217" s="43">
        <f t="shared" si="4359"/>
        <v>805</v>
      </c>
      <c r="F2217" s="43">
        <f t="shared" ca="1" si="4345"/>
        <v>2020</v>
      </c>
      <c r="G2217" s="43">
        <f t="shared" ca="1" si="4360"/>
        <v>10949</v>
      </c>
      <c r="H2217" s="4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3"/>
    </row>
    <row r="2218" spans="1:9" x14ac:dyDescent="0.3">
      <c r="A2218" s="43" t="s">
        <v>309</v>
      </c>
      <c r="B2218" s="43">
        <f t="shared" si="4361"/>
        <v>23</v>
      </c>
      <c r="C2218" s="43">
        <f t="shared" si="4362"/>
        <v>33</v>
      </c>
      <c r="D2218" s="43"/>
      <c r="E2218" s="43">
        <f t="shared" si="4359"/>
        <v>805</v>
      </c>
      <c r="F2218" s="43">
        <f t="shared" ca="1" si="4345"/>
        <v>2020</v>
      </c>
      <c r="G2218" s="43">
        <f t="shared" ca="1" si="4360"/>
        <v>10951</v>
      </c>
      <c r="H2218" s="4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  <c r="I2218" s="43"/>
    </row>
    <row r="2219" spans="1:9" x14ac:dyDescent="0.3">
      <c r="A2219" s="43" t="s">
        <v>309</v>
      </c>
      <c r="B2219" s="43">
        <f t="shared" si="4361"/>
        <v>23</v>
      </c>
      <c r="C2219" s="43">
        <f t="shared" si="4362"/>
        <v>34</v>
      </c>
      <c r="D2219" s="43"/>
      <c r="E2219" s="43">
        <f t="shared" si="4359"/>
        <v>805</v>
      </c>
      <c r="F2219" s="43">
        <f t="shared" ca="1" si="4345"/>
        <v>2020</v>
      </c>
      <c r="G2219" s="43">
        <f t="shared" ca="1" si="4360"/>
        <v>10950</v>
      </c>
      <c r="H2219" s="4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3"/>
    </row>
    <row r="2220" spans="1:9" x14ac:dyDescent="0.3">
      <c r="A2220" s="43" t="s">
        <v>309</v>
      </c>
      <c r="B2220" s="43">
        <f t="shared" si="4361"/>
        <v>23</v>
      </c>
      <c r="C2220" s="43">
        <f t="shared" si="4362"/>
        <v>35</v>
      </c>
      <c r="D2220" s="43"/>
      <c r="E2220" s="43">
        <f t="shared" si="4359"/>
        <v>805</v>
      </c>
      <c r="F2220" s="43">
        <f t="shared" ca="1" si="4345"/>
        <v>2020</v>
      </c>
      <c r="G2220" s="43">
        <f t="shared" ca="1" si="4360"/>
        <v>10954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  <c r="I2220" s="43"/>
    </row>
    <row r="2221" spans="1:9" x14ac:dyDescent="0.3">
      <c r="A2221" s="43" t="s">
        <v>309</v>
      </c>
      <c r="B2221" s="43">
        <f t="shared" si="4361"/>
        <v>23</v>
      </c>
      <c r="C2221" s="43">
        <f t="shared" si="4362"/>
        <v>36</v>
      </c>
      <c r="D2221" s="43"/>
      <c r="E2221" s="43">
        <f t="shared" si="4359"/>
        <v>805</v>
      </c>
      <c r="F2221" s="43">
        <f t="shared" ca="1" si="4345"/>
        <v>2020</v>
      </c>
      <c r="G2221" s="43">
        <f t="shared" ca="1" si="4360"/>
        <v>10955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  <c r="I2221" s="43"/>
    </row>
    <row r="2222" spans="1:9" x14ac:dyDescent="0.3">
      <c r="A2222" s="43" t="s">
        <v>309</v>
      </c>
      <c r="B2222" s="43">
        <f t="shared" si="4361"/>
        <v>23</v>
      </c>
      <c r="C2222" s="43">
        <f t="shared" si="4362"/>
        <v>37</v>
      </c>
      <c r="D2222" s="43"/>
      <c r="E2222" s="43">
        <f t="shared" si="4359"/>
        <v>805</v>
      </c>
      <c r="F2222" s="43">
        <f t="shared" ca="1" si="4345"/>
        <v>2020</v>
      </c>
      <c r="G2222" s="43">
        <f t="shared" ca="1" si="4360"/>
        <v>10956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3"/>
    </row>
    <row r="2223" spans="1:9" x14ac:dyDescent="0.3">
      <c r="A2223" s="43" t="s">
        <v>309</v>
      </c>
      <c r="B2223" s="43">
        <f t="shared" si="4361"/>
        <v>23</v>
      </c>
      <c r="C2223" s="43">
        <f t="shared" si="4362"/>
        <v>38</v>
      </c>
      <c r="D2223" s="43"/>
      <c r="E2223" s="43">
        <f t="shared" si="4359"/>
        <v>805</v>
      </c>
      <c r="F2223" s="43">
        <f t="shared" ca="1" si="4345"/>
        <v>2020</v>
      </c>
      <c r="G2223" s="43">
        <f t="shared" ca="1" si="4360"/>
        <v>10959</v>
      </c>
      <c r="H2223" s="4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- 7.30%</v>
      </c>
      <c r="I2223" s="43"/>
    </row>
    <row r="2224" spans="1:9" x14ac:dyDescent="0.3">
      <c r="A2224" s="43" t="s">
        <v>309</v>
      </c>
      <c r="B2224" s="43">
        <f t="shared" si="4361"/>
        <v>23</v>
      </c>
      <c r="C2224" s="43">
        <f t="shared" si="4362"/>
        <v>39</v>
      </c>
      <c r="D2224" s="43"/>
      <c r="E2224" s="43">
        <f t="shared" si="4359"/>
        <v>805</v>
      </c>
      <c r="F2224" s="43">
        <f t="shared" ca="1" si="4345"/>
        <v>2020</v>
      </c>
      <c r="G2224" s="43">
        <f t="shared" ca="1" si="4360"/>
        <v>10962</v>
      </c>
      <c r="H2224" s="4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Pg.No:30,31</v>
      </c>
      <c r="I2224" s="43"/>
    </row>
    <row r="2225" spans="1:9" x14ac:dyDescent="0.3">
      <c r="A2225" s="43" t="s">
        <v>309</v>
      </c>
      <c r="B2225" s="43">
        <f t="shared" si="4361"/>
        <v>23</v>
      </c>
      <c r="C2225" s="43">
        <f t="shared" si="4362"/>
        <v>40</v>
      </c>
      <c r="D2225" s="43"/>
      <c r="E2225" s="43">
        <f t="shared" si="4359"/>
        <v>805</v>
      </c>
      <c r="F2225" s="43">
        <f t="shared" ca="1" si="4345"/>
        <v>2020</v>
      </c>
      <c r="G2225" s="43">
        <f t="shared" ca="1" si="4360"/>
        <v>10964</v>
      </c>
      <c r="H2225" s="4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Pg.No:30,31</v>
      </c>
      <c r="I2225" s="43"/>
    </row>
    <row r="2226" spans="1:9" x14ac:dyDescent="0.3">
      <c r="A2226" s="43" t="s">
        <v>309</v>
      </c>
      <c r="B2226" s="43">
        <f t="shared" si="4361"/>
        <v>23</v>
      </c>
      <c r="C2226" s="43">
        <f t="shared" si="4362"/>
        <v>41</v>
      </c>
      <c r="D2226" s="43"/>
      <c r="E2226" s="43">
        <f t="shared" si="4359"/>
        <v>805</v>
      </c>
      <c r="F2226" s="43">
        <f t="shared" ca="1" si="4345"/>
        <v>2020</v>
      </c>
      <c r="G2226" s="43">
        <f t="shared" ca="1" si="4360"/>
        <v>10967</v>
      </c>
      <c r="H2226" s="4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Combined Mortality Table</v>
      </c>
      <c r="I2226" s="43"/>
    </row>
    <row r="2227" spans="1:9" x14ac:dyDescent="0.3">
      <c r="A2227" s="43" t="s">
        <v>309</v>
      </c>
      <c r="B2227" s="43">
        <f t="shared" si="4361"/>
        <v>23</v>
      </c>
      <c r="C2227" s="43">
        <f t="shared" si="4362"/>
        <v>42</v>
      </c>
      <c r="D2227" s="43"/>
      <c r="E2227" s="43">
        <f t="shared" si="4359"/>
        <v>805</v>
      </c>
      <c r="F2227" s="43">
        <f t="shared" ca="1" si="4345"/>
        <v>2020</v>
      </c>
      <c r="G2227" s="43">
        <f t="shared" ca="1" si="4360"/>
        <v>10968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  <c r="I2227" s="43"/>
    </row>
    <row r="2228" spans="1:9" x14ac:dyDescent="0.3">
      <c r="A2228" s="43" t="s">
        <v>309</v>
      </c>
      <c r="B2228" s="43">
        <f t="shared" si="4361"/>
        <v>23</v>
      </c>
      <c r="C2228" s="43">
        <f t="shared" si="4362"/>
        <v>43</v>
      </c>
      <c r="D2228" s="43"/>
      <c r="E2228" s="43">
        <f t="shared" si="4359"/>
        <v>805</v>
      </c>
      <c r="F2228" s="43">
        <f t="shared" ca="1" si="4345"/>
        <v>2020</v>
      </c>
      <c r="G2228" s="43">
        <f t="shared" ca="1" si="4360"/>
        <v>10969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scale-BB </v>
      </c>
      <c r="I2228" s="43"/>
    </row>
    <row r="2229" spans="1:9" x14ac:dyDescent="0.3">
      <c r="A2229" s="43" t="s">
        <v>309</v>
      </c>
      <c r="B2229" s="43">
        <f t="shared" si="4361"/>
        <v>23</v>
      </c>
      <c r="C2229" s="43">
        <f t="shared" si="4362"/>
        <v>44</v>
      </c>
      <c r="D2229" s="43"/>
      <c r="E2229" s="43">
        <f t="shared" si="4359"/>
        <v>805</v>
      </c>
      <c r="F2229" s="43">
        <f t="shared" ca="1" si="4345"/>
        <v>2020</v>
      </c>
      <c r="G2229" s="43">
        <f t="shared" ca="1" si="4360"/>
        <v>10970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3"/>
    </row>
    <row r="2230" spans="1:9" x14ac:dyDescent="0.3">
      <c r="A2230" s="43" t="s">
        <v>309</v>
      </c>
      <c r="B2230" s="43">
        <f t="shared" si="4361"/>
        <v>23</v>
      </c>
      <c r="C2230" s="43">
        <f t="shared" si="4362"/>
        <v>45</v>
      </c>
      <c r="D2230" s="43"/>
      <c r="E2230" s="43">
        <f t="shared" si="4359"/>
        <v>805</v>
      </c>
      <c r="F2230" s="43">
        <f t="shared" ca="1" si="4345"/>
        <v>2020</v>
      </c>
      <c r="G2230" s="43">
        <f t="shared" ca="1" si="4360"/>
        <v>10971</v>
      </c>
      <c r="H2230" s="4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 Years for Males, 1 Year for Females</v>
      </c>
      <c r="I2230" s="43"/>
    </row>
    <row r="2231" spans="1:9" x14ac:dyDescent="0.3">
      <c r="A2231" s="43" t="s">
        <v>309</v>
      </c>
      <c r="B2231" s="43">
        <f t="shared" si="4361"/>
        <v>23</v>
      </c>
      <c r="C2231" s="43">
        <f t="shared" si="4362"/>
        <v>46</v>
      </c>
      <c r="D2231" s="43"/>
      <c r="E2231" s="43">
        <f t="shared" si="4359"/>
        <v>805</v>
      </c>
      <c r="F2231" s="43">
        <f t="shared" ca="1" si="4345"/>
        <v>2020</v>
      </c>
      <c r="G2231" s="43">
        <f t="shared" ca="1" si="4360"/>
        <v>10972</v>
      </c>
      <c r="H2231" s="4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pay, closed</v>
      </c>
      <c r="I2231" s="43"/>
    </row>
    <row r="2232" spans="1:9" x14ac:dyDescent="0.3">
      <c r="A2232" s="43" t="s">
        <v>309</v>
      </c>
      <c r="B2232" s="43">
        <f t="shared" si="4361"/>
        <v>23</v>
      </c>
      <c r="C2232" s="43">
        <f t="shared" si="4362"/>
        <v>47</v>
      </c>
      <c r="D2232" s="43"/>
      <c r="E2232" s="43">
        <f t="shared" si="4359"/>
        <v>805</v>
      </c>
      <c r="F2232" s="43">
        <f t="shared" ca="1" si="4345"/>
        <v>2020</v>
      </c>
      <c r="G2232" s="43">
        <f t="shared" ca="1" si="4360"/>
        <v>10973</v>
      </c>
      <c r="H2232" s="4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24.4 years</v>
      </c>
      <c r="I2232" s="43"/>
    </row>
    <row r="2233" spans="1:9" x14ac:dyDescent="0.3">
      <c r="A2233" s="43" t="s">
        <v>309</v>
      </c>
      <c r="B2233" s="43">
        <f t="shared" si="4361"/>
        <v>23</v>
      </c>
      <c r="C2233" s="43">
        <f t="shared" si="4362"/>
        <v>48</v>
      </c>
      <c r="D2233" s="43"/>
      <c r="E2233" s="43">
        <f t="shared" si="4359"/>
        <v>805</v>
      </c>
      <c r="F2233" s="43">
        <f t="shared" ca="1" si="4345"/>
        <v>2020</v>
      </c>
      <c r="G2233" s="43">
        <f t="shared" ca="1" si="4360"/>
        <v>10975</v>
      </c>
      <c r="H2233" s="4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  <c r="I2233" s="43"/>
    </row>
    <row r="2234" spans="1:9" x14ac:dyDescent="0.3">
      <c r="A2234" s="43" t="s">
        <v>309</v>
      </c>
      <c r="B2234" s="43">
        <f t="shared" si="4361"/>
        <v>23</v>
      </c>
      <c r="C2234" s="43">
        <f t="shared" si="4362"/>
        <v>49</v>
      </c>
      <c r="D2234" s="43"/>
      <c r="E2234" s="43">
        <f t="shared" si="4359"/>
        <v>805</v>
      </c>
      <c r="F2234" s="43">
        <f t="shared" ca="1" si="4345"/>
        <v>2020</v>
      </c>
      <c r="G2234" s="43">
        <f t="shared" ca="1" si="4360"/>
        <v>10976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  <c r="I2234" s="43"/>
    </row>
    <row r="2235" spans="1:9" x14ac:dyDescent="0.3">
      <c r="A2235" s="43" t="s">
        <v>309</v>
      </c>
      <c r="B2235" s="43">
        <f t="shared" si="4361"/>
        <v>23</v>
      </c>
      <c r="C2235" s="43">
        <f t="shared" si="4362"/>
        <v>50</v>
      </c>
      <c r="D2235" s="43"/>
      <c r="E2235" s="43">
        <f t="shared" si="4359"/>
        <v>805</v>
      </c>
      <c r="F2235" s="43">
        <f t="shared" ca="1" si="4345"/>
        <v>2020</v>
      </c>
      <c r="G2235" s="43">
        <f t="shared" ca="1" si="4360"/>
        <v>10977</v>
      </c>
      <c r="H2235" s="4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3"/>
    </row>
    <row r="2236" spans="1:9" x14ac:dyDescent="0.3">
      <c r="A2236" s="43" t="s">
        <v>309</v>
      </c>
      <c r="B2236" s="43">
        <f t="shared" si="4361"/>
        <v>23</v>
      </c>
      <c r="C2236" s="43">
        <f t="shared" si="4362"/>
        <v>51</v>
      </c>
      <c r="D2236" s="43"/>
      <c r="E2236" s="43">
        <f t="shared" si="4359"/>
        <v>805</v>
      </c>
      <c r="F2236" s="43">
        <f t="shared" ca="1" si="4345"/>
        <v>2020</v>
      </c>
      <c r="G2236" s="43">
        <f t="shared" ca="1" si="4360"/>
        <v>10978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  <c r="I2236" s="43"/>
    </row>
    <row r="2237" spans="1:9" x14ac:dyDescent="0.3">
      <c r="A2237" s="43" t="s">
        <v>309</v>
      </c>
      <c r="B2237" s="43">
        <f t="shared" si="4361"/>
        <v>23</v>
      </c>
      <c r="C2237" s="43">
        <f t="shared" si="4362"/>
        <v>52</v>
      </c>
      <c r="D2237" s="43"/>
      <c r="E2237" s="43">
        <f t="shared" si="4359"/>
        <v>805</v>
      </c>
      <c r="F2237" s="43">
        <f t="shared" ca="1" si="4345"/>
        <v>2020</v>
      </c>
      <c r="G2237" s="43">
        <f t="shared" ca="1" si="4360"/>
        <v>10979</v>
      </c>
      <c r="H2237" s="4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43"/>
    </row>
    <row r="2238" spans="1:9" x14ac:dyDescent="0.3">
      <c r="A2238" s="43" t="s">
        <v>309</v>
      </c>
      <c r="B2238" s="43">
        <f t="shared" si="4361"/>
        <v>23</v>
      </c>
      <c r="C2238" s="43">
        <f t="shared" si="4362"/>
        <v>53</v>
      </c>
      <c r="D2238" s="43"/>
      <c r="E2238" s="43">
        <f t="shared" si="4359"/>
        <v>805</v>
      </c>
      <c r="F2238" s="43">
        <f t="shared" ca="1" si="4345"/>
        <v>2020</v>
      </c>
      <c r="G2238" s="43">
        <f t="shared" ca="1" si="4360"/>
        <v>10980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7.0000000000000007E-2</v>
      </c>
      <c r="I2238" s="43"/>
    </row>
    <row r="2239" spans="1:9" x14ac:dyDescent="0.3">
      <c r="A2239" s="43" t="s">
        <v>309</v>
      </c>
      <c r="B2239" s="43">
        <f t="shared" si="4361"/>
        <v>23</v>
      </c>
      <c r="C2239" s="43">
        <f t="shared" si="4362"/>
        <v>54</v>
      </c>
      <c r="D2239" s="43"/>
      <c r="E2239" s="43">
        <f t="shared" si="4359"/>
        <v>805</v>
      </c>
      <c r="F2239" s="43">
        <f t="shared" ca="1" si="4345"/>
        <v>2020</v>
      </c>
      <c r="G2239" s="43">
        <f t="shared" ca="1" si="4360"/>
        <v>10981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5.5E-2</v>
      </c>
      <c r="I2239" s="43"/>
    </row>
    <row r="2240" spans="1:9" x14ac:dyDescent="0.3">
      <c r="A2240" s="43" t="s">
        <v>309</v>
      </c>
      <c r="B2240" s="43">
        <f t="shared" si="4361"/>
        <v>23</v>
      </c>
      <c r="C2240" s="43">
        <f t="shared" si="4362"/>
        <v>55</v>
      </c>
      <c r="D2240" s="43"/>
      <c r="E2240" s="43">
        <f t="shared" si="4359"/>
        <v>805</v>
      </c>
      <c r="F2240" s="43">
        <f t="shared" ca="1" si="4345"/>
        <v>2020</v>
      </c>
      <c r="G2240" s="43">
        <f t="shared" ca="1" si="4360"/>
        <v>10706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5.8727860258346923E-4</v>
      </c>
      <c r="I2240" s="43"/>
    </row>
    <row r="2241" spans="1:9" x14ac:dyDescent="0.3">
      <c r="A2241" s="43" t="s">
        <v>309</v>
      </c>
      <c r="B2241" s="43">
        <f t="shared" si="4361"/>
        <v>23</v>
      </c>
      <c r="C2241" s="43">
        <f t="shared" si="4362"/>
        <v>56</v>
      </c>
      <c r="D2241" s="43"/>
      <c r="E2241" s="43">
        <f t="shared" si="4359"/>
        <v>805</v>
      </c>
      <c r="F2241" s="43">
        <f t="shared" ca="1" si="4345"/>
        <v>2020</v>
      </c>
      <c r="G2241" s="43">
        <f t="shared" ca="1" si="4360"/>
        <v>10983</v>
      </c>
      <c r="H2241" s="4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 xml:space="preserve">Yes </v>
      </c>
      <c r="I2241" s="43"/>
    </row>
    <row r="2242" spans="1:9" x14ac:dyDescent="0.3">
      <c r="A2242" s="43" t="s">
        <v>309</v>
      </c>
      <c r="B2242" s="43">
        <f t="shared" si="4361"/>
        <v>23</v>
      </c>
      <c r="C2242" s="43">
        <f t="shared" si="4362"/>
        <v>57</v>
      </c>
      <c r="D2242" s="43"/>
      <c r="E2242" s="43">
        <f t="shared" si="4359"/>
        <v>805</v>
      </c>
      <c r="F2242" s="43">
        <f t="shared" ca="1" si="4345"/>
        <v>2020</v>
      </c>
      <c r="G2242" s="43">
        <f t="shared" ca="1" si="4360"/>
        <v>10989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20796494000</v>
      </c>
      <c r="I2242" s="43"/>
    </row>
    <row r="2243" spans="1:9" x14ac:dyDescent="0.3">
      <c r="A2243" s="43" t="s">
        <v>309</v>
      </c>
      <c r="B2243" s="43">
        <f t="shared" si="4361"/>
        <v>23</v>
      </c>
      <c r="C2243" s="43">
        <f t="shared" si="4362"/>
        <v>58</v>
      </c>
      <c r="D2243" s="43"/>
      <c r="E2243" s="43">
        <f t="shared" si="4359"/>
        <v>805</v>
      </c>
      <c r="F2243" s="43">
        <f t="shared" ca="1" si="4345"/>
        <v>2020</v>
      </c>
      <c r="G2243" s="43">
        <f t="shared" ca="1" si="4360"/>
        <v>10990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35582250000</v>
      </c>
      <c r="I2243" s="43"/>
    </row>
    <row r="2244" spans="1:9" x14ac:dyDescent="0.3">
      <c r="A2244" s="43" t="s">
        <v>309</v>
      </c>
      <c r="B2244" s="43">
        <f t="shared" si="4361"/>
        <v>23</v>
      </c>
      <c r="C2244" s="43">
        <f t="shared" si="4362"/>
        <v>59</v>
      </c>
      <c r="D2244" s="43"/>
      <c r="E2244" s="43">
        <f t="shared" si="4359"/>
        <v>805</v>
      </c>
      <c r="F2244" s="43">
        <f t="shared" ca="1" si="4345"/>
        <v>2020</v>
      </c>
      <c r="G2244" s="43">
        <f t="shared" ca="1" si="4360"/>
        <v>10991</v>
      </c>
      <c r="H2244" s="4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14785756000</v>
      </c>
      <c r="I2244" s="43"/>
    </row>
    <row r="2245" spans="1:9" x14ac:dyDescent="0.3">
      <c r="A2245" s="43" t="s">
        <v>309</v>
      </c>
      <c r="B2245" s="43">
        <f t="shared" si="4361"/>
        <v>23</v>
      </c>
      <c r="C2245" s="43">
        <f t="shared" si="4362"/>
        <v>60</v>
      </c>
      <c r="D2245" s="43"/>
      <c r="E2245" s="43">
        <f t="shared" si="4359"/>
        <v>805</v>
      </c>
      <c r="F2245" s="43">
        <f t="shared" ca="1" si="4345"/>
        <v>2020</v>
      </c>
      <c r="G2245" s="43">
        <f t="shared" ca="1" si="4360"/>
        <v>10992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0.58399999999999996</v>
      </c>
      <c r="I2245" s="43"/>
    </row>
    <row r="2246" spans="1:9" x14ac:dyDescent="0.3">
      <c r="A2246" s="43" t="s">
        <v>309</v>
      </c>
      <c r="B2246" s="43">
        <f t="shared" si="4361"/>
        <v>23</v>
      </c>
      <c r="C2246" s="43">
        <f t="shared" si="4362"/>
        <v>61</v>
      </c>
      <c r="D2246" s="43"/>
      <c r="E2246" s="43">
        <f t="shared" si="4359"/>
        <v>805</v>
      </c>
      <c r="F2246" s="43">
        <f t="shared" ca="1" si="4345"/>
        <v>2020</v>
      </c>
      <c r="G2246" s="43">
        <f t="shared" ca="1" si="4360"/>
        <v>10993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3723482000</v>
      </c>
      <c r="I2246" s="43"/>
    </row>
    <row r="2247" spans="1:9" x14ac:dyDescent="0.3">
      <c r="A2247" s="43" t="s">
        <v>309</v>
      </c>
      <c r="B2247" s="43">
        <f t="shared" si="4361"/>
        <v>23</v>
      </c>
      <c r="C2247" s="43">
        <f t="shared" si="4362"/>
        <v>62</v>
      </c>
      <c r="D2247" s="43"/>
      <c r="E2247" s="43">
        <f t="shared" si="4359"/>
        <v>805</v>
      </c>
      <c r="F2247" s="43">
        <f t="shared" ca="1" si="4345"/>
        <v>2020</v>
      </c>
      <c r="G2247" s="43">
        <f t="shared" ca="1" si="4360"/>
        <v>10801</v>
      </c>
      <c r="H2247" s="4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92211000</v>
      </c>
      <c r="I2247" s="43"/>
    </row>
    <row r="2248" spans="1:9" x14ac:dyDescent="0.3">
      <c r="A2248" s="43" t="s">
        <v>309</v>
      </c>
      <c r="B2248" s="43">
        <f t="shared" si="4361"/>
        <v>23</v>
      </c>
      <c r="C2248" s="43">
        <f t="shared" si="4362"/>
        <v>63</v>
      </c>
      <c r="D2248" s="43"/>
      <c r="E2248" s="43">
        <f t="shared" si="4359"/>
        <v>805</v>
      </c>
      <c r="F2248" s="43">
        <f t="shared" ca="1" si="4345"/>
        <v>2020</v>
      </c>
      <c r="G2248" s="43">
        <f t="shared" ca="1" si="4360"/>
        <v>10802</v>
      </c>
      <c r="H2248" s="4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70319000</v>
      </c>
      <c r="I2248" s="43"/>
    </row>
    <row r="2249" spans="1:9" x14ac:dyDescent="0.3">
      <c r="A2249" s="43" t="s">
        <v>309</v>
      </c>
      <c r="B2249" s="43">
        <f t="shared" si="4361"/>
        <v>23</v>
      </c>
      <c r="C2249" s="43">
        <f t="shared" si="4362"/>
        <v>64</v>
      </c>
      <c r="D2249" s="43"/>
      <c r="E2249" s="43">
        <f t="shared" si="4359"/>
        <v>805</v>
      </c>
      <c r="F2249" s="43">
        <f t="shared" ca="1" si="4345"/>
        <v>2020</v>
      </c>
      <c r="G2249" s="43">
        <f t="shared" ca="1" si="4360"/>
        <v>10803</v>
      </c>
      <c r="H2249" s="4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3"/>
    </row>
    <row r="2250" spans="1:9" x14ac:dyDescent="0.3">
      <c r="A2250" s="43" t="s">
        <v>309</v>
      </c>
      <c r="B2250" s="43">
        <f t="shared" si="4361"/>
        <v>23</v>
      </c>
      <c r="C2250" s="43">
        <f t="shared" si="4362"/>
        <v>65</v>
      </c>
      <c r="D2250" s="43"/>
      <c r="E2250" s="43">
        <f t="shared" si="4359"/>
        <v>805</v>
      </c>
      <c r="F2250" s="43">
        <f t="shared" ca="1" si="4345"/>
        <v>2020</v>
      </c>
      <c r="G2250" s="43">
        <f t="shared" ca="1" si="4360"/>
        <v>10804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3"/>
    </row>
    <row r="2251" spans="1:9" x14ac:dyDescent="0.3">
      <c r="A2251" s="43" t="s">
        <v>309</v>
      </c>
      <c r="B2251" s="43">
        <f t="shared" si="4361"/>
        <v>23</v>
      </c>
      <c r="C2251" s="43">
        <f t="shared" si="4362"/>
        <v>66</v>
      </c>
      <c r="D2251" s="43"/>
      <c r="E2251" s="43">
        <f t="shared" ref="E2251:E2278" si="4363">plan_id</f>
        <v>805</v>
      </c>
      <c r="F2251" s="43">
        <f t="shared" ca="1" si="4345"/>
        <v>2020</v>
      </c>
      <c r="G2251" s="43">
        <f t="shared" ref="G2251:G2278" ca="1" si="4364">VLOOKUP(INDIRECT(CHAR(39)&amp;$A2251&amp;CHAR(39)&amp;"!r2c"&amp;$C2251,0),variables,2,0)</f>
        <v>10805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3"/>
    </row>
    <row r="2252" spans="1:9" x14ac:dyDescent="0.3">
      <c r="A2252" s="43" t="s">
        <v>309</v>
      </c>
      <c r="B2252" s="43">
        <f t="shared" ref="B2252" si="4365">B2187+1</f>
        <v>23</v>
      </c>
      <c r="C2252" s="43">
        <f t="shared" si="4362"/>
        <v>67</v>
      </c>
      <c r="D2252" s="43"/>
      <c r="E2252" s="43">
        <f t="shared" si="4363"/>
        <v>805</v>
      </c>
      <c r="F2252" s="43">
        <f t="shared" ca="1" si="4345"/>
        <v>2020</v>
      </c>
      <c r="G2252" s="43">
        <f t="shared" ca="1" si="4364"/>
        <v>10806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3"/>
    </row>
    <row r="2253" spans="1:9" x14ac:dyDescent="0.3">
      <c r="A2253" s="43" t="s">
        <v>309</v>
      </c>
      <c r="B2253" s="43">
        <f>B2252</f>
        <v>23</v>
      </c>
      <c r="C2253" s="43">
        <f t="shared" si="4362"/>
        <v>68</v>
      </c>
      <c r="D2253" s="43"/>
      <c r="E2253" s="43">
        <f t="shared" si="4363"/>
        <v>805</v>
      </c>
      <c r="F2253" s="43">
        <f t="shared" ca="1" si="4345"/>
        <v>2020</v>
      </c>
      <c r="G2253" s="43">
        <f t="shared" ca="1" si="4364"/>
        <v>10807</v>
      </c>
      <c r="H2253" s="4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3"/>
    </row>
    <row r="2254" spans="1:9" x14ac:dyDescent="0.3">
      <c r="A2254" s="43" t="s">
        <v>309</v>
      </c>
      <c r="B2254" s="43">
        <f t="shared" ref="B2254:B2278" si="4366">B2253</f>
        <v>23</v>
      </c>
      <c r="C2254" s="43">
        <f t="shared" si="4362"/>
        <v>69</v>
      </c>
      <c r="D2254" s="43"/>
      <c r="E2254" s="43">
        <f t="shared" si="4363"/>
        <v>805</v>
      </c>
      <c r="F2254" s="43">
        <f t="shared" ca="1" si="4345"/>
        <v>2020</v>
      </c>
      <c r="G2254" s="43">
        <f t="shared" ca="1" si="4364"/>
        <v>10808</v>
      </c>
      <c r="H2254" s="4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3"/>
    </row>
    <row r="2255" spans="1:9" x14ac:dyDescent="0.3">
      <c r="A2255" s="43" t="s">
        <v>309</v>
      </c>
      <c r="B2255" s="43">
        <f t="shared" si="4366"/>
        <v>23</v>
      </c>
      <c r="C2255" s="43">
        <f t="shared" si="4362"/>
        <v>70</v>
      </c>
      <c r="D2255" s="43"/>
      <c r="E2255" s="43">
        <f t="shared" si="4363"/>
        <v>805</v>
      </c>
      <c r="F2255" s="43">
        <f t="shared" ca="1" si="4345"/>
        <v>2020</v>
      </c>
      <c r="G2255" s="43">
        <f t="shared" ca="1" si="4364"/>
        <v>10809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3"/>
    </row>
    <row r="2256" spans="1:9" x14ac:dyDescent="0.3">
      <c r="A2256" s="43" t="s">
        <v>309</v>
      </c>
      <c r="B2256" s="43">
        <f t="shared" si="4366"/>
        <v>23</v>
      </c>
      <c r="C2256" s="43">
        <f t="shared" si="4362"/>
        <v>71</v>
      </c>
      <c r="D2256" s="43"/>
      <c r="E2256" s="43">
        <f t="shared" si="4363"/>
        <v>805</v>
      </c>
      <c r="F2256" s="43">
        <f t="shared" ca="1" si="4345"/>
        <v>2020</v>
      </c>
      <c r="G2256" s="43">
        <f t="shared" ca="1" si="4364"/>
        <v>10810</v>
      </c>
      <c r="H2256" s="4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33916000</v>
      </c>
      <c r="I2256" s="43"/>
    </row>
    <row r="2257" spans="1:9" x14ac:dyDescent="0.3">
      <c r="A2257" s="43" t="s">
        <v>309</v>
      </c>
      <c r="B2257" s="43">
        <f t="shared" si="4366"/>
        <v>23</v>
      </c>
      <c r="C2257" s="43">
        <f t="shared" si="4362"/>
        <v>72</v>
      </c>
      <c r="D2257" s="43"/>
      <c r="E2257" s="43">
        <f t="shared" si="4363"/>
        <v>805</v>
      </c>
      <c r="F2257" s="43">
        <f t="shared" ca="1" si="4345"/>
        <v>2020</v>
      </c>
      <c r="G2257" s="43">
        <f t="shared" ca="1" si="4364"/>
        <v>10811</v>
      </c>
      <c r="H2257" s="4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3"/>
    </row>
    <row r="2258" spans="1:9" x14ac:dyDescent="0.3">
      <c r="A2258" s="43" t="s">
        <v>309</v>
      </c>
      <c r="B2258" s="43">
        <f t="shared" si="4366"/>
        <v>23</v>
      </c>
      <c r="C2258" s="43">
        <f t="shared" si="4362"/>
        <v>73</v>
      </c>
      <c r="D2258" s="43"/>
      <c r="E2258" s="43">
        <f t="shared" si="4363"/>
        <v>805</v>
      </c>
      <c r="F2258" s="43">
        <f t="shared" ca="1" si="4345"/>
        <v>2020</v>
      </c>
      <c r="G2258" s="43">
        <f t="shared" ca="1" si="4364"/>
        <v>10812</v>
      </c>
      <c r="H2258" s="4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3"/>
    </row>
    <row r="2259" spans="1:9" x14ac:dyDescent="0.3">
      <c r="A2259" s="43" t="s">
        <v>309</v>
      </c>
      <c r="B2259" s="43">
        <f t="shared" si="4366"/>
        <v>23</v>
      </c>
      <c r="C2259" s="43">
        <f t="shared" si="4362"/>
        <v>74</v>
      </c>
      <c r="D2259" s="43"/>
      <c r="E2259" s="43">
        <f t="shared" si="4363"/>
        <v>805</v>
      </c>
      <c r="F2259" s="43">
        <f t="shared" ca="1" si="4345"/>
        <v>2020</v>
      </c>
      <c r="G2259" s="43">
        <f t="shared" ca="1" si="4364"/>
        <v>10813</v>
      </c>
      <c r="H2259" s="4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3"/>
    </row>
    <row r="2260" spans="1:9" x14ac:dyDescent="0.3">
      <c r="A2260" s="43" t="s">
        <v>309</v>
      </c>
      <c r="B2260" s="43">
        <f t="shared" si="4366"/>
        <v>23</v>
      </c>
      <c r="C2260" s="43">
        <f t="shared" si="4362"/>
        <v>75</v>
      </c>
      <c r="D2260" s="43"/>
      <c r="E2260" s="43">
        <f t="shared" si="4363"/>
        <v>805</v>
      </c>
      <c r="F2260" s="43">
        <f t="shared" ca="1" si="4345"/>
        <v>2020</v>
      </c>
      <c r="G2260" s="43">
        <f t="shared" ca="1" si="4364"/>
        <v>10814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3"/>
    </row>
    <row r="2261" spans="1:9" x14ac:dyDescent="0.3">
      <c r="A2261" s="43" t="s">
        <v>309</v>
      </c>
      <c r="B2261" s="43">
        <f t="shared" si="4366"/>
        <v>23</v>
      </c>
      <c r="C2261" s="43">
        <f t="shared" si="4362"/>
        <v>76</v>
      </c>
      <c r="D2261" s="43"/>
      <c r="E2261" s="43">
        <f t="shared" si="4363"/>
        <v>805</v>
      </c>
      <c r="F2261" s="43">
        <f t="shared" ca="1" si="4345"/>
        <v>2020</v>
      </c>
      <c r="G2261" s="43">
        <f t="shared" ca="1" si="4364"/>
        <v>10815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3"/>
    </row>
    <row r="2262" spans="1:9" x14ac:dyDescent="0.3">
      <c r="A2262" s="43" t="s">
        <v>309</v>
      </c>
      <c r="B2262" s="43">
        <f t="shared" si="4366"/>
        <v>23</v>
      </c>
      <c r="C2262" s="43">
        <f t="shared" si="4362"/>
        <v>77</v>
      </c>
      <c r="D2262" s="43"/>
      <c r="E2262" s="43">
        <f t="shared" si="4363"/>
        <v>805</v>
      </c>
      <c r="F2262" s="43">
        <f t="shared" ca="1" si="4345"/>
        <v>2020</v>
      </c>
      <c r="G2262" s="43">
        <f t="shared" ca="1" si="4364"/>
        <v>10816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-105867000</v>
      </c>
      <c r="I2262" s="43"/>
    </row>
    <row r="2263" spans="1:9" x14ac:dyDescent="0.3">
      <c r="A2263" s="43" t="s">
        <v>309</v>
      </c>
      <c r="B2263" s="43">
        <f t="shared" si="4366"/>
        <v>23</v>
      </c>
      <c r="C2263" s="43">
        <f t="shared" si="4362"/>
        <v>78</v>
      </c>
      <c r="D2263" s="43"/>
      <c r="E2263" s="43">
        <f t="shared" si="4363"/>
        <v>805</v>
      </c>
      <c r="F2263" s="43">
        <f t="shared" ca="1" si="4345"/>
        <v>2020</v>
      </c>
      <c r="G2263" s="43">
        <f t="shared" ca="1" si="4364"/>
        <v>10817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3"/>
    </row>
    <row r="2264" spans="1:9" x14ac:dyDescent="0.3">
      <c r="A2264" s="43" t="s">
        <v>309</v>
      </c>
      <c r="B2264" s="43">
        <f t="shared" si="4366"/>
        <v>23</v>
      </c>
      <c r="C2264" s="43">
        <f t="shared" si="4362"/>
        <v>79</v>
      </c>
      <c r="D2264" s="43"/>
      <c r="E2264" s="43">
        <f t="shared" si="4363"/>
        <v>805</v>
      </c>
      <c r="F2264" s="43">
        <f t="shared" ca="1" si="4345"/>
        <v>2020</v>
      </c>
      <c r="G2264" s="43">
        <f t="shared" ca="1" si="4364"/>
        <v>10818</v>
      </c>
      <c r="H2264" s="4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44463000</v>
      </c>
      <c r="I2264" s="43"/>
    </row>
    <row r="2265" spans="1:9" x14ac:dyDescent="0.3">
      <c r="A2265" s="43" t="s">
        <v>309</v>
      </c>
      <c r="B2265" s="43">
        <f t="shared" si="4366"/>
        <v>23</v>
      </c>
      <c r="C2265" s="43">
        <f t="shared" si="4362"/>
        <v>80</v>
      </c>
      <c r="D2265" s="43"/>
      <c r="E2265" s="43">
        <f t="shared" si="4363"/>
        <v>805</v>
      </c>
      <c r="F2265" s="43">
        <f t="shared" ca="1" si="4345"/>
        <v>2020</v>
      </c>
      <c r="G2265" s="43">
        <f t="shared" ca="1" si="4364"/>
        <v>10819</v>
      </c>
      <c r="H2265" s="4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3"/>
    </row>
    <row r="2266" spans="1:9" x14ac:dyDescent="0.3">
      <c r="A2266" s="43" t="s">
        <v>309</v>
      </c>
      <c r="B2266" s="43">
        <f t="shared" si="4366"/>
        <v>23</v>
      </c>
      <c r="C2266" s="43">
        <f t="shared" si="4362"/>
        <v>81</v>
      </c>
      <c r="D2266" s="43"/>
      <c r="E2266" s="43">
        <f t="shared" si="4363"/>
        <v>805</v>
      </c>
      <c r="F2266" s="43">
        <f t="shared" ca="1" si="4345"/>
        <v>2020</v>
      </c>
      <c r="G2266" s="43">
        <f t="shared" ca="1" si="4364"/>
        <v>10820</v>
      </c>
      <c r="H2266" s="4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3"/>
    </row>
    <row r="2267" spans="1:9" x14ac:dyDescent="0.3">
      <c r="A2267" s="43" t="s">
        <v>309</v>
      </c>
      <c r="B2267" s="43">
        <f t="shared" si="4366"/>
        <v>23</v>
      </c>
      <c r="C2267" s="43">
        <f t="shared" si="4362"/>
        <v>82</v>
      </c>
      <c r="D2267" s="43"/>
      <c r="E2267" s="43">
        <f t="shared" si="4363"/>
        <v>805</v>
      </c>
      <c r="F2267" s="43">
        <f t="shared" ca="1" si="4345"/>
        <v>2020</v>
      </c>
      <c r="G2267" s="43">
        <f t="shared" ca="1" si="4364"/>
        <v>10821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3"/>
    </row>
    <row r="2268" spans="1:9" x14ac:dyDescent="0.3">
      <c r="A2268" s="43" t="s">
        <v>309</v>
      </c>
      <c r="B2268" s="43">
        <f t="shared" si="4366"/>
        <v>23</v>
      </c>
      <c r="C2268" s="43">
        <f t="shared" si="4362"/>
        <v>83</v>
      </c>
      <c r="D2268" s="43"/>
      <c r="E2268" s="43">
        <f t="shared" si="4363"/>
        <v>805</v>
      </c>
      <c r="F2268" s="43">
        <f t="shared" ca="1" si="4345"/>
        <v>2020</v>
      </c>
      <c r="G2268" s="43">
        <f t="shared" ca="1" si="4364"/>
        <v>10822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3"/>
    </row>
    <row r="2269" spans="1:9" x14ac:dyDescent="0.3">
      <c r="A2269" s="43" t="s">
        <v>309</v>
      </c>
      <c r="B2269" s="43">
        <f t="shared" si="4366"/>
        <v>23</v>
      </c>
      <c r="C2269" s="43">
        <f t="shared" si="4362"/>
        <v>84</v>
      </c>
      <c r="D2269" s="43"/>
      <c r="E2269" s="43">
        <f t="shared" si="4363"/>
        <v>805</v>
      </c>
      <c r="F2269" s="43">
        <f t="shared" ca="1" si="4345"/>
        <v>2020</v>
      </c>
      <c r="G2269" s="43">
        <f t="shared" ca="1" si="4364"/>
        <v>10829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3"/>
    </row>
    <row r="2270" spans="1:9" x14ac:dyDescent="0.3">
      <c r="A2270" s="43" t="s">
        <v>309</v>
      </c>
      <c r="B2270" s="43">
        <f t="shared" si="4366"/>
        <v>23</v>
      </c>
      <c r="C2270" s="43">
        <f t="shared" si="4362"/>
        <v>85</v>
      </c>
      <c r="D2270" s="43"/>
      <c r="E2270" s="43">
        <f t="shared" si="4363"/>
        <v>805</v>
      </c>
      <c r="F2270" s="43">
        <f t="shared" ca="1" si="4345"/>
        <v>2020</v>
      </c>
      <c r="G2270" s="43">
        <f t="shared" ca="1" si="4364"/>
        <v>10823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263204000</v>
      </c>
      <c r="I2270" s="43"/>
    </row>
    <row r="2271" spans="1:9" x14ac:dyDescent="0.3">
      <c r="A2271" s="43" t="s">
        <v>309</v>
      </c>
      <c r="B2271" s="43">
        <f t="shared" si="4366"/>
        <v>23</v>
      </c>
      <c r="C2271" s="43">
        <f t="shared" si="4362"/>
        <v>86</v>
      </c>
      <c r="D2271" s="43"/>
      <c r="E2271" s="43">
        <f t="shared" si="4363"/>
        <v>805</v>
      </c>
      <c r="F2271" s="43">
        <f t="shared" ca="1" si="4345"/>
        <v>2020</v>
      </c>
      <c r="G2271" s="43">
        <f t="shared" ca="1" si="4364"/>
        <v>10798</v>
      </c>
      <c r="H2271" s="4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3"/>
    </row>
    <row r="2272" spans="1:9" x14ac:dyDescent="0.3">
      <c r="A2272" s="43" t="s">
        <v>309</v>
      </c>
      <c r="B2272" s="43">
        <f t="shared" si="4366"/>
        <v>23</v>
      </c>
      <c r="C2272" s="43">
        <f t="shared" si="4362"/>
        <v>87</v>
      </c>
      <c r="D2272" s="43"/>
      <c r="E2272" s="43">
        <f t="shared" si="4363"/>
        <v>805</v>
      </c>
      <c r="F2272" s="43">
        <f t="shared" ca="1" si="4345"/>
        <v>2020</v>
      </c>
      <c r="G2272" s="43">
        <f t="shared" ca="1" si="4364"/>
        <v>10799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3"/>
    </row>
    <row r="2273" spans="1:9" x14ac:dyDescent="0.3">
      <c r="A2273" s="43" t="s">
        <v>309</v>
      </c>
      <c r="B2273" s="43">
        <f t="shared" si="4366"/>
        <v>23</v>
      </c>
      <c r="C2273" s="43">
        <f t="shared" si="4362"/>
        <v>88</v>
      </c>
      <c r="D2273" s="43"/>
      <c r="E2273" s="43">
        <f t="shared" si="4363"/>
        <v>805</v>
      </c>
      <c r="F2273" s="43">
        <f t="shared" ca="1" si="4345"/>
        <v>2020</v>
      </c>
      <c r="G2273" s="43">
        <f t="shared" ca="1" si="4364"/>
        <v>10800</v>
      </c>
      <c r="H2273" s="4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3"/>
    </row>
    <row r="2274" spans="1:9" x14ac:dyDescent="0.3">
      <c r="A2274" s="43" t="s">
        <v>309</v>
      </c>
      <c r="B2274" s="43">
        <f t="shared" si="4366"/>
        <v>23</v>
      </c>
      <c r="C2274" s="43">
        <f t="shared" si="4362"/>
        <v>89</v>
      </c>
      <c r="D2274" s="43"/>
      <c r="E2274" s="43">
        <f t="shared" si="4363"/>
        <v>805</v>
      </c>
      <c r="F2274" s="43">
        <f t="shared" ca="1" si="4345"/>
        <v>2020</v>
      </c>
      <c r="G2274" s="43">
        <f t="shared" ca="1" si="4364"/>
        <v>10824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3"/>
    </row>
    <row r="2275" spans="1:9" x14ac:dyDescent="0.3">
      <c r="A2275" s="43" t="s">
        <v>309</v>
      </c>
      <c r="B2275" s="43">
        <f t="shared" si="4366"/>
        <v>23</v>
      </c>
      <c r="C2275" s="43">
        <f t="shared" si="4362"/>
        <v>90</v>
      </c>
      <c r="D2275" s="43"/>
      <c r="E2275" s="43">
        <f t="shared" si="4363"/>
        <v>805</v>
      </c>
      <c r="F2275" s="43">
        <f t="shared" ca="1" si="4345"/>
        <v>2020</v>
      </c>
      <c r="G2275" s="43">
        <f t="shared" ca="1" si="4364"/>
        <v>10825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3"/>
    </row>
    <row r="2276" spans="1:9" x14ac:dyDescent="0.3">
      <c r="A2276" s="43" t="s">
        <v>309</v>
      </c>
      <c r="B2276" s="43">
        <f t="shared" si="4366"/>
        <v>23</v>
      </c>
      <c r="C2276" s="43">
        <f t="shared" si="4362"/>
        <v>91</v>
      </c>
      <c r="D2276" s="43"/>
      <c r="E2276" s="43">
        <f t="shared" si="4363"/>
        <v>805</v>
      </c>
      <c r="F2276" s="43">
        <f t="shared" ca="1" si="4345"/>
        <v>2020</v>
      </c>
      <c r="G2276" s="43">
        <f t="shared" ca="1" si="4364"/>
        <v>10826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1089191000</v>
      </c>
      <c r="I2276" s="43"/>
    </row>
    <row r="2277" spans="1:9" x14ac:dyDescent="0.3">
      <c r="A2277" s="43" t="s">
        <v>309</v>
      </c>
      <c r="B2277" s="43">
        <f t="shared" si="4366"/>
        <v>23</v>
      </c>
      <c r="C2277" s="43">
        <f t="shared" si="4362"/>
        <v>92</v>
      </c>
      <c r="D2277" s="43"/>
      <c r="E2277" s="43">
        <f t="shared" si="4363"/>
        <v>805</v>
      </c>
      <c r="F2277" s="43">
        <f t="shared" ca="1" si="4345"/>
        <v>2020</v>
      </c>
      <c r="G2277" s="43">
        <f t="shared" ca="1" si="4364"/>
        <v>10828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3"/>
    </row>
    <row r="2278" spans="1:9" x14ac:dyDescent="0.3">
      <c r="A2278" s="43" t="s">
        <v>309</v>
      </c>
      <c r="B2278" s="43">
        <f t="shared" si="4366"/>
        <v>23</v>
      </c>
      <c r="C2278" s="43">
        <f t="shared" si="4362"/>
        <v>93</v>
      </c>
      <c r="D2278" s="43"/>
      <c r="E2278" s="43">
        <f t="shared" si="4363"/>
        <v>805</v>
      </c>
      <c r="F2278" s="43">
        <f t="shared" ca="1" si="4345"/>
        <v>2020</v>
      </c>
      <c r="G2278" s="43">
        <f t="shared" ca="1" si="4364"/>
        <v>10827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3"/>
    </row>
    <row r="2279" spans="1:9" x14ac:dyDescent="0.3">
      <c r="A2279" s="43" t="s">
        <v>310</v>
      </c>
      <c r="B2279" s="43">
        <v>3</v>
      </c>
      <c r="C2279" s="43">
        <v>3</v>
      </c>
      <c r="D2279" s="43"/>
      <c r="E2279" s="43">
        <f t="shared" ref="E2279" si="4367">plan_id</f>
        <v>805</v>
      </c>
      <c r="F2279" s="43">
        <f t="shared" ca="1" si="4345"/>
        <v>2001</v>
      </c>
      <c r="G2279" s="43">
        <f t="shared" ref="G2279" ca="1" si="4368">VLOOKUP(INDIRECT(CHAR(39)&amp;$A2279&amp;CHAR(39)&amp;"!r2c"&amp;$C2279,0),variables,2,0)</f>
        <v>10982</v>
      </c>
      <c r="H2279" s="4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43"/>
    </row>
    <row r="2280" spans="1:9" x14ac:dyDescent="0.3">
      <c r="A2280" s="43" t="s">
        <v>310</v>
      </c>
      <c r="B2280" s="43">
        <f>B2279</f>
        <v>3</v>
      </c>
      <c r="C2280" s="43">
        <f>C2279+1</f>
        <v>4</v>
      </c>
      <c r="D2280" s="43"/>
      <c r="E2280" s="43">
        <f t="shared" ref="E2280" si="4369">plan_id</f>
        <v>805</v>
      </c>
      <c r="F2280" s="43">
        <f t="shared" ca="1" si="4345"/>
        <v>2001</v>
      </c>
      <c r="G2280" s="43">
        <f t="shared" ref="G2280" ca="1" si="4370">VLOOKUP(INDIRECT(CHAR(39)&amp;$A2280&amp;CHAR(39)&amp;"!r2c"&amp;$C2280,0),variables,2,0)</f>
        <v>10984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262800000</v>
      </c>
      <c r="I2280" s="43"/>
    </row>
    <row r="2281" spans="1:9" x14ac:dyDescent="0.3">
      <c r="A2281" s="43" t="s">
        <v>310</v>
      </c>
      <c r="B2281" s="43">
        <f t="shared" ref="B2281:B2305" si="4371">B2280</f>
        <v>3</v>
      </c>
      <c r="C2281" s="43">
        <f t="shared" ref="C2281:C2305" si="4372">C2280+1</f>
        <v>5</v>
      </c>
      <c r="D2281" s="43"/>
      <c r="E2281" s="43">
        <f t="shared" ref="E2281" si="4373">plan_id</f>
        <v>805</v>
      </c>
      <c r="F2281" s="43">
        <f t="shared" ca="1" si="4345"/>
        <v>2001</v>
      </c>
      <c r="G2281" s="43">
        <f t="shared" ref="G2281" ca="1" si="4374">VLOOKUP(INDIRECT(CHAR(39)&amp;$A2281&amp;CHAR(39)&amp;"!r2c"&amp;$C2281,0),variables,2,0)</f>
        <v>10985</v>
      </c>
      <c r="H2281" s="4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262800000</v>
      </c>
      <c r="I2281" s="43"/>
    </row>
    <row r="2282" spans="1:9" x14ac:dyDescent="0.3">
      <c r="A2282" s="43" t="s">
        <v>310</v>
      </c>
      <c r="B2282" s="43">
        <f t="shared" si="4371"/>
        <v>3</v>
      </c>
      <c r="C2282" s="43">
        <f t="shared" si="4372"/>
        <v>6</v>
      </c>
      <c r="D2282" s="43"/>
      <c r="E2282" s="43">
        <f t="shared" ref="E2282" si="4375">plan_id</f>
        <v>805</v>
      </c>
      <c r="F2282" s="43">
        <f t="shared" ca="1" si="4345"/>
        <v>2001</v>
      </c>
      <c r="G2282" s="43">
        <f t="shared" ref="G2282" ca="1" si="4376">VLOOKUP(INDIRECT(CHAR(39)&amp;$A2282&amp;CHAR(39)&amp;"!r2c"&amp;$C2282,0),variables,2,0)</f>
        <v>10986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3"/>
    </row>
    <row r="2283" spans="1:9" x14ac:dyDescent="0.3">
      <c r="A2283" s="43" t="s">
        <v>310</v>
      </c>
      <c r="B2283" s="43">
        <f t="shared" si="4371"/>
        <v>3</v>
      </c>
      <c r="C2283" s="43">
        <f t="shared" si="4372"/>
        <v>7</v>
      </c>
      <c r="D2283" s="43"/>
      <c r="E2283" s="43">
        <f t="shared" ref="E2283" si="4377">plan_id</f>
        <v>805</v>
      </c>
      <c r="F2283" s="43">
        <f t="shared" ca="1" si="4345"/>
        <v>2001</v>
      </c>
      <c r="G2283" s="43">
        <f t="shared" ref="G2283" ca="1" si="4378">VLOOKUP(INDIRECT(CHAR(39)&amp;$A2283&amp;CHAR(39)&amp;"!r2c"&amp;$C2283,0),variables,2,0)</f>
        <v>10974</v>
      </c>
      <c r="H2283" s="4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  <c r="I2283" s="43"/>
    </row>
    <row r="2284" spans="1:9" x14ac:dyDescent="0.3">
      <c r="A2284" s="43" t="s">
        <v>310</v>
      </c>
      <c r="B2284" s="43">
        <f t="shared" si="4371"/>
        <v>3</v>
      </c>
      <c r="C2284" s="43">
        <f t="shared" si="4372"/>
        <v>8</v>
      </c>
      <c r="D2284" s="43"/>
      <c r="E2284" s="43">
        <f t="shared" ref="E2284" si="4379">plan_id</f>
        <v>805</v>
      </c>
      <c r="F2284" s="43">
        <f t="shared" ca="1" si="4345"/>
        <v>2001</v>
      </c>
      <c r="G2284" s="43">
        <f t="shared" ref="G2284" ca="1" si="4380">VLOOKUP(INDIRECT(CHAR(39)&amp;$A2284&amp;CHAR(39)&amp;"!r2c"&amp;$C2284,0),variables,2,0)</f>
        <v>10987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43"/>
    </row>
    <row r="2285" spans="1:9" x14ac:dyDescent="0.3">
      <c r="A2285" s="43" t="s">
        <v>310</v>
      </c>
      <c r="B2285" s="43">
        <f t="shared" si="4371"/>
        <v>3</v>
      </c>
      <c r="C2285" s="43">
        <f t="shared" si="4372"/>
        <v>9</v>
      </c>
      <c r="D2285" s="43"/>
      <c r="E2285" s="43">
        <f t="shared" ref="E2285" si="4381">plan_id</f>
        <v>805</v>
      </c>
      <c r="F2285" s="43">
        <f t="shared" ca="1" si="4345"/>
        <v>2001</v>
      </c>
      <c r="G2285" s="43">
        <f t="shared" ref="G2285" ca="1" si="4382">VLOOKUP(INDIRECT(CHAR(39)&amp;$A2285&amp;CHAR(39)&amp;"!r2c"&amp;$C2285,0),variables,2,0)</f>
        <v>10885</v>
      </c>
      <c r="H2285" s="4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3"/>
    </row>
    <row r="2286" spans="1:9" x14ac:dyDescent="0.3">
      <c r="A2286" s="43" t="s">
        <v>310</v>
      </c>
      <c r="B2286" s="43">
        <f t="shared" si="4371"/>
        <v>3</v>
      </c>
      <c r="C2286" s="43">
        <f t="shared" si="4372"/>
        <v>10</v>
      </c>
      <c r="D2286" s="43"/>
      <c r="E2286" s="43">
        <f t="shared" ref="E2286" si="4383">plan_id</f>
        <v>805</v>
      </c>
      <c r="F2286" s="43">
        <f t="shared" ca="1" si="4345"/>
        <v>2001</v>
      </c>
      <c r="G2286" s="43">
        <f t="shared" ref="G2286" ca="1" si="4384">VLOOKUP(INDIRECT(CHAR(39)&amp;$A2286&amp;CHAR(39)&amp;"!r2c"&amp;$C2286,0),variables,2,0)</f>
        <v>10886</v>
      </c>
      <c r="H2286" s="4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3"/>
    </row>
    <row r="2287" spans="1:9" x14ac:dyDescent="0.3">
      <c r="A2287" s="43" t="s">
        <v>310</v>
      </c>
      <c r="B2287" s="43">
        <f t="shared" si="4371"/>
        <v>3</v>
      </c>
      <c r="C2287" s="43">
        <f t="shared" si="4372"/>
        <v>11</v>
      </c>
      <c r="D2287" s="43"/>
      <c r="E2287" s="43">
        <f t="shared" ref="E2287" si="4385">plan_id</f>
        <v>805</v>
      </c>
      <c r="F2287" s="43">
        <f t="shared" ca="1" si="4345"/>
        <v>2001</v>
      </c>
      <c r="G2287" s="43">
        <f t="shared" ref="G2287" ca="1" si="4386">VLOOKUP(INDIRECT(CHAR(39)&amp;$A2287&amp;CHAR(39)&amp;"!r2c"&amp;$C2287,0),variables,2,0)</f>
        <v>10887</v>
      </c>
      <c r="H2287" s="4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3"/>
    </row>
    <row r="2288" spans="1:9" x14ac:dyDescent="0.3">
      <c r="A2288" s="43" t="s">
        <v>310</v>
      </c>
      <c r="B2288" s="43">
        <f t="shared" si="4371"/>
        <v>3</v>
      </c>
      <c r="C2288" s="43">
        <f t="shared" si="4372"/>
        <v>12</v>
      </c>
      <c r="D2288" s="43"/>
      <c r="E2288" s="43">
        <f t="shared" ref="E2288" si="4387">plan_id</f>
        <v>805</v>
      </c>
      <c r="F2288" s="43">
        <f t="shared" ca="1" si="4345"/>
        <v>2001</v>
      </c>
      <c r="G2288" s="43">
        <f t="shared" ref="G2288" ca="1" si="4388">VLOOKUP(INDIRECT(CHAR(39)&amp;$A2288&amp;CHAR(39)&amp;"!r2c"&amp;$C2288,0),variables,2,0)</f>
        <v>10883</v>
      </c>
      <c r="H2288" s="4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3"/>
    </row>
    <row r="2289" spans="1:9" x14ac:dyDescent="0.3">
      <c r="A2289" s="43" t="s">
        <v>310</v>
      </c>
      <c r="B2289" s="43">
        <f t="shared" si="4371"/>
        <v>3</v>
      </c>
      <c r="C2289" s="43">
        <f t="shared" si="4372"/>
        <v>13</v>
      </c>
      <c r="D2289" s="43"/>
      <c r="E2289" s="43">
        <f t="shared" ref="E2289" si="4389">plan_id</f>
        <v>805</v>
      </c>
      <c r="F2289" s="43">
        <f t="shared" ca="1" si="4345"/>
        <v>2001</v>
      </c>
      <c r="G2289" s="43">
        <f t="shared" ref="G2289" ca="1" si="4390">VLOOKUP(INDIRECT(CHAR(39)&amp;$A2289&amp;CHAR(39)&amp;"!r2c"&amp;$C2289,0),variables,2,0)</f>
        <v>10989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13299200000</v>
      </c>
      <c r="I2289" s="43"/>
    </row>
    <row r="2290" spans="1:9" x14ac:dyDescent="0.3">
      <c r="A2290" s="43" t="s">
        <v>310</v>
      </c>
      <c r="B2290" s="43">
        <f t="shared" si="4371"/>
        <v>3</v>
      </c>
      <c r="C2290" s="43">
        <f t="shared" si="4372"/>
        <v>14</v>
      </c>
      <c r="D2290" s="43"/>
      <c r="E2290" s="43">
        <f t="shared" ref="E2290" si="4391">plan_id</f>
        <v>805</v>
      </c>
      <c r="F2290" s="43">
        <f t="shared" ca="1" si="4345"/>
        <v>2001</v>
      </c>
      <c r="G2290" s="43">
        <f t="shared" ref="G2290" ca="1" si="4392">VLOOKUP(INDIRECT(CHAR(39)&amp;$A2290&amp;CHAR(39)&amp;"!r2c"&amp;$C2290,0),variables,2,0)</f>
        <v>10990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14642100000</v>
      </c>
      <c r="I2290" s="43"/>
    </row>
    <row r="2291" spans="1:9" x14ac:dyDescent="0.3">
      <c r="A2291" s="43" t="s">
        <v>310</v>
      </c>
      <c r="B2291" s="43">
        <f t="shared" si="4371"/>
        <v>3</v>
      </c>
      <c r="C2291" s="43">
        <f t="shared" si="4372"/>
        <v>15</v>
      </c>
      <c r="D2291" s="43"/>
      <c r="E2291" s="43">
        <f t="shared" ref="E2291" si="4393">plan_id</f>
        <v>805</v>
      </c>
      <c r="F2291" s="43">
        <f t="shared" ca="1" si="4345"/>
        <v>2001</v>
      </c>
      <c r="G2291" s="43">
        <f t="shared" ref="G2291" ca="1" si="4394">VLOOKUP(INDIRECT(CHAR(39)&amp;$A2291&amp;CHAR(39)&amp;"!r2c"&amp;$C2291,0),variables,2,0)</f>
        <v>10991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1342900000</v>
      </c>
      <c r="I2291" s="43"/>
    </row>
    <row r="2292" spans="1:9" x14ac:dyDescent="0.3">
      <c r="A2292" s="43" t="s">
        <v>310</v>
      </c>
      <c r="B2292" s="43">
        <f t="shared" si="4371"/>
        <v>3</v>
      </c>
      <c r="C2292" s="43">
        <f t="shared" si="4372"/>
        <v>16</v>
      </c>
      <c r="D2292" s="43"/>
      <c r="E2292" s="43">
        <f t="shared" ref="E2292" si="4395">plan_id</f>
        <v>805</v>
      </c>
      <c r="F2292" s="43">
        <f t="shared" ca="1" si="4345"/>
        <v>2001</v>
      </c>
      <c r="G2292" s="43">
        <f t="shared" ref="G2292" ca="1" si="4396">VLOOKUP(INDIRECT(CHAR(39)&amp;$A2292&amp;CHAR(39)&amp;"!r2c"&amp;$C2292,0),variables,2,0)</f>
        <v>10992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0.90800000000000003</v>
      </c>
      <c r="I2292" s="43"/>
    </row>
    <row r="2293" spans="1:9" x14ac:dyDescent="0.3">
      <c r="A2293" s="43" t="s">
        <v>310</v>
      </c>
      <c r="B2293" s="43">
        <f t="shared" si="4371"/>
        <v>3</v>
      </c>
      <c r="C2293" s="43">
        <f t="shared" si="4372"/>
        <v>17</v>
      </c>
      <c r="D2293" s="43"/>
      <c r="E2293" s="43">
        <f t="shared" ref="E2293" si="4397">plan_id</f>
        <v>805</v>
      </c>
      <c r="F2293" s="43">
        <f t="shared" ca="1" si="4345"/>
        <v>2001</v>
      </c>
      <c r="G2293" s="43">
        <f t="shared" ref="G2293" ca="1" si="4398">VLOOKUP(INDIRECT(CHAR(39)&amp;$A2293&amp;CHAR(39)&amp;"!r2c"&amp;$C2293,0),variables,2,0)</f>
        <v>10993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2213800000</v>
      </c>
      <c r="I2293" s="43"/>
    </row>
    <row r="2294" spans="1:9" x14ac:dyDescent="0.3">
      <c r="A2294" s="43" t="s">
        <v>310</v>
      </c>
      <c r="B2294" s="43">
        <f t="shared" si="4371"/>
        <v>3</v>
      </c>
      <c r="C2294" s="43">
        <f t="shared" si="4372"/>
        <v>18</v>
      </c>
      <c r="D2294" s="43"/>
      <c r="E2294" s="43">
        <f t="shared" ref="E2294" si="4399">plan_id</f>
        <v>805</v>
      </c>
      <c r="F2294" s="43">
        <f t="shared" ca="1" si="4345"/>
        <v>2001</v>
      </c>
      <c r="G2294" s="43">
        <f t="shared" ref="G2294" ca="1" si="4400">VLOOKUP(INDIRECT(CHAR(39)&amp;$A2294&amp;CHAR(39)&amp;"!r2c"&amp;$C2294,0),variables,2,0)</f>
        <v>11005</v>
      </c>
      <c r="H2294" s="4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3"/>
    </row>
    <row r="2295" spans="1:9" x14ac:dyDescent="0.3">
      <c r="A2295" s="43" t="s">
        <v>310</v>
      </c>
      <c r="B2295" s="43">
        <f t="shared" si="4371"/>
        <v>3</v>
      </c>
      <c r="C2295" s="43">
        <f t="shared" si="4372"/>
        <v>19</v>
      </c>
      <c r="D2295" s="43"/>
      <c r="E2295" s="43">
        <f t="shared" ref="E2295" si="4401">plan_id</f>
        <v>805</v>
      </c>
      <c r="F2295" s="43">
        <f t="shared" ca="1" si="4345"/>
        <v>2001</v>
      </c>
      <c r="G2295" s="43">
        <f t="shared" ref="G2295" ca="1" si="4402">VLOOKUP(INDIRECT(CHAR(39)&amp;$A2295&amp;CHAR(39)&amp;"!r2c"&amp;$C2295,0),variables,2,0)</f>
        <v>10988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0.11870991056102628</v>
      </c>
      <c r="I2295" s="43"/>
    </row>
    <row r="2296" spans="1:9" x14ac:dyDescent="0.3">
      <c r="A2296" s="43" t="s">
        <v>310</v>
      </c>
      <c r="B2296" s="43">
        <f t="shared" si="4371"/>
        <v>3</v>
      </c>
      <c r="C2296" s="43">
        <f t="shared" si="4372"/>
        <v>20</v>
      </c>
      <c r="D2296" s="43"/>
      <c r="E2296" s="43">
        <f t="shared" ref="E2296" si="4403">plan_id</f>
        <v>805</v>
      </c>
      <c r="F2296" s="43">
        <f t="shared" ca="1" si="4345"/>
        <v>2001</v>
      </c>
      <c r="G2296" s="43">
        <f t="shared" ref="G2296" ca="1" si="4404">VLOOKUP(INDIRECT(CHAR(39)&amp;$A2296&amp;CHAR(39)&amp;"!r2c"&amp;$C2296,0),variables,2,0)</f>
        <v>10996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12510407918</v>
      </c>
      <c r="I2296" s="43"/>
    </row>
    <row r="2297" spans="1:9" x14ac:dyDescent="0.3">
      <c r="A2297" s="43" t="s">
        <v>310</v>
      </c>
      <c r="B2297" s="43">
        <f t="shared" si="4371"/>
        <v>3</v>
      </c>
      <c r="C2297" s="43">
        <f t="shared" si="4372"/>
        <v>21</v>
      </c>
      <c r="D2297" s="43"/>
      <c r="E2297" s="43">
        <f t="shared" ref="E2297" si="4405">plan_id</f>
        <v>805</v>
      </c>
      <c r="F2297" s="43">
        <f t="shared" ca="1" si="4345"/>
        <v>2001</v>
      </c>
      <c r="G2297" s="43">
        <f t="shared" ref="G2297" ca="1" si="4406">VLOOKUP(INDIRECT(CHAR(39)&amp;$A2297&amp;CHAR(39)&amp;"!r2c"&amp;$C2297,0),variables,2,0)</f>
        <v>10997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0.85441350065905852</v>
      </c>
      <c r="I2297" s="43"/>
    </row>
    <row r="2298" spans="1:9" x14ac:dyDescent="0.3">
      <c r="A2298" s="43" t="s">
        <v>310</v>
      </c>
      <c r="B2298" s="43">
        <f t="shared" si="4371"/>
        <v>3</v>
      </c>
      <c r="C2298" s="43">
        <f t="shared" si="4372"/>
        <v>22</v>
      </c>
      <c r="D2298" s="43"/>
      <c r="E2298" s="43">
        <f t="shared" ref="E2298" si="4407">plan_id</f>
        <v>805</v>
      </c>
      <c r="F2298" s="43">
        <f t="shared" ca="1" si="4345"/>
        <v>2001</v>
      </c>
      <c r="G2298" s="43">
        <f t="shared" ref="G2298" ca="1" si="4408">VLOOKUP(INDIRECT(CHAR(39)&amp;$A2298&amp;CHAR(39)&amp;"!r2c"&amp;$C2298,0),variables,2,0)</f>
        <v>10980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3"/>
    </row>
    <row r="2299" spans="1:9" x14ac:dyDescent="0.3">
      <c r="A2299" s="43" t="s">
        <v>310</v>
      </c>
      <c r="B2299" s="43">
        <f t="shared" si="4371"/>
        <v>3</v>
      </c>
      <c r="C2299" s="43">
        <f t="shared" si="4372"/>
        <v>23</v>
      </c>
      <c r="D2299" s="43"/>
      <c r="E2299" s="43">
        <f t="shared" ref="E2299" si="4409">plan_id</f>
        <v>805</v>
      </c>
      <c r="F2299" s="43">
        <f t="shared" ca="1" si="4345"/>
        <v>2001</v>
      </c>
      <c r="G2299" s="43">
        <f t="shared" ref="G2299" ca="1" si="4410">VLOOKUP(INDIRECT(CHAR(39)&amp;$A2299&amp;CHAR(39)&amp;"!r2c"&amp;$C2299,0),variables,2,0)</f>
        <v>10981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3"/>
    </row>
    <row r="2300" spans="1:9" x14ac:dyDescent="0.3">
      <c r="A2300" s="43" t="s">
        <v>310</v>
      </c>
      <c r="B2300" s="43">
        <f t="shared" si="4371"/>
        <v>3</v>
      </c>
      <c r="C2300" s="43">
        <f t="shared" si="4372"/>
        <v>24</v>
      </c>
      <c r="D2300" s="43"/>
      <c r="E2300" s="43">
        <f t="shared" ref="E2300" si="4411">plan_id</f>
        <v>805</v>
      </c>
      <c r="F2300" s="43">
        <f t="shared" ca="1" si="4345"/>
        <v>2001</v>
      </c>
      <c r="G2300" s="43">
        <f t="shared" ref="G2300" ca="1" si="4412">VLOOKUP(INDIRECT(CHAR(39)&amp;$A2300&amp;CHAR(39)&amp;"!r2c"&amp;$C2300,0),variables,2,0)</f>
        <v>10998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3"/>
    </row>
    <row r="2301" spans="1:9" x14ac:dyDescent="0.3">
      <c r="A2301" s="43" t="s">
        <v>310</v>
      </c>
      <c r="B2301" s="43">
        <f t="shared" si="4371"/>
        <v>3</v>
      </c>
      <c r="C2301" s="43">
        <f t="shared" si="4372"/>
        <v>25</v>
      </c>
      <c r="D2301" s="43"/>
      <c r="E2301" s="43">
        <f t="shared" ref="E2301" si="4413">plan_id</f>
        <v>805</v>
      </c>
      <c r="F2301" s="43">
        <f t="shared" ca="1" si="4345"/>
        <v>2001</v>
      </c>
      <c r="G2301" s="43">
        <f t="shared" ref="G2301" ca="1" si="4414">VLOOKUP(INDIRECT(CHAR(39)&amp;$A2301&amp;CHAR(39)&amp;"!r2c"&amp;$C2301,0),variables,2,0)</f>
        <v>10999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673987005</v>
      </c>
      <c r="I2301" s="43"/>
    </row>
    <row r="2302" spans="1:9" x14ac:dyDescent="0.3">
      <c r="A2302" s="43" t="s">
        <v>310</v>
      </c>
      <c r="B2302" s="43">
        <f t="shared" si="4371"/>
        <v>3</v>
      </c>
      <c r="C2302" s="43">
        <f t="shared" si="4372"/>
        <v>26</v>
      </c>
      <c r="D2302" s="43"/>
      <c r="E2302" s="43">
        <f t="shared" ref="E2302" si="4415">plan_id</f>
        <v>805</v>
      </c>
      <c r="F2302" s="43">
        <f t="shared" ca="1" si="4345"/>
        <v>2001</v>
      </c>
      <c r="G2302" s="43">
        <f t="shared" ref="G2302" ca="1" si="4416">VLOOKUP(INDIRECT(CHAR(39)&amp;$A2302&amp;CHAR(39)&amp;"!r2c"&amp;$C2302,0),variables,2,0)</f>
        <v>11000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10673981</v>
      </c>
      <c r="I2302" s="43"/>
    </row>
    <row r="2303" spans="1:9" x14ac:dyDescent="0.3">
      <c r="A2303" s="43" t="s">
        <v>310</v>
      </c>
      <c r="B2303" s="43">
        <f t="shared" si="4371"/>
        <v>3</v>
      </c>
      <c r="C2303" s="43">
        <f t="shared" si="4372"/>
        <v>27</v>
      </c>
      <c r="D2303" s="43"/>
      <c r="E2303" s="43">
        <f t="shared" ref="E2303" si="4417">plan_id</f>
        <v>805</v>
      </c>
      <c r="F2303" s="43">
        <f t="shared" ca="1" si="4345"/>
        <v>2001</v>
      </c>
      <c r="G2303" s="43">
        <f t="shared" ref="G2303" ca="1" si="4418">VLOOKUP(INDIRECT(CHAR(39)&amp;$A2303&amp;CHAR(39)&amp;"!r2c"&amp;$C2303,0),variables,2,0)</f>
        <v>11001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5950036</v>
      </c>
      <c r="I2303" s="43"/>
    </row>
    <row r="2304" spans="1:9" x14ac:dyDescent="0.3">
      <c r="A2304" s="43" t="s">
        <v>310</v>
      </c>
      <c r="B2304" s="43">
        <f t="shared" si="4371"/>
        <v>3</v>
      </c>
      <c r="C2304" s="43">
        <f t="shared" si="4372"/>
        <v>28</v>
      </c>
      <c r="D2304" s="43"/>
      <c r="E2304" s="43">
        <f t="shared" ref="E2304" si="4419">plan_id</f>
        <v>805</v>
      </c>
      <c r="F2304" s="43">
        <f t="shared" ca="1" si="4345"/>
        <v>2001</v>
      </c>
      <c r="G2304" s="43">
        <f t="shared" ref="G2304" ca="1" si="4420">VLOOKUP(INDIRECT(CHAR(39)&amp;$A2304&amp;CHAR(39)&amp;"!r2c"&amp;$C2304,0),variables,2,0)</f>
        <v>11002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3"/>
    </row>
    <row r="2305" spans="1:9" x14ac:dyDescent="0.3">
      <c r="A2305" s="43" t="s">
        <v>310</v>
      </c>
      <c r="B2305" s="43">
        <f t="shared" si="4371"/>
        <v>3</v>
      </c>
      <c r="C2305" s="43">
        <f t="shared" si="4372"/>
        <v>29</v>
      </c>
      <c r="D2305" s="43"/>
      <c r="E2305" s="43">
        <f t="shared" ref="E2305" si="4421">plan_id</f>
        <v>805</v>
      </c>
      <c r="F2305" s="43">
        <f t="shared" ca="1" si="4345"/>
        <v>2001</v>
      </c>
      <c r="G2305" s="43">
        <f t="shared" ref="G2305" ca="1" si="4422">VLOOKUP(INDIRECT(CHAR(39)&amp;$A2305&amp;CHAR(39)&amp;"!r2c"&amp;$C2305,0),variables,2,0)</f>
        <v>11003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690611022</v>
      </c>
      <c r="I2305" s="43"/>
    </row>
    <row r="2306" spans="1:9" x14ac:dyDescent="0.3">
      <c r="A2306" s="43" t="s">
        <v>310</v>
      </c>
      <c r="B2306" s="43">
        <f>B2279+1</f>
        <v>4</v>
      </c>
      <c r="C2306" s="43">
        <f>C2279</f>
        <v>3</v>
      </c>
      <c r="D2306" s="43"/>
      <c r="E2306" s="43">
        <f t="shared" ref="E2306" si="4423">plan_id</f>
        <v>805</v>
      </c>
      <c r="F2306" s="43">
        <f t="shared" ca="1" si="4345"/>
        <v>2002</v>
      </c>
      <c r="G2306" s="43">
        <f t="shared" ref="G2306" ca="1" si="4424">VLOOKUP(INDIRECT(CHAR(39)&amp;$A2306&amp;CHAR(39)&amp;"!r2c"&amp;$C2306,0),variables,2,0)</f>
        <v>10982</v>
      </c>
      <c r="H2306" s="4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43"/>
    </row>
    <row r="2307" spans="1:9" x14ac:dyDescent="0.3">
      <c r="A2307" s="43" t="s">
        <v>310</v>
      </c>
      <c r="B2307" s="43">
        <f t="shared" ref="B2307:B2370" si="4425">B2280+1</f>
        <v>4</v>
      </c>
      <c r="C2307" s="43">
        <f t="shared" ref="C2307:C2370" si="4426">C2280</f>
        <v>4</v>
      </c>
      <c r="D2307" s="43"/>
      <c r="E2307" s="43">
        <f t="shared" ref="E2307" si="4427">plan_id</f>
        <v>805</v>
      </c>
      <c r="F2307" s="43">
        <f t="shared" ca="1" si="4345"/>
        <v>2002</v>
      </c>
      <c r="G2307" s="43">
        <f t="shared" ref="G2307" ca="1" si="4428">VLOOKUP(INDIRECT(CHAR(39)&amp;$A2307&amp;CHAR(39)&amp;"!r2c"&amp;$C2307,0),variables,2,0)</f>
        <v>10984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284800000</v>
      </c>
      <c r="I2307" s="43"/>
    </row>
    <row r="2308" spans="1:9" x14ac:dyDescent="0.3">
      <c r="A2308" s="43" t="s">
        <v>310</v>
      </c>
      <c r="B2308" s="43">
        <f t="shared" si="4425"/>
        <v>4</v>
      </c>
      <c r="C2308" s="43">
        <f t="shared" si="4426"/>
        <v>5</v>
      </c>
      <c r="D2308" s="43"/>
      <c r="E2308" s="43">
        <f t="shared" ref="E2308" si="4429">plan_id</f>
        <v>805</v>
      </c>
      <c r="F2308" s="43">
        <f t="shared" ca="1" si="4345"/>
        <v>2002</v>
      </c>
      <c r="G2308" s="43">
        <f t="shared" ref="G2308" ca="1" si="4430">VLOOKUP(INDIRECT(CHAR(39)&amp;$A2308&amp;CHAR(39)&amp;"!r2c"&amp;$C2308,0),variables,2,0)</f>
        <v>10985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284800000</v>
      </c>
      <c r="I2308" s="43"/>
    </row>
    <row r="2309" spans="1:9" x14ac:dyDescent="0.3">
      <c r="A2309" s="43" t="s">
        <v>310</v>
      </c>
      <c r="B2309" s="43">
        <f t="shared" si="4425"/>
        <v>4</v>
      </c>
      <c r="C2309" s="43">
        <f t="shared" si="4426"/>
        <v>6</v>
      </c>
      <c r="D2309" s="43"/>
      <c r="E2309" s="43">
        <f t="shared" ref="E2309" si="4431">plan_id</f>
        <v>805</v>
      </c>
      <c r="F2309" s="43">
        <f t="shared" ca="1" si="4345"/>
        <v>2002</v>
      </c>
      <c r="G2309" s="43">
        <f t="shared" ref="G2309" ca="1" si="4432">VLOOKUP(INDIRECT(CHAR(39)&amp;$A2309&amp;CHAR(39)&amp;"!r2c"&amp;$C2309,0),variables,2,0)</f>
        <v>10986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3"/>
    </row>
    <row r="2310" spans="1:9" x14ac:dyDescent="0.3">
      <c r="A2310" s="43" t="s">
        <v>310</v>
      </c>
      <c r="B2310" s="43">
        <f t="shared" si="4425"/>
        <v>4</v>
      </c>
      <c r="C2310" s="43">
        <f t="shared" si="4426"/>
        <v>7</v>
      </c>
      <c r="D2310" s="43"/>
      <c r="E2310" s="43">
        <f t="shared" ref="E2310" si="4433">plan_id</f>
        <v>805</v>
      </c>
      <c r="F2310" s="43">
        <f t="shared" ca="1" si="4345"/>
        <v>2002</v>
      </c>
      <c r="G2310" s="43">
        <f t="shared" ref="G2310" ca="1" si="4434">VLOOKUP(INDIRECT(CHAR(39)&amp;$A2310&amp;CHAR(39)&amp;"!r2c"&amp;$C2310,0),variables,2,0)</f>
        <v>10974</v>
      </c>
      <c r="H2310" s="4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43"/>
    </row>
    <row r="2311" spans="1:9" x14ac:dyDescent="0.3">
      <c r="A2311" s="43" t="s">
        <v>310</v>
      </c>
      <c r="B2311" s="43">
        <f t="shared" si="4425"/>
        <v>4</v>
      </c>
      <c r="C2311" s="43">
        <f t="shared" si="4426"/>
        <v>8</v>
      </c>
      <c r="D2311" s="43"/>
      <c r="E2311" s="43">
        <f t="shared" ref="E2311" si="4435">plan_id</f>
        <v>805</v>
      </c>
      <c r="F2311" s="43">
        <f t="shared" ca="1" si="4345"/>
        <v>2002</v>
      </c>
      <c r="G2311" s="43">
        <f t="shared" ref="G2311" ca="1" si="4436">VLOOKUP(INDIRECT(CHAR(39)&amp;$A2311&amp;CHAR(39)&amp;"!r2c"&amp;$C2311,0),variables,2,0)</f>
        <v>10987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3"/>
    </row>
    <row r="2312" spans="1:9" x14ac:dyDescent="0.3">
      <c r="A2312" s="43" t="s">
        <v>310</v>
      </c>
      <c r="B2312" s="43">
        <f t="shared" si="4425"/>
        <v>4</v>
      </c>
      <c r="C2312" s="43">
        <f t="shared" si="4426"/>
        <v>9</v>
      </c>
      <c r="D2312" s="43"/>
      <c r="E2312" s="43">
        <f t="shared" ref="E2312" si="4437">plan_id</f>
        <v>805</v>
      </c>
      <c r="F2312" s="43">
        <f t="shared" ca="1" si="4345"/>
        <v>2002</v>
      </c>
      <c r="G2312" s="43">
        <f t="shared" ref="G2312" ca="1" si="4438">VLOOKUP(INDIRECT(CHAR(39)&amp;$A2312&amp;CHAR(39)&amp;"!r2c"&amp;$C2312,0),variables,2,0)</f>
        <v>10885</v>
      </c>
      <c r="H2312" s="4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3"/>
    </row>
    <row r="2313" spans="1:9" x14ac:dyDescent="0.3">
      <c r="A2313" s="43" t="s">
        <v>310</v>
      </c>
      <c r="B2313" s="43">
        <f t="shared" si="4425"/>
        <v>4</v>
      </c>
      <c r="C2313" s="43">
        <f t="shared" si="4426"/>
        <v>10</v>
      </c>
      <c r="D2313" s="43"/>
      <c r="E2313" s="43">
        <f t="shared" ref="E2313" si="4439">plan_id</f>
        <v>805</v>
      </c>
      <c r="F2313" s="43">
        <f t="shared" ca="1" si="4345"/>
        <v>2002</v>
      </c>
      <c r="G2313" s="43">
        <f t="shared" ref="G2313" ca="1" si="4440">VLOOKUP(INDIRECT(CHAR(39)&amp;$A2313&amp;CHAR(39)&amp;"!r2c"&amp;$C2313,0),variables,2,0)</f>
        <v>10886</v>
      </c>
      <c r="H2313" s="4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3"/>
    </row>
    <row r="2314" spans="1:9" x14ac:dyDescent="0.3">
      <c r="A2314" s="43" t="s">
        <v>310</v>
      </c>
      <c r="B2314" s="43">
        <f t="shared" si="4425"/>
        <v>4</v>
      </c>
      <c r="C2314" s="43">
        <f t="shared" si="4426"/>
        <v>11</v>
      </c>
      <c r="D2314" s="43"/>
      <c r="E2314" s="43">
        <f t="shared" ref="E2314" si="4441">plan_id</f>
        <v>805</v>
      </c>
      <c r="F2314" s="43">
        <f t="shared" ca="1" si="4345"/>
        <v>2002</v>
      </c>
      <c r="G2314" s="43">
        <f t="shared" ref="G2314" ca="1" si="4442">VLOOKUP(INDIRECT(CHAR(39)&amp;$A2314&amp;CHAR(39)&amp;"!r2c"&amp;$C2314,0),variables,2,0)</f>
        <v>10887</v>
      </c>
      <c r="H2314" s="4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3"/>
    </row>
    <row r="2315" spans="1:9" x14ac:dyDescent="0.3">
      <c r="A2315" s="43" t="s">
        <v>310</v>
      </c>
      <c r="B2315" s="43">
        <f t="shared" si="4425"/>
        <v>4</v>
      </c>
      <c r="C2315" s="43">
        <f t="shared" si="4426"/>
        <v>12</v>
      </c>
      <c r="D2315" s="43"/>
      <c r="E2315" s="43">
        <f t="shared" ref="E2315" si="4443">plan_id</f>
        <v>805</v>
      </c>
      <c r="F2315" s="43">
        <f t="shared" ca="1" si="4345"/>
        <v>2002</v>
      </c>
      <c r="G2315" s="43">
        <f t="shared" ref="G2315" ca="1" si="4444">VLOOKUP(INDIRECT(CHAR(39)&amp;$A2315&amp;CHAR(39)&amp;"!r2c"&amp;$C2315,0),variables,2,0)</f>
        <v>10883</v>
      </c>
      <c r="H2315" s="4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3"/>
    </row>
    <row r="2316" spans="1:9" x14ac:dyDescent="0.3">
      <c r="A2316" s="43" t="s">
        <v>310</v>
      </c>
      <c r="B2316" s="43">
        <f t="shared" si="4425"/>
        <v>4</v>
      </c>
      <c r="C2316" s="43">
        <f t="shared" si="4426"/>
        <v>13</v>
      </c>
      <c r="D2316" s="43"/>
      <c r="E2316" s="43">
        <f t="shared" ref="E2316" si="4445">plan_id</f>
        <v>805</v>
      </c>
      <c r="F2316" s="43">
        <f t="shared" ca="1" si="4345"/>
        <v>2002</v>
      </c>
      <c r="G2316" s="43">
        <f t="shared" ref="G2316" ca="1" si="4446">VLOOKUP(INDIRECT(CHAR(39)&amp;$A2316&amp;CHAR(39)&amp;"!r2c"&amp;$C2316,0),variables,2,0)</f>
        <v>10989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13588800000</v>
      </c>
      <c r="I2316" s="43"/>
    </row>
    <row r="2317" spans="1:9" x14ac:dyDescent="0.3">
      <c r="A2317" s="43" t="s">
        <v>310</v>
      </c>
      <c r="B2317" s="43">
        <f t="shared" si="4425"/>
        <v>4</v>
      </c>
      <c r="C2317" s="43">
        <f t="shared" si="4426"/>
        <v>14</v>
      </c>
      <c r="D2317" s="43"/>
      <c r="E2317" s="43">
        <f t="shared" ref="E2317" si="4447">plan_id</f>
        <v>805</v>
      </c>
      <c r="F2317" s="43">
        <f t="shared" ca="1" si="4345"/>
        <v>2002</v>
      </c>
      <c r="G2317" s="43">
        <f t="shared" ref="G2317" ca="1" si="4448">VLOOKUP(INDIRECT(CHAR(39)&amp;$A2317&amp;CHAR(39)&amp;"!r2c"&amp;$C2317,0),variables,2,0)</f>
        <v>10990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15695600000</v>
      </c>
      <c r="I2317" s="43"/>
    </row>
    <row r="2318" spans="1:9" x14ac:dyDescent="0.3">
      <c r="A2318" s="43" t="s">
        <v>310</v>
      </c>
      <c r="B2318" s="43">
        <f t="shared" si="4425"/>
        <v>4</v>
      </c>
      <c r="C2318" s="43">
        <f t="shared" si="4426"/>
        <v>15</v>
      </c>
      <c r="D2318" s="43"/>
      <c r="E2318" s="43">
        <f t="shared" ref="E2318" si="4449">plan_id</f>
        <v>805</v>
      </c>
      <c r="F2318" s="43">
        <f t="shared" ca="1" si="4345"/>
        <v>2002</v>
      </c>
      <c r="G2318" s="43">
        <f t="shared" ref="G2318" ca="1" si="4450">VLOOKUP(INDIRECT(CHAR(39)&amp;$A2318&amp;CHAR(39)&amp;"!r2c"&amp;$C2318,0),variables,2,0)</f>
        <v>10991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2106800000</v>
      </c>
      <c r="I2318" s="43"/>
    </row>
    <row r="2319" spans="1:9" x14ac:dyDescent="0.3">
      <c r="A2319" s="43" t="s">
        <v>310</v>
      </c>
      <c r="B2319" s="43">
        <f t="shared" si="4425"/>
        <v>4</v>
      </c>
      <c r="C2319" s="43">
        <f t="shared" si="4426"/>
        <v>16</v>
      </c>
      <c r="D2319" s="43"/>
      <c r="E2319" s="43">
        <f t="shared" ref="E2319" si="4451">plan_id</f>
        <v>805</v>
      </c>
      <c r="F2319" s="43">
        <f t="shared" ca="1" si="4345"/>
        <v>2002</v>
      </c>
      <c r="G2319" s="43">
        <f t="shared" ref="G2319" ca="1" si="4452">VLOOKUP(INDIRECT(CHAR(39)&amp;$A2319&amp;CHAR(39)&amp;"!r2c"&amp;$C2319,0),variables,2,0)</f>
        <v>10992</v>
      </c>
      <c r="H2319" s="4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0.86599999999999999</v>
      </c>
      <c r="I2319" s="43"/>
    </row>
    <row r="2320" spans="1:9" x14ac:dyDescent="0.3">
      <c r="A2320" s="43" t="s">
        <v>310</v>
      </c>
      <c r="B2320" s="43">
        <f t="shared" si="4425"/>
        <v>4</v>
      </c>
      <c r="C2320" s="43">
        <f t="shared" si="4426"/>
        <v>17</v>
      </c>
      <c r="D2320" s="43"/>
      <c r="E2320" s="43">
        <f t="shared" ref="E2320" si="4453">plan_id</f>
        <v>805</v>
      </c>
      <c r="F2320" s="43">
        <f t="shared" ca="1" si="4345"/>
        <v>2002</v>
      </c>
      <c r="G2320" s="43">
        <f t="shared" ref="G2320" ca="1" si="4454">VLOOKUP(INDIRECT(CHAR(39)&amp;$A2320&amp;CHAR(39)&amp;"!r2c"&amp;$C2320,0),variables,2,0)</f>
        <v>10993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2313700000</v>
      </c>
      <c r="I2320" s="43"/>
    </row>
    <row r="2321" spans="1:9" x14ac:dyDescent="0.3">
      <c r="A2321" s="43" t="s">
        <v>310</v>
      </c>
      <c r="B2321" s="43">
        <f t="shared" si="4425"/>
        <v>4</v>
      </c>
      <c r="C2321" s="43">
        <f t="shared" si="4426"/>
        <v>18</v>
      </c>
      <c r="D2321" s="43"/>
      <c r="E2321" s="43">
        <f t="shared" ref="E2321" si="4455">plan_id</f>
        <v>805</v>
      </c>
      <c r="F2321" s="43">
        <f t="shared" ca="1" si="4345"/>
        <v>2002</v>
      </c>
      <c r="G2321" s="43">
        <f t="shared" ref="G2321" ca="1" si="4456">VLOOKUP(INDIRECT(CHAR(39)&amp;$A2321&amp;CHAR(39)&amp;"!r2c"&amp;$C2321,0),variables,2,0)</f>
        <v>11005</v>
      </c>
      <c r="H2321" s="4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3"/>
    </row>
    <row r="2322" spans="1:9" x14ac:dyDescent="0.3">
      <c r="A2322" s="43" t="s">
        <v>310</v>
      </c>
      <c r="B2322" s="43">
        <f t="shared" si="4425"/>
        <v>4</v>
      </c>
      <c r="C2322" s="43">
        <f t="shared" si="4426"/>
        <v>19</v>
      </c>
      <c r="D2322" s="43"/>
      <c r="E2322" s="43">
        <f t="shared" ref="E2322" si="4457">plan_id</f>
        <v>805</v>
      </c>
      <c r="F2322" s="43">
        <f t="shared" ca="1" si="4345"/>
        <v>2002</v>
      </c>
      <c r="G2322" s="43">
        <f t="shared" ref="G2322" ca="1" si="4458">VLOOKUP(INDIRECT(CHAR(39)&amp;$A2322&amp;CHAR(39)&amp;"!r2c"&amp;$C2322,0),variables,2,0)</f>
        <v>10988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0.12309288153174569</v>
      </c>
      <c r="I2322" s="43"/>
    </row>
    <row r="2323" spans="1:9" x14ac:dyDescent="0.3">
      <c r="A2323" s="43" t="s">
        <v>310</v>
      </c>
      <c r="B2323" s="43">
        <f t="shared" si="4425"/>
        <v>4</v>
      </c>
      <c r="C2323" s="43">
        <f t="shared" si="4426"/>
        <v>20</v>
      </c>
      <c r="D2323" s="43"/>
      <c r="E2323" s="43">
        <f t="shared" ref="E2323" si="4459">plan_id</f>
        <v>805</v>
      </c>
      <c r="F2323" s="43">
        <f t="shared" ca="1" si="4345"/>
        <v>2002</v>
      </c>
      <c r="G2323" s="43">
        <f t="shared" ref="G2323" ca="1" si="4460">VLOOKUP(INDIRECT(CHAR(39)&amp;$A2323&amp;CHAR(39)&amp;"!r2c"&amp;$C2323,0),variables,2,0)</f>
        <v>10996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11762797320</v>
      </c>
      <c r="I2323" s="43"/>
    </row>
    <row r="2324" spans="1:9" x14ac:dyDescent="0.3">
      <c r="A2324" s="43" t="s">
        <v>310</v>
      </c>
      <c r="B2324" s="43">
        <f t="shared" si="4425"/>
        <v>4</v>
      </c>
      <c r="C2324" s="43">
        <f t="shared" si="4426"/>
        <v>21</v>
      </c>
      <c r="D2324" s="43"/>
      <c r="E2324" s="43">
        <f t="shared" ref="E2324" si="4461">plan_id</f>
        <v>805</v>
      </c>
      <c r="F2324" s="43">
        <f t="shared" ca="1" si="4345"/>
        <v>2002</v>
      </c>
      <c r="G2324" s="43">
        <f t="shared" ref="G2324" ca="1" si="4462">VLOOKUP(INDIRECT(CHAR(39)&amp;$A2324&amp;CHAR(39)&amp;"!r2c"&amp;$C2324,0),variables,2,0)</f>
        <v>10997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0.74943279135553909</v>
      </c>
      <c r="I2324" s="43"/>
    </row>
    <row r="2325" spans="1:9" x14ac:dyDescent="0.3">
      <c r="A2325" s="43" t="s">
        <v>310</v>
      </c>
      <c r="B2325" s="43">
        <f t="shared" si="4425"/>
        <v>4</v>
      </c>
      <c r="C2325" s="43">
        <f t="shared" si="4426"/>
        <v>22</v>
      </c>
      <c r="D2325" s="43"/>
      <c r="E2325" s="43">
        <f t="shared" ref="E2325" si="4463">plan_id</f>
        <v>805</v>
      </c>
      <c r="F2325" s="43">
        <f t="shared" ca="1" si="4345"/>
        <v>2002</v>
      </c>
      <c r="G2325" s="43">
        <f t="shared" ref="G2325" ca="1" si="4464">VLOOKUP(INDIRECT(CHAR(39)&amp;$A2325&amp;CHAR(39)&amp;"!r2c"&amp;$C2325,0),variables,2,0)</f>
        <v>10980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3"/>
    </row>
    <row r="2326" spans="1:9" x14ac:dyDescent="0.3">
      <c r="A2326" s="43" t="s">
        <v>310</v>
      </c>
      <c r="B2326" s="43">
        <f t="shared" si="4425"/>
        <v>4</v>
      </c>
      <c r="C2326" s="43">
        <f t="shared" si="4426"/>
        <v>23</v>
      </c>
      <c r="D2326" s="43"/>
      <c r="E2326" s="43">
        <f t="shared" ref="E2326" si="4465">plan_id</f>
        <v>805</v>
      </c>
      <c r="F2326" s="43">
        <f t="shared" ca="1" si="4345"/>
        <v>2002</v>
      </c>
      <c r="G2326" s="43">
        <f t="shared" ref="G2326" ca="1" si="4466">VLOOKUP(INDIRECT(CHAR(39)&amp;$A2326&amp;CHAR(39)&amp;"!r2c"&amp;$C2326,0),variables,2,0)</f>
        <v>10981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3"/>
    </row>
    <row r="2327" spans="1:9" x14ac:dyDescent="0.3">
      <c r="A2327" s="43" t="s">
        <v>310</v>
      </c>
      <c r="B2327" s="43">
        <f t="shared" si="4425"/>
        <v>4</v>
      </c>
      <c r="C2327" s="43">
        <f t="shared" si="4426"/>
        <v>24</v>
      </c>
      <c r="D2327" s="43"/>
      <c r="E2327" s="43">
        <f t="shared" ref="E2327" si="4467">plan_id</f>
        <v>805</v>
      </c>
      <c r="F2327" s="43">
        <f t="shared" ca="1" si="4345"/>
        <v>2002</v>
      </c>
      <c r="G2327" s="43">
        <f t="shared" ref="G2327" ca="1" si="4468">VLOOKUP(INDIRECT(CHAR(39)&amp;$A2327&amp;CHAR(39)&amp;"!r2c"&amp;$C2327,0),variables,2,0)</f>
        <v>10998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3"/>
    </row>
    <row r="2328" spans="1:9" x14ac:dyDescent="0.3">
      <c r="A2328" s="43" t="s">
        <v>310</v>
      </c>
      <c r="B2328" s="43">
        <f t="shared" si="4425"/>
        <v>4</v>
      </c>
      <c r="C2328" s="43">
        <f t="shared" si="4426"/>
        <v>25</v>
      </c>
      <c r="D2328" s="43"/>
      <c r="E2328" s="43">
        <f t="shared" ref="E2328" si="4469">plan_id</f>
        <v>805</v>
      </c>
      <c r="F2328" s="43">
        <f t="shared" ca="1" si="4345"/>
        <v>2002</v>
      </c>
      <c r="G2328" s="43">
        <f t="shared" ref="G2328" ca="1" si="4470">VLOOKUP(INDIRECT(CHAR(39)&amp;$A2328&amp;CHAR(39)&amp;"!r2c"&amp;$C2328,0),variables,2,0)</f>
        <v>10999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739445182</v>
      </c>
      <c r="I2328" s="43"/>
    </row>
    <row r="2329" spans="1:9" x14ac:dyDescent="0.3">
      <c r="A2329" s="43" t="s">
        <v>310</v>
      </c>
      <c r="B2329" s="43">
        <f t="shared" si="4425"/>
        <v>4</v>
      </c>
      <c r="C2329" s="43">
        <f t="shared" si="4426"/>
        <v>26</v>
      </c>
      <c r="D2329" s="43"/>
      <c r="E2329" s="43">
        <f t="shared" ref="E2329" si="4471">plan_id</f>
        <v>805</v>
      </c>
      <c r="F2329" s="43">
        <f t="shared" ca="1" si="4345"/>
        <v>2002</v>
      </c>
      <c r="G2329" s="43">
        <f t="shared" ref="G2329" ca="1" si="4472">VLOOKUP(INDIRECT(CHAR(39)&amp;$A2329&amp;CHAR(39)&amp;"!r2c"&amp;$C2329,0),variables,2,0)</f>
        <v>11000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9146820</v>
      </c>
      <c r="I2329" s="43"/>
    </row>
    <row r="2330" spans="1:9" x14ac:dyDescent="0.3">
      <c r="A2330" s="43" t="s">
        <v>310</v>
      </c>
      <c r="B2330" s="43">
        <f t="shared" si="4425"/>
        <v>4</v>
      </c>
      <c r="C2330" s="43">
        <f t="shared" si="4426"/>
        <v>27</v>
      </c>
      <c r="D2330" s="43"/>
      <c r="E2330" s="43">
        <f t="shared" ref="E2330" si="4473">plan_id</f>
        <v>805</v>
      </c>
      <c r="F2330" s="43">
        <f t="shared" ca="1" si="4345"/>
        <v>2002</v>
      </c>
      <c r="G2330" s="43">
        <f t="shared" ref="G2330" ca="1" si="4474">VLOOKUP(INDIRECT(CHAR(39)&amp;$A2330&amp;CHAR(39)&amp;"!r2c"&amp;$C2330,0),variables,2,0)</f>
        <v>11001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6677819</v>
      </c>
      <c r="I2330" s="43"/>
    </row>
    <row r="2331" spans="1:9" x14ac:dyDescent="0.3">
      <c r="A2331" s="43" t="s">
        <v>310</v>
      </c>
      <c r="B2331" s="43">
        <f t="shared" si="4425"/>
        <v>4</v>
      </c>
      <c r="C2331" s="43">
        <f t="shared" si="4426"/>
        <v>28</v>
      </c>
      <c r="D2331" s="43"/>
      <c r="E2331" s="43">
        <f t="shared" ref="E2331" si="4475">plan_id</f>
        <v>805</v>
      </c>
      <c r="F2331" s="43">
        <f t="shared" ca="1" si="4345"/>
        <v>2002</v>
      </c>
      <c r="G2331" s="43">
        <f t="shared" ref="G2331" ca="1" si="4476">VLOOKUP(INDIRECT(CHAR(39)&amp;$A2331&amp;CHAR(39)&amp;"!r2c"&amp;$C2331,0),variables,2,0)</f>
        <v>11002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3"/>
    </row>
    <row r="2332" spans="1:9" x14ac:dyDescent="0.3">
      <c r="A2332" s="43" t="s">
        <v>310</v>
      </c>
      <c r="B2332" s="43">
        <f t="shared" si="4425"/>
        <v>4</v>
      </c>
      <c r="C2332" s="43">
        <f t="shared" si="4426"/>
        <v>29</v>
      </c>
      <c r="D2332" s="43"/>
      <c r="E2332" s="43">
        <f t="shared" ref="E2332" si="4477">plan_id</f>
        <v>805</v>
      </c>
      <c r="F2332" s="43">
        <f t="shared" ca="1" si="4345"/>
        <v>2002</v>
      </c>
      <c r="G2332" s="43">
        <f t="shared" ref="G2332" ca="1" si="4478">VLOOKUP(INDIRECT(CHAR(39)&amp;$A2332&amp;CHAR(39)&amp;"!r2c"&amp;$C2332,0),variables,2,0)</f>
        <v>11003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755269821</v>
      </c>
      <c r="I2332" s="43"/>
    </row>
    <row r="2333" spans="1:9" x14ac:dyDescent="0.3">
      <c r="A2333" s="43" t="s">
        <v>310</v>
      </c>
      <c r="B2333" s="43">
        <f t="shared" si="4425"/>
        <v>5</v>
      </c>
      <c r="C2333" s="43">
        <f t="shared" si="4426"/>
        <v>3</v>
      </c>
      <c r="D2333" s="43"/>
      <c r="E2333" s="43">
        <f t="shared" ref="E2333" si="4479">plan_id</f>
        <v>805</v>
      </c>
      <c r="F2333" s="43">
        <f t="shared" ca="1" si="4345"/>
        <v>2003</v>
      </c>
      <c r="G2333" s="43">
        <f t="shared" ref="G2333" ca="1" si="4480">VLOOKUP(INDIRECT(CHAR(39)&amp;$A2333&amp;CHAR(39)&amp;"!r2c"&amp;$C2333,0),variables,2,0)</f>
        <v>10982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43"/>
    </row>
    <row r="2334" spans="1:9" x14ac:dyDescent="0.3">
      <c r="A2334" s="43" t="s">
        <v>310</v>
      </c>
      <c r="B2334" s="43">
        <f t="shared" si="4425"/>
        <v>5</v>
      </c>
      <c r="C2334" s="43">
        <f t="shared" si="4426"/>
        <v>4</v>
      </c>
      <c r="D2334" s="43"/>
      <c r="E2334" s="43">
        <f t="shared" ref="E2334" si="4481">plan_id</f>
        <v>805</v>
      </c>
      <c r="F2334" s="43">
        <f t="shared" ca="1" si="4345"/>
        <v>2003</v>
      </c>
      <c r="G2334" s="43">
        <f t="shared" ref="G2334" ca="1" si="4482">VLOOKUP(INDIRECT(CHAR(39)&amp;$A2334&amp;CHAR(39)&amp;"!r2c"&amp;$C2334,0),variables,2,0)</f>
        <v>10984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322000000</v>
      </c>
      <c r="I2334" s="43"/>
    </row>
    <row r="2335" spans="1:9" x14ac:dyDescent="0.3">
      <c r="A2335" s="43" t="s">
        <v>310</v>
      </c>
      <c r="B2335" s="43">
        <f t="shared" si="4425"/>
        <v>5</v>
      </c>
      <c r="C2335" s="43">
        <f t="shared" si="4426"/>
        <v>5</v>
      </c>
      <c r="D2335" s="43"/>
      <c r="E2335" s="43">
        <f t="shared" ref="E2335" si="4483">plan_id</f>
        <v>805</v>
      </c>
      <c r="F2335" s="43">
        <f t="shared" ref="F2335:F2445" ca="1" si="4484">INDIRECT(CHAR(39)&amp;$A2335&amp;CHAR(39)&amp;"!r"&amp;$B2335&amp;"c2",0)</f>
        <v>2003</v>
      </c>
      <c r="G2335" s="43">
        <f t="shared" ref="G2335" ca="1" si="4485">VLOOKUP(INDIRECT(CHAR(39)&amp;$A2335&amp;CHAR(39)&amp;"!r2c"&amp;$C2335,0),variables,2,0)</f>
        <v>10985</v>
      </c>
      <c r="H2335" s="4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322000000</v>
      </c>
      <c r="I2335" s="43"/>
    </row>
    <row r="2336" spans="1:9" x14ac:dyDescent="0.3">
      <c r="A2336" s="43" t="s">
        <v>310</v>
      </c>
      <c r="B2336" s="43">
        <f t="shared" si="4425"/>
        <v>5</v>
      </c>
      <c r="C2336" s="43">
        <f t="shared" si="4426"/>
        <v>6</v>
      </c>
      <c r="D2336" s="43"/>
      <c r="E2336" s="43">
        <f t="shared" ref="E2336" si="4486">plan_id</f>
        <v>805</v>
      </c>
      <c r="F2336" s="43">
        <f t="shared" ca="1" si="4484"/>
        <v>2003</v>
      </c>
      <c r="G2336" s="43">
        <f t="shared" ref="G2336" ca="1" si="4487">VLOOKUP(INDIRECT(CHAR(39)&amp;$A2336&amp;CHAR(39)&amp;"!r2c"&amp;$C2336,0),variables,2,0)</f>
        <v>10986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3"/>
    </row>
    <row r="2337" spans="1:9" x14ac:dyDescent="0.3">
      <c r="A2337" s="43" t="s">
        <v>310</v>
      </c>
      <c r="B2337" s="43">
        <f t="shared" si="4425"/>
        <v>5</v>
      </c>
      <c r="C2337" s="43">
        <f t="shared" si="4426"/>
        <v>7</v>
      </c>
      <c r="D2337" s="43"/>
      <c r="E2337" s="43">
        <f t="shared" ref="E2337" si="4488">plan_id</f>
        <v>805</v>
      </c>
      <c r="F2337" s="43">
        <f t="shared" ca="1" si="4484"/>
        <v>2003</v>
      </c>
      <c r="G2337" s="43">
        <f t="shared" ref="G2337" ca="1" si="4489">VLOOKUP(INDIRECT(CHAR(39)&amp;$A2337&amp;CHAR(39)&amp;"!r2c"&amp;$C2337,0),variables,2,0)</f>
        <v>10974</v>
      </c>
      <c r="H2337" s="4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43"/>
    </row>
    <row r="2338" spans="1:9" x14ac:dyDescent="0.3">
      <c r="A2338" s="43" t="s">
        <v>310</v>
      </c>
      <c r="B2338" s="43">
        <f t="shared" si="4425"/>
        <v>5</v>
      </c>
      <c r="C2338" s="43">
        <f t="shared" si="4426"/>
        <v>8</v>
      </c>
      <c r="D2338" s="43"/>
      <c r="E2338" s="43">
        <f t="shared" ref="E2338" si="4490">plan_id</f>
        <v>805</v>
      </c>
      <c r="F2338" s="43">
        <f t="shared" ca="1" si="4484"/>
        <v>2003</v>
      </c>
      <c r="G2338" s="43">
        <f t="shared" ref="G2338" ca="1" si="4491">VLOOKUP(INDIRECT(CHAR(39)&amp;$A2338&amp;CHAR(39)&amp;"!r2c"&amp;$C2338,0),variables,2,0)</f>
        <v>10987</v>
      </c>
      <c r="H2338" s="4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3"/>
    </row>
    <row r="2339" spans="1:9" x14ac:dyDescent="0.3">
      <c r="A2339" s="43" t="s">
        <v>310</v>
      </c>
      <c r="B2339" s="43">
        <f t="shared" si="4425"/>
        <v>5</v>
      </c>
      <c r="C2339" s="43">
        <f t="shared" si="4426"/>
        <v>9</v>
      </c>
      <c r="D2339" s="43"/>
      <c r="E2339" s="43">
        <f t="shared" ref="E2339" si="4492">plan_id</f>
        <v>805</v>
      </c>
      <c r="F2339" s="43">
        <f t="shared" ca="1" si="4484"/>
        <v>2003</v>
      </c>
      <c r="G2339" s="43">
        <f t="shared" ref="G2339" ca="1" si="4493">VLOOKUP(INDIRECT(CHAR(39)&amp;$A2339&amp;CHAR(39)&amp;"!r2c"&amp;$C2339,0),variables,2,0)</f>
        <v>10885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3"/>
    </row>
    <row r="2340" spans="1:9" x14ac:dyDescent="0.3">
      <c r="A2340" s="43" t="s">
        <v>310</v>
      </c>
      <c r="B2340" s="43">
        <f t="shared" si="4425"/>
        <v>5</v>
      </c>
      <c r="C2340" s="43">
        <f t="shared" si="4426"/>
        <v>10</v>
      </c>
      <c r="D2340" s="43"/>
      <c r="E2340" s="43">
        <f t="shared" ref="E2340" si="4494">plan_id</f>
        <v>805</v>
      </c>
      <c r="F2340" s="43">
        <f t="shared" ca="1" si="4484"/>
        <v>2003</v>
      </c>
      <c r="G2340" s="43">
        <f t="shared" ref="G2340" ca="1" si="4495">VLOOKUP(INDIRECT(CHAR(39)&amp;$A2340&amp;CHAR(39)&amp;"!r2c"&amp;$C2340,0),variables,2,0)</f>
        <v>10886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3"/>
    </row>
    <row r="2341" spans="1:9" x14ac:dyDescent="0.3">
      <c r="A2341" s="43" t="s">
        <v>310</v>
      </c>
      <c r="B2341" s="43">
        <f t="shared" si="4425"/>
        <v>5</v>
      </c>
      <c r="C2341" s="43">
        <f t="shared" si="4426"/>
        <v>11</v>
      </c>
      <c r="D2341" s="43"/>
      <c r="E2341" s="43">
        <f t="shared" ref="E2341" si="4496">plan_id</f>
        <v>805</v>
      </c>
      <c r="F2341" s="43">
        <f t="shared" ca="1" si="4484"/>
        <v>2003</v>
      </c>
      <c r="G2341" s="43">
        <f t="shared" ref="G2341" ca="1" si="4497">VLOOKUP(INDIRECT(CHAR(39)&amp;$A2341&amp;CHAR(39)&amp;"!r2c"&amp;$C2341,0),variables,2,0)</f>
        <v>10887</v>
      </c>
      <c r="H2341" s="4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3"/>
    </row>
    <row r="2342" spans="1:9" x14ac:dyDescent="0.3">
      <c r="A2342" s="43" t="s">
        <v>310</v>
      </c>
      <c r="B2342" s="43">
        <f t="shared" si="4425"/>
        <v>5</v>
      </c>
      <c r="C2342" s="43">
        <f t="shared" si="4426"/>
        <v>12</v>
      </c>
      <c r="D2342" s="43"/>
      <c r="E2342" s="43">
        <f t="shared" ref="E2342" si="4498">plan_id</f>
        <v>805</v>
      </c>
      <c r="F2342" s="43">
        <f t="shared" ca="1" si="4484"/>
        <v>2003</v>
      </c>
      <c r="G2342" s="43">
        <f t="shared" ref="G2342" ca="1" si="4499">VLOOKUP(INDIRECT(CHAR(39)&amp;$A2342&amp;CHAR(39)&amp;"!r2c"&amp;$C2342,0),variables,2,0)</f>
        <v>10883</v>
      </c>
      <c r="H2342" s="4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3"/>
    </row>
    <row r="2343" spans="1:9" x14ac:dyDescent="0.3">
      <c r="A2343" s="43" t="s">
        <v>310</v>
      </c>
      <c r="B2343" s="43">
        <f t="shared" si="4425"/>
        <v>5</v>
      </c>
      <c r="C2343" s="43">
        <f t="shared" si="4426"/>
        <v>13</v>
      </c>
      <c r="D2343" s="43"/>
      <c r="E2343" s="43">
        <f t="shared" ref="E2343" si="4500">plan_id</f>
        <v>805</v>
      </c>
      <c r="F2343" s="43">
        <f t="shared" ca="1" si="4484"/>
        <v>2003</v>
      </c>
      <c r="G2343" s="43">
        <f t="shared" ref="G2343" ca="1" si="4501">VLOOKUP(INDIRECT(CHAR(39)&amp;$A2343&amp;CHAR(39)&amp;"!r2c"&amp;$C2343,0),variables,2,0)</f>
        <v>10989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13863800000</v>
      </c>
      <c r="I2343" s="43"/>
    </row>
    <row r="2344" spans="1:9" x14ac:dyDescent="0.3">
      <c r="A2344" s="43" t="s">
        <v>310</v>
      </c>
      <c r="B2344" s="43">
        <f t="shared" si="4425"/>
        <v>5</v>
      </c>
      <c r="C2344" s="43">
        <f t="shared" si="4426"/>
        <v>14</v>
      </c>
      <c r="D2344" s="43"/>
      <c r="E2344" s="43">
        <f t="shared" ref="E2344" si="4502">plan_id</f>
        <v>805</v>
      </c>
      <c r="F2344" s="43">
        <f t="shared" ca="1" si="4484"/>
        <v>2003</v>
      </c>
      <c r="G2344" s="43">
        <f t="shared" ref="G2344" ca="1" si="4503">VLOOKUP(INDIRECT(CHAR(39)&amp;$A2344&amp;CHAR(39)&amp;"!r2c"&amp;$C2344,0),variables,2,0)</f>
        <v>10990</v>
      </c>
      <c r="H2344" s="4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16594800000</v>
      </c>
      <c r="I2344" s="43"/>
    </row>
    <row r="2345" spans="1:9" x14ac:dyDescent="0.3">
      <c r="A2345" s="43" t="s">
        <v>310</v>
      </c>
      <c r="B2345" s="43">
        <f t="shared" si="4425"/>
        <v>5</v>
      </c>
      <c r="C2345" s="43">
        <f t="shared" si="4426"/>
        <v>15</v>
      </c>
      <c r="D2345" s="43"/>
      <c r="E2345" s="43">
        <f t="shared" ref="E2345" si="4504">plan_id</f>
        <v>805</v>
      </c>
      <c r="F2345" s="43">
        <f t="shared" ca="1" si="4484"/>
        <v>2003</v>
      </c>
      <c r="G2345" s="43">
        <f t="shared" ref="G2345" ca="1" si="4505">VLOOKUP(INDIRECT(CHAR(39)&amp;$A2345&amp;CHAR(39)&amp;"!r2c"&amp;$C2345,0),variables,2,0)</f>
        <v>10991</v>
      </c>
      <c r="H2345" s="4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2731000000</v>
      </c>
      <c r="I2345" s="43"/>
    </row>
    <row r="2346" spans="1:9" x14ac:dyDescent="0.3">
      <c r="A2346" s="43" t="s">
        <v>310</v>
      </c>
      <c r="B2346" s="43">
        <f t="shared" si="4425"/>
        <v>5</v>
      </c>
      <c r="C2346" s="43">
        <f t="shared" si="4426"/>
        <v>16</v>
      </c>
      <c r="D2346" s="43"/>
      <c r="E2346" s="43">
        <f t="shared" ref="E2346" si="4506">plan_id</f>
        <v>805</v>
      </c>
      <c r="F2346" s="43">
        <f t="shared" ca="1" si="4484"/>
        <v>2003</v>
      </c>
      <c r="G2346" s="43">
        <f t="shared" ref="G2346" ca="1" si="4507">VLOOKUP(INDIRECT(CHAR(39)&amp;$A2346&amp;CHAR(39)&amp;"!r2c"&amp;$C2346,0),variables,2,0)</f>
        <v>10992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0.83499999999999996</v>
      </c>
      <c r="I2346" s="43"/>
    </row>
    <row r="2347" spans="1:9" x14ac:dyDescent="0.3">
      <c r="A2347" s="43" t="s">
        <v>310</v>
      </c>
      <c r="B2347" s="43">
        <f t="shared" si="4425"/>
        <v>5</v>
      </c>
      <c r="C2347" s="43">
        <f t="shared" si="4426"/>
        <v>17</v>
      </c>
      <c r="D2347" s="43"/>
      <c r="E2347" s="43">
        <f t="shared" ref="E2347" si="4508">plan_id</f>
        <v>805</v>
      </c>
      <c r="F2347" s="43">
        <f t="shared" ca="1" si="4484"/>
        <v>2003</v>
      </c>
      <c r="G2347" s="43">
        <f t="shared" ref="G2347" ca="1" si="4509">VLOOKUP(INDIRECT(CHAR(39)&amp;$A2347&amp;CHAR(39)&amp;"!r2c"&amp;$C2347,0),variables,2,0)</f>
        <v>10993</v>
      </c>
      <c r="H2347" s="4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2497700000</v>
      </c>
      <c r="I2347" s="43"/>
    </row>
    <row r="2348" spans="1:9" x14ac:dyDescent="0.3">
      <c r="A2348" s="43" t="s">
        <v>310</v>
      </c>
      <c r="B2348" s="43">
        <f t="shared" si="4425"/>
        <v>5</v>
      </c>
      <c r="C2348" s="43">
        <f t="shared" si="4426"/>
        <v>18</v>
      </c>
      <c r="D2348" s="43"/>
      <c r="E2348" s="43">
        <f t="shared" ref="E2348" si="4510">plan_id</f>
        <v>805</v>
      </c>
      <c r="F2348" s="43">
        <f t="shared" ca="1" si="4484"/>
        <v>2003</v>
      </c>
      <c r="G2348" s="43">
        <f t="shared" ref="G2348" ca="1" si="4511">VLOOKUP(INDIRECT(CHAR(39)&amp;$A2348&amp;CHAR(39)&amp;"!r2c"&amp;$C2348,0),variables,2,0)</f>
        <v>11005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3"/>
    </row>
    <row r="2349" spans="1:9" x14ac:dyDescent="0.3">
      <c r="A2349" s="43" t="s">
        <v>310</v>
      </c>
      <c r="B2349" s="43">
        <f t="shared" si="4425"/>
        <v>5</v>
      </c>
      <c r="C2349" s="43">
        <f t="shared" si="4426"/>
        <v>19</v>
      </c>
      <c r="D2349" s="43"/>
      <c r="E2349" s="43">
        <f t="shared" ref="E2349" si="4512">plan_id</f>
        <v>805</v>
      </c>
      <c r="F2349" s="43">
        <f t="shared" ca="1" si="4484"/>
        <v>2003</v>
      </c>
      <c r="G2349" s="43">
        <f t="shared" ref="G2349" ca="1" si="4513">VLOOKUP(INDIRECT(CHAR(39)&amp;$A2349&amp;CHAR(39)&amp;"!r2c"&amp;$C2349,0),variables,2,0)</f>
        <v>10988</v>
      </c>
      <c r="H2349" s="4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0.12891860511670736</v>
      </c>
      <c r="I2349" s="43"/>
    </row>
    <row r="2350" spans="1:9" x14ac:dyDescent="0.3">
      <c r="A2350" s="43" t="s">
        <v>310</v>
      </c>
      <c r="B2350" s="43">
        <f t="shared" si="4425"/>
        <v>5</v>
      </c>
      <c r="C2350" s="43">
        <f t="shared" si="4426"/>
        <v>20</v>
      </c>
      <c r="D2350" s="43"/>
      <c r="E2350" s="43">
        <f t="shared" ref="E2350" si="4514">plan_id</f>
        <v>805</v>
      </c>
      <c r="F2350" s="43">
        <f t="shared" ca="1" si="4484"/>
        <v>2003</v>
      </c>
      <c r="G2350" s="43">
        <f t="shared" ref="G2350" ca="1" si="4515">VLOOKUP(INDIRECT(CHAR(39)&amp;$A2350&amp;CHAR(39)&amp;"!r2c"&amp;$C2350,0),variables,2,0)</f>
        <v>10996</v>
      </c>
      <c r="H2350" s="4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12042507830</v>
      </c>
      <c r="I2350" s="43"/>
    </row>
    <row r="2351" spans="1:9" x14ac:dyDescent="0.3">
      <c r="A2351" s="43" t="s">
        <v>310</v>
      </c>
      <c r="B2351" s="43">
        <f t="shared" si="4425"/>
        <v>5</v>
      </c>
      <c r="C2351" s="43">
        <f t="shared" si="4426"/>
        <v>21</v>
      </c>
      <c r="D2351" s="43"/>
      <c r="E2351" s="43">
        <f t="shared" ref="E2351" si="4516">plan_id</f>
        <v>805</v>
      </c>
      <c r="F2351" s="43">
        <f t="shared" ca="1" si="4484"/>
        <v>2003</v>
      </c>
      <c r="G2351" s="43">
        <f t="shared" ref="G2351" ca="1" si="4517">VLOOKUP(INDIRECT(CHAR(39)&amp;$A2351&amp;CHAR(39)&amp;"!r2c"&amp;$C2351,0),variables,2,0)</f>
        <v>10997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0.72567960023621858</v>
      </c>
      <c r="I2351" s="43"/>
    </row>
    <row r="2352" spans="1:9" x14ac:dyDescent="0.3">
      <c r="A2352" s="43" t="s">
        <v>310</v>
      </c>
      <c r="B2352" s="43">
        <f t="shared" si="4425"/>
        <v>5</v>
      </c>
      <c r="C2352" s="43">
        <f t="shared" si="4426"/>
        <v>22</v>
      </c>
      <c r="D2352" s="43"/>
      <c r="E2352" s="43">
        <f t="shared" ref="E2352" si="4518">plan_id</f>
        <v>805</v>
      </c>
      <c r="F2352" s="43">
        <f t="shared" ca="1" si="4484"/>
        <v>2003</v>
      </c>
      <c r="G2352" s="43">
        <f t="shared" ref="G2352" ca="1" si="4519">VLOOKUP(INDIRECT(CHAR(39)&amp;$A2352&amp;CHAR(39)&amp;"!r2c"&amp;$C2352,0),variables,2,0)</f>
        <v>10980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3"/>
    </row>
    <row r="2353" spans="1:9" x14ac:dyDescent="0.3">
      <c r="A2353" s="43" t="s">
        <v>310</v>
      </c>
      <c r="B2353" s="43">
        <f t="shared" si="4425"/>
        <v>5</v>
      </c>
      <c r="C2353" s="43">
        <f t="shared" si="4426"/>
        <v>23</v>
      </c>
      <c r="D2353" s="43"/>
      <c r="E2353" s="43">
        <f t="shared" ref="E2353" si="4520">plan_id</f>
        <v>805</v>
      </c>
      <c r="F2353" s="43">
        <f t="shared" ca="1" si="4484"/>
        <v>2003</v>
      </c>
      <c r="G2353" s="43">
        <f t="shared" ref="G2353" ca="1" si="4521">VLOOKUP(INDIRECT(CHAR(39)&amp;$A2353&amp;CHAR(39)&amp;"!r2c"&amp;$C2353,0),variables,2,0)</f>
        <v>10981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4.6300000000000001E-2</v>
      </c>
      <c r="I2353" s="43"/>
    </row>
    <row r="2354" spans="1:9" x14ac:dyDescent="0.3">
      <c r="A2354" s="43" t="s">
        <v>310</v>
      </c>
      <c r="B2354" s="43">
        <f t="shared" si="4425"/>
        <v>5</v>
      </c>
      <c r="C2354" s="43">
        <f t="shared" si="4426"/>
        <v>24</v>
      </c>
      <c r="D2354" s="43"/>
      <c r="E2354" s="43">
        <f t="shared" ref="E2354" si="4522">plan_id</f>
        <v>805</v>
      </c>
      <c r="F2354" s="43">
        <f t="shared" ca="1" si="4484"/>
        <v>2003</v>
      </c>
      <c r="G2354" s="43">
        <f t="shared" ref="G2354" ca="1" si="4523">VLOOKUP(INDIRECT(CHAR(39)&amp;$A2354&amp;CHAR(39)&amp;"!r2c"&amp;$C2354,0),variables,2,0)</f>
        <v>10998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3"/>
    </row>
    <row r="2355" spans="1:9" x14ac:dyDescent="0.3">
      <c r="A2355" s="43" t="s">
        <v>310</v>
      </c>
      <c r="B2355" s="43">
        <f t="shared" si="4425"/>
        <v>5</v>
      </c>
      <c r="C2355" s="43">
        <f t="shared" si="4426"/>
        <v>25</v>
      </c>
      <c r="D2355" s="43"/>
      <c r="E2355" s="43">
        <f t="shared" ref="E2355" si="4524">plan_id</f>
        <v>805</v>
      </c>
      <c r="F2355" s="43">
        <f t="shared" ca="1" si="4484"/>
        <v>2003</v>
      </c>
      <c r="G2355" s="43">
        <f t="shared" ref="G2355" ca="1" si="4525">VLOOKUP(INDIRECT(CHAR(39)&amp;$A2355&amp;CHAR(39)&amp;"!r2c"&amp;$C2355,0),variables,2,0)</f>
        <v>10999</v>
      </c>
      <c r="H2355" s="4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817064668</v>
      </c>
      <c r="I2355" s="43"/>
    </row>
    <row r="2356" spans="1:9" x14ac:dyDescent="0.3">
      <c r="A2356" s="43" t="s">
        <v>310</v>
      </c>
      <c r="B2356" s="43">
        <f t="shared" si="4425"/>
        <v>5</v>
      </c>
      <c r="C2356" s="43">
        <f t="shared" si="4426"/>
        <v>26</v>
      </c>
      <c r="D2356" s="43"/>
      <c r="E2356" s="43">
        <f t="shared" ref="E2356" si="4526">plan_id</f>
        <v>805</v>
      </c>
      <c r="F2356" s="43">
        <f t="shared" ca="1" si="4484"/>
        <v>2003</v>
      </c>
      <c r="G2356" s="43">
        <f t="shared" ref="G2356" ca="1" si="4527">VLOOKUP(INDIRECT(CHAR(39)&amp;$A2356&amp;CHAR(39)&amp;"!r2c"&amp;$C2356,0),variables,2,0)</f>
        <v>11000</v>
      </c>
      <c r="H2356" s="4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9951410</v>
      </c>
      <c r="I2356" s="43"/>
    </row>
    <row r="2357" spans="1:9" x14ac:dyDescent="0.3">
      <c r="A2357" s="43" t="s">
        <v>310</v>
      </c>
      <c r="B2357" s="43">
        <f t="shared" si="4425"/>
        <v>5</v>
      </c>
      <c r="C2357" s="43">
        <f t="shared" si="4426"/>
        <v>27</v>
      </c>
      <c r="D2357" s="43"/>
      <c r="E2357" s="43">
        <f t="shared" ref="E2357" si="4528">plan_id</f>
        <v>805</v>
      </c>
      <c r="F2357" s="43">
        <f t="shared" ca="1" si="4484"/>
        <v>2003</v>
      </c>
      <c r="G2357" s="43">
        <f t="shared" ref="G2357" ca="1" si="4529">VLOOKUP(INDIRECT(CHAR(39)&amp;$A2357&amp;CHAR(39)&amp;"!r2c"&amp;$C2357,0),variables,2,0)</f>
        <v>11001</v>
      </c>
      <c r="H2357" s="4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6388183</v>
      </c>
      <c r="I2357" s="43"/>
    </row>
    <row r="2358" spans="1:9" x14ac:dyDescent="0.3">
      <c r="A2358" s="43" t="s">
        <v>310</v>
      </c>
      <c r="B2358" s="43">
        <f t="shared" si="4425"/>
        <v>5</v>
      </c>
      <c r="C2358" s="43">
        <f t="shared" si="4426"/>
        <v>28</v>
      </c>
      <c r="D2358" s="43"/>
      <c r="E2358" s="43">
        <f t="shared" ref="E2358" si="4530">plan_id</f>
        <v>805</v>
      </c>
      <c r="F2358" s="43">
        <f t="shared" ca="1" si="4484"/>
        <v>2003</v>
      </c>
      <c r="G2358" s="43">
        <f t="shared" ref="G2358" ca="1" si="4531">VLOOKUP(INDIRECT(CHAR(39)&amp;$A2358&amp;CHAR(39)&amp;"!r2c"&amp;$C2358,0),variables,2,0)</f>
        <v>11002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3"/>
    </row>
    <row r="2359" spans="1:9" x14ac:dyDescent="0.3">
      <c r="A2359" s="43" t="s">
        <v>310</v>
      </c>
      <c r="B2359" s="43">
        <f t="shared" si="4425"/>
        <v>5</v>
      </c>
      <c r="C2359" s="43">
        <f t="shared" si="4426"/>
        <v>29</v>
      </c>
      <c r="D2359" s="43"/>
      <c r="E2359" s="43">
        <f t="shared" ref="E2359" si="4532">plan_id</f>
        <v>805</v>
      </c>
      <c r="F2359" s="43">
        <f t="shared" ca="1" si="4484"/>
        <v>2003</v>
      </c>
      <c r="G2359" s="43">
        <f t="shared" ref="G2359" ca="1" si="4533">VLOOKUP(INDIRECT(CHAR(39)&amp;$A2359&amp;CHAR(39)&amp;"!r2c"&amp;$C2359,0),variables,2,0)</f>
        <v>11003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833404261</v>
      </c>
      <c r="I2359" s="43"/>
    </row>
    <row r="2360" spans="1:9" x14ac:dyDescent="0.3">
      <c r="A2360" s="43" t="s">
        <v>310</v>
      </c>
      <c r="B2360" s="43">
        <f t="shared" si="4425"/>
        <v>6</v>
      </c>
      <c r="C2360" s="43">
        <f t="shared" si="4426"/>
        <v>3</v>
      </c>
      <c r="D2360" s="43"/>
      <c r="E2360" s="43">
        <f t="shared" ref="E2360" si="4534">plan_id</f>
        <v>805</v>
      </c>
      <c r="F2360" s="43">
        <f t="shared" ca="1" si="4484"/>
        <v>2004</v>
      </c>
      <c r="G2360" s="43">
        <f t="shared" ref="G2360" ca="1" si="4535">VLOOKUP(INDIRECT(CHAR(39)&amp;$A2360&amp;CHAR(39)&amp;"!r2c"&amp;$C2360,0),variables,2,0)</f>
        <v>10982</v>
      </c>
      <c r="H2360" s="4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43"/>
    </row>
    <row r="2361" spans="1:9" x14ac:dyDescent="0.3">
      <c r="A2361" s="43" t="s">
        <v>310</v>
      </c>
      <c r="B2361" s="43">
        <f t="shared" si="4425"/>
        <v>6</v>
      </c>
      <c r="C2361" s="43">
        <f t="shared" si="4426"/>
        <v>4</v>
      </c>
      <c r="D2361" s="43"/>
      <c r="E2361" s="43">
        <f t="shared" ref="E2361" si="4536">plan_id</f>
        <v>805</v>
      </c>
      <c r="F2361" s="43">
        <f t="shared" ca="1" si="4484"/>
        <v>2004</v>
      </c>
      <c r="G2361" s="43">
        <f t="shared" ref="G2361" ca="1" si="4537">VLOOKUP(INDIRECT(CHAR(39)&amp;$A2361&amp;CHAR(39)&amp;"!r2c"&amp;$C2361,0),variables,2,0)</f>
        <v>10984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364400000</v>
      </c>
      <c r="I2361" s="43"/>
    </row>
    <row r="2362" spans="1:9" x14ac:dyDescent="0.3">
      <c r="A2362" s="43" t="s">
        <v>310</v>
      </c>
      <c r="B2362" s="43">
        <f t="shared" si="4425"/>
        <v>6</v>
      </c>
      <c r="C2362" s="43">
        <f t="shared" si="4426"/>
        <v>5</v>
      </c>
      <c r="D2362" s="43"/>
      <c r="E2362" s="43">
        <f t="shared" ref="E2362" si="4538">plan_id</f>
        <v>805</v>
      </c>
      <c r="F2362" s="43">
        <f t="shared" ca="1" si="4484"/>
        <v>2004</v>
      </c>
      <c r="G2362" s="43">
        <f t="shared" ref="G2362" ca="1" si="4539">VLOOKUP(INDIRECT(CHAR(39)&amp;$A2362&amp;CHAR(39)&amp;"!r2c"&amp;$C2362,0),variables,2,0)</f>
        <v>10985</v>
      </c>
      <c r="H2362" s="4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364400000</v>
      </c>
      <c r="I2362" s="43"/>
    </row>
    <row r="2363" spans="1:9" x14ac:dyDescent="0.3">
      <c r="A2363" s="43" t="s">
        <v>310</v>
      </c>
      <c r="B2363" s="43">
        <f t="shared" si="4425"/>
        <v>6</v>
      </c>
      <c r="C2363" s="43">
        <f t="shared" si="4426"/>
        <v>6</v>
      </c>
      <c r="D2363" s="43"/>
      <c r="E2363" s="43">
        <f t="shared" ref="E2363" si="4540">plan_id</f>
        <v>805</v>
      </c>
      <c r="F2363" s="43">
        <f t="shared" ca="1" si="4484"/>
        <v>2004</v>
      </c>
      <c r="G2363" s="43">
        <f t="shared" ref="G2363" ca="1" si="4541">VLOOKUP(INDIRECT(CHAR(39)&amp;$A2363&amp;CHAR(39)&amp;"!r2c"&amp;$C2363,0),variables,2,0)</f>
        <v>10986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3"/>
    </row>
    <row r="2364" spans="1:9" x14ac:dyDescent="0.3">
      <c r="A2364" s="43" t="s">
        <v>310</v>
      </c>
      <c r="B2364" s="43">
        <f t="shared" si="4425"/>
        <v>6</v>
      </c>
      <c r="C2364" s="43">
        <f t="shared" si="4426"/>
        <v>7</v>
      </c>
      <c r="D2364" s="43"/>
      <c r="E2364" s="43">
        <f t="shared" ref="E2364" si="4542">plan_id</f>
        <v>805</v>
      </c>
      <c r="F2364" s="43">
        <f t="shared" ca="1" si="4484"/>
        <v>2004</v>
      </c>
      <c r="G2364" s="43">
        <f t="shared" ref="G2364" ca="1" si="4543">VLOOKUP(INDIRECT(CHAR(39)&amp;$A2364&amp;CHAR(39)&amp;"!r2c"&amp;$C2364,0),variables,2,0)</f>
        <v>10974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43"/>
    </row>
    <row r="2365" spans="1:9" x14ac:dyDescent="0.3">
      <c r="A2365" s="43" t="s">
        <v>310</v>
      </c>
      <c r="B2365" s="43">
        <f t="shared" si="4425"/>
        <v>6</v>
      </c>
      <c r="C2365" s="43">
        <f t="shared" si="4426"/>
        <v>8</v>
      </c>
      <c r="D2365" s="43"/>
      <c r="E2365" s="43">
        <f t="shared" ref="E2365" si="4544">plan_id</f>
        <v>805</v>
      </c>
      <c r="F2365" s="43">
        <f t="shared" ca="1" si="4484"/>
        <v>2004</v>
      </c>
      <c r="G2365" s="43">
        <f t="shared" ref="G2365" ca="1" si="4545">VLOOKUP(INDIRECT(CHAR(39)&amp;$A2365&amp;CHAR(39)&amp;"!r2c"&amp;$C2365,0),variables,2,0)</f>
        <v>10987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3"/>
    </row>
    <row r="2366" spans="1:9" x14ac:dyDescent="0.3">
      <c r="A2366" s="43" t="s">
        <v>310</v>
      </c>
      <c r="B2366" s="43">
        <f t="shared" si="4425"/>
        <v>6</v>
      </c>
      <c r="C2366" s="43">
        <f t="shared" si="4426"/>
        <v>9</v>
      </c>
      <c r="D2366" s="43"/>
      <c r="E2366" s="43">
        <f t="shared" ref="E2366" si="4546">plan_id</f>
        <v>805</v>
      </c>
      <c r="F2366" s="43">
        <f t="shared" ca="1" si="4484"/>
        <v>2004</v>
      </c>
      <c r="G2366" s="43">
        <f t="shared" ref="G2366" ca="1" si="4547">VLOOKUP(INDIRECT(CHAR(39)&amp;$A2366&amp;CHAR(39)&amp;"!r2c"&amp;$C2366,0),variables,2,0)</f>
        <v>10885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3"/>
    </row>
    <row r="2367" spans="1:9" x14ac:dyDescent="0.3">
      <c r="A2367" s="43" t="s">
        <v>310</v>
      </c>
      <c r="B2367" s="43">
        <f t="shared" si="4425"/>
        <v>6</v>
      </c>
      <c r="C2367" s="43">
        <f t="shared" si="4426"/>
        <v>10</v>
      </c>
      <c r="D2367" s="43"/>
      <c r="E2367" s="43">
        <f t="shared" ref="E2367" si="4548">plan_id</f>
        <v>805</v>
      </c>
      <c r="F2367" s="43">
        <f t="shared" ca="1" si="4484"/>
        <v>2004</v>
      </c>
      <c r="G2367" s="43">
        <f t="shared" ref="G2367" ca="1" si="4549">VLOOKUP(INDIRECT(CHAR(39)&amp;$A2367&amp;CHAR(39)&amp;"!r2c"&amp;$C2367,0),variables,2,0)</f>
        <v>10886</v>
      </c>
      <c r="H2367" s="4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3"/>
    </row>
    <row r="2368" spans="1:9" x14ac:dyDescent="0.3">
      <c r="A2368" s="43" t="s">
        <v>310</v>
      </c>
      <c r="B2368" s="43">
        <f t="shared" si="4425"/>
        <v>6</v>
      </c>
      <c r="C2368" s="43">
        <f t="shared" si="4426"/>
        <v>11</v>
      </c>
      <c r="D2368" s="43"/>
      <c r="E2368" s="43">
        <f t="shared" ref="E2368" si="4550">plan_id</f>
        <v>805</v>
      </c>
      <c r="F2368" s="43">
        <f t="shared" ca="1" si="4484"/>
        <v>2004</v>
      </c>
      <c r="G2368" s="43">
        <f t="shared" ref="G2368" ca="1" si="4551">VLOOKUP(INDIRECT(CHAR(39)&amp;$A2368&amp;CHAR(39)&amp;"!r2c"&amp;$C2368,0),variables,2,0)</f>
        <v>10887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3"/>
    </row>
    <row r="2369" spans="1:9" x14ac:dyDescent="0.3">
      <c r="A2369" s="43" t="s">
        <v>310</v>
      </c>
      <c r="B2369" s="43">
        <f t="shared" si="4425"/>
        <v>6</v>
      </c>
      <c r="C2369" s="43">
        <f t="shared" si="4426"/>
        <v>12</v>
      </c>
      <c r="D2369" s="43"/>
      <c r="E2369" s="43">
        <f t="shared" ref="E2369" si="4552">plan_id</f>
        <v>805</v>
      </c>
      <c r="F2369" s="43">
        <f t="shared" ca="1" si="4484"/>
        <v>2004</v>
      </c>
      <c r="G2369" s="43">
        <f t="shared" ref="G2369" ca="1" si="4553">VLOOKUP(INDIRECT(CHAR(39)&amp;$A2369&amp;CHAR(39)&amp;"!r2c"&amp;$C2369,0),variables,2,0)</f>
        <v>10883</v>
      </c>
      <c r="H2369" s="4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3"/>
    </row>
    <row r="2370" spans="1:9" x14ac:dyDescent="0.3">
      <c r="A2370" s="43" t="s">
        <v>310</v>
      </c>
      <c r="B2370" s="43">
        <f t="shared" si="4425"/>
        <v>6</v>
      </c>
      <c r="C2370" s="43">
        <f t="shared" si="4426"/>
        <v>13</v>
      </c>
      <c r="D2370" s="43"/>
      <c r="E2370" s="43">
        <f t="shared" ref="E2370" si="4554">plan_id</f>
        <v>805</v>
      </c>
      <c r="F2370" s="43">
        <f t="shared" ca="1" si="4484"/>
        <v>2004</v>
      </c>
      <c r="G2370" s="43">
        <f t="shared" ref="G2370" ca="1" si="4555">VLOOKUP(INDIRECT(CHAR(39)&amp;$A2370&amp;CHAR(39)&amp;"!r2c"&amp;$C2370,0),variables,2,0)</f>
        <v>10989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14255100000</v>
      </c>
      <c r="I2370" s="43"/>
    </row>
    <row r="2371" spans="1:9" x14ac:dyDescent="0.3">
      <c r="A2371" s="43" t="s">
        <v>310</v>
      </c>
      <c r="B2371" s="43">
        <f t="shared" ref="B2371:B2434" si="4556">B2344+1</f>
        <v>6</v>
      </c>
      <c r="C2371" s="43">
        <f t="shared" ref="C2371:C2434" si="4557">C2344</f>
        <v>14</v>
      </c>
      <c r="D2371" s="43"/>
      <c r="E2371" s="43">
        <f t="shared" ref="E2371" si="4558">plan_id</f>
        <v>805</v>
      </c>
      <c r="F2371" s="43">
        <f t="shared" ca="1" si="4484"/>
        <v>2004</v>
      </c>
      <c r="G2371" s="43">
        <f t="shared" ref="G2371" ca="1" si="4559">VLOOKUP(INDIRECT(CHAR(39)&amp;$A2371&amp;CHAR(39)&amp;"!r2c"&amp;$C2371,0),variables,2,0)</f>
        <v>10990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17617600000</v>
      </c>
      <c r="I2371" s="43"/>
    </row>
    <row r="2372" spans="1:9" x14ac:dyDescent="0.3">
      <c r="A2372" s="43" t="s">
        <v>310</v>
      </c>
      <c r="B2372" s="43">
        <f t="shared" si="4556"/>
        <v>6</v>
      </c>
      <c r="C2372" s="43">
        <f t="shared" si="4557"/>
        <v>15</v>
      </c>
      <c r="D2372" s="43"/>
      <c r="E2372" s="43">
        <f t="shared" ref="E2372" si="4560">plan_id</f>
        <v>805</v>
      </c>
      <c r="F2372" s="43">
        <f t="shared" ca="1" si="4484"/>
        <v>2004</v>
      </c>
      <c r="G2372" s="43">
        <f t="shared" ref="G2372" ca="1" si="4561">VLOOKUP(INDIRECT(CHAR(39)&amp;$A2372&amp;CHAR(39)&amp;"!r2c"&amp;$C2372,0),variables,2,0)</f>
        <v>10991</v>
      </c>
      <c r="H2372" s="4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3362500000</v>
      </c>
      <c r="I2372" s="43"/>
    </row>
    <row r="2373" spans="1:9" x14ac:dyDescent="0.3">
      <c r="A2373" s="43" t="s">
        <v>310</v>
      </c>
      <c r="B2373" s="43">
        <f t="shared" si="4556"/>
        <v>6</v>
      </c>
      <c r="C2373" s="43">
        <f t="shared" si="4557"/>
        <v>16</v>
      </c>
      <c r="D2373" s="43"/>
      <c r="E2373" s="43">
        <f t="shared" ref="E2373" si="4562">plan_id</f>
        <v>805</v>
      </c>
      <c r="F2373" s="43">
        <f t="shared" ca="1" si="4484"/>
        <v>2004</v>
      </c>
      <c r="G2373" s="43">
        <f t="shared" ref="G2373" ca="1" si="4563">VLOOKUP(INDIRECT(CHAR(39)&amp;$A2373&amp;CHAR(39)&amp;"!r2c"&amp;$C2373,0),variables,2,0)</f>
        <v>10992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0.80900000000000005</v>
      </c>
      <c r="I2373" s="43"/>
    </row>
    <row r="2374" spans="1:9" x14ac:dyDescent="0.3">
      <c r="A2374" s="43" t="s">
        <v>310</v>
      </c>
      <c r="B2374" s="43">
        <f t="shared" si="4556"/>
        <v>6</v>
      </c>
      <c r="C2374" s="43">
        <f t="shared" si="4557"/>
        <v>17</v>
      </c>
      <c r="D2374" s="43"/>
      <c r="E2374" s="43">
        <f t="shared" ref="E2374" si="4564">plan_id</f>
        <v>805</v>
      </c>
      <c r="F2374" s="43">
        <f t="shared" ca="1" si="4484"/>
        <v>2004</v>
      </c>
      <c r="G2374" s="43">
        <f t="shared" ref="G2374" ca="1" si="4565">VLOOKUP(INDIRECT(CHAR(39)&amp;$A2374&amp;CHAR(39)&amp;"!r2c"&amp;$C2374,0),variables,2,0)</f>
        <v>10993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2641500000</v>
      </c>
      <c r="I2374" s="43"/>
    </row>
    <row r="2375" spans="1:9" x14ac:dyDescent="0.3">
      <c r="A2375" s="43" t="s">
        <v>310</v>
      </c>
      <c r="B2375" s="43">
        <f t="shared" si="4556"/>
        <v>6</v>
      </c>
      <c r="C2375" s="43">
        <f t="shared" si="4557"/>
        <v>18</v>
      </c>
      <c r="D2375" s="43"/>
      <c r="E2375" s="43">
        <f t="shared" ref="E2375" si="4566">plan_id</f>
        <v>805</v>
      </c>
      <c r="F2375" s="43">
        <f t="shared" ca="1" si="4484"/>
        <v>2004</v>
      </c>
      <c r="G2375" s="43">
        <f t="shared" ref="G2375" ca="1" si="4567">VLOOKUP(INDIRECT(CHAR(39)&amp;$A2375&amp;CHAR(39)&amp;"!r2c"&amp;$C2375,0),variables,2,0)</f>
        <v>11005</v>
      </c>
      <c r="H2375" s="4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3"/>
    </row>
    <row r="2376" spans="1:9" x14ac:dyDescent="0.3">
      <c r="A2376" s="43" t="s">
        <v>310</v>
      </c>
      <c r="B2376" s="43">
        <f t="shared" si="4556"/>
        <v>6</v>
      </c>
      <c r="C2376" s="43">
        <f t="shared" si="4557"/>
        <v>19</v>
      </c>
      <c r="D2376" s="43"/>
      <c r="E2376" s="43">
        <f t="shared" ref="E2376" si="4568">plan_id</f>
        <v>805</v>
      </c>
      <c r="F2376" s="43">
        <f t="shared" ca="1" si="4484"/>
        <v>2004</v>
      </c>
      <c r="G2376" s="43">
        <f t="shared" ref="G2376" ca="1" si="4569">VLOOKUP(INDIRECT(CHAR(39)&amp;$A2376&amp;CHAR(39)&amp;"!r2c"&amp;$C2376,0),variables,2,0)</f>
        <v>10988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0.13795192125686162</v>
      </c>
      <c r="I2376" s="43"/>
    </row>
    <row r="2377" spans="1:9" x14ac:dyDescent="0.3">
      <c r="A2377" s="43" t="s">
        <v>310</v>
      </c>
      <c r="B2377" s="43">
        <f t="shared" si="4556"/>
        <v>6</v>
      </c>
      <c r="C2377" s="43">
        <f t="shared" si="4557"/>
        <v>20</v>
      </c>
      <c r="D2377" s="43"/>
      <c r="E2377" s="43">
        <f t="shared" ref="E2377" si="4570">plan_id</f>
        <v>805</v>
      </c>
      <c r="F2377" s="43">
        <f t="shared" ca="1" si="4484"/>
        <v>2004</v>
      </c>
      <c r="G2377" s="43">
        <f t="shared" ref="G2377" ca="1" si="4571">VLOOKUP(INDIRECT(CHAR(39)&amp;$A2377&amp;CHAR(39)&amp;"!r2c"&amp;$C2377,0),variables,2,0)</f>
        <v>10996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12919556587</v>
      </c>
      <c r="I2377" s="43"/>
    </row>
    <row r="2378" spans="1:9" x14ac:dyDescent="0.3">
      <c r="A2378" s="43" t="s">
        <v>310</v>
      </c>
      <c r="B2378" s="43">
        <f t="shared" si="4556"/>
        <v>6</v>
      </c>
      <c r="C2378" s="43">
        <f t="shared" si="4557"/>
        <v>21</v>
      </c>
      <c r="D2378" s="43"/>
      <c r="E2378" s="43">
        <f t="shared" ref="E2378" si="4572">plan_id</f>
        <v>805</v>
      </c>
      <c r="F2378" s="43">
        <f t="shared" ca="1" si="4484"/>
        <v>2004</v>
      </c>
      <c r="G2378" s="43">
        <f t="shared" ref="G2378" ca="1" si="4573">VLOOKUP(INDIRECT(CHAR(39)&amp;$A2378&amp;CHAR(39)&amp;"!r2c"&amp;$C2378,0),variables,2,0)</f>
        <v>10997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0.73333238278766688</v>
      </c>
      <c r="I2378" s="43"/>
    </row>
    <row r="2379" spans="1:9" x14ac:dyDescent="0.3">
      <c r="A2379" s="43" t="s">
        <v>310</v>
      </c>
      <c r="B2379" s="43">
        <f t="shared" si="4556"/>
        <v>6</v>
      </c>
      <c r="C2379" s="43">
        <f t="shared" si="4557"/>
        <v>22</v>
      </c>
      <c r="D2379" s="43"/>
      <c r="E2379" s="43">
        <f t="shared" ref="E2379" si="4574">plan_id</f>
        <v>805</v>
      </c>
      <c r="F2379" s="43">
        <f t="shared" ca="1" si="4484"/>
        <v>2004</v>
      </c>
      <c r="G2379" s="43">
        <f t="shared" ref="G2379" ca="1" si="4575">VLOOKUP(INDIRECT(CHAR(39)&amp;$A2379&amp;CHAR(39)&amp;"!r2c"&amp;$C2379,0),variables,2,0)</f>
        <v>10980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4.9599999999999998E-2</v>
      </c>
      <c r="I2379" s="43"/>
    </row>
    <row r="2380" spans="1:9" x14ac:dyDescent="0.3">
      <c r="A2380" s="43" t="s">
        <v>310</v>
      </c>
      <c r="B2380" s="43">
        <f t="shared" si="4556"/>
        <v>6</v>
      </c>
      <c r="C2380" s="43">
        <f t="shared" si="4557"/>
        <v>23</v>
      </c>
      <c r="D2380" s="43"/>
      <c r="E2380" s="43">
        <f t="shared" ref="E2380" si="4576">plan_id</f>
        <v>805</v>
      </c>
      <c r="F2380" s="43">
        <f t="shared" ca="1" si="4484"/>
        <v>2004</v>
      </c>
      <c r="G2380" s="43">
        <f t="shared" ref="G2380" ca="1" si="4577">VLOOKUP(INDIRECT(CHAR(39)&amp;$A2380&amp;CHAR(39)&amp;"!r2c"&amp;$C2380,0),variables,2,0)</f>
        <v>10981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9.7600000000000006E-2</v>
      </c>
      <c r="I2380" s="43"/>
    </row>
    <row r="2381" spans="1:9" x14ac:dyDescent="0.3">
      <c r="A2381" s="43" t="s">
        <v>310</v>
      </c>
      <c r="B2381" s="43">
        <f t="shared" si="4556"/>
        <v>6</v>
      </c>
      <c r="C2381" s="43">
        <f t="shared" si="4557"/>
        <v>24</v>
      </c>
      <c r="D2381" s="43"/>
      <c r="E2381" s="43">
        <f t="shared" ref="E2381" si="4578">plan_id</f>
        <v>805</v>
      </c>
      <c r="F2381" s="43">
        <f t="shared" ca="1" si="4484"/>
        <v>2004</v>
      </c>
      <c r="G2381" s="43">
        <f t="shared" ref="G2381" ca="1" si="4579">VLOOKUP(INDIRECT(CHAR(39)&amp;$A2381&amp;CHAR(39)&amp;"!r2c"&amp;$C2381,0),variables,2,0)</f>
        <v>10998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3"/>
    </row>
    <row r="2382" spans="1:9" x14ac:dyDescent="0.3">
      <c r="A2382" s="43" t="s">
        <v>310</v>
      </c>
      <c r="B2382" s="43">
        <f t="shared" si="4556"/>
        <v>6</v>
      </c>
      <c r="C2382" s="43">
        <f t="shared" si="4557"/>
        <v>25</v>
      </c>
      <c r="D2382" s="43"/>
      <c r="E2382" s="43">
        <f t="shared" ref="E2382" si="4580">plan_id</f>
        <v>805</v>
      </c>
      <c r="F2382" s="43">
        <f t="shared" ca="1" si="4484"/>
        <v>2004</v>
      </c>
      <c r="G2382" s="43">
        <f t="shared" ref="G2382" ca="1" si="4581">VLOOKUP(INDIRECT(CHAR(39)&amp;$A2382&amp;CHAR(39)&amp;"!r2c"&amp;$C2382,0),variables,2,0)</f>
        <v>10999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885286089</v>
      </c>
      <c r="I2382" s="43"/>
    </row>
    <row r="2383" spans="1:9" x14ac:dyDescent="0.3">
      <c r="A2383" s="43" t="s">
        <v>310</v>
      </c>
      <c r="B2383" s="43">
        <f t="shared" si="4556"/>
        <v>6</v>
      </c>
      <c r="C2383" s="43">
        <f t="shared" si="4557"/>
        <v>26</v>
      </c>
      <c r="D2383" s="43"/>
      <c r="E2383" s="43">
        <f t="shared" ref="E2383" si="4582">plan_id</f>
        <v>805</v>
      </c>
      <c r="F2383" s="43">
        <f t="shared" ca="1" si="4484"/>
        <v>2004</v>
      </c>
      <c r="G2383" s="43">
        <f t="shared" ref="G2383" ca="1" si="4583">VLOOKUP(INDIRECT(CHAR(39)&amp;$A2383&amp;CHAR(39)&amp;"!r2c"&amp;$C2383,0),variables,2,0)</f>
        <v>11000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10471607</v>
      </c>
      <c r="I2383" s="43"/>
    </row>
    <row r="2384" spans="1:9" x14ac:dyDescent="0.3">
      <c r="A2384" s="43" t="s">
        <v>310</v>
      </c>
      <c r="B2384" s="43">
        <f t="shared" si="4556"/>
        <v>6</v>
      </c>
      <c r="C2384" s="43">
        <f t="shared" si="4557"/>
        <v>27</v>
      </c>
      <c r="D2384" s="43"/>
      <c r="E2384" s="43">
        <f t="shared" ref="E2384" si="4584">plan_id</f>
        <v>805</v>
      </c>
      <c r="F2384" s="43">
        <f t="shared" ca="1" si="4484"/>
        <v>2004</v>
      </c>
      <c r="G2384" s="43">
        <f t="shared" ref="G2384" ca="1" si="4585">VLOOKUP(INDIRECT(CHAR(39)&amp;$A2384&amp;CHAR(39)&amp;"!r2c"&amp;$C2384,0),variables,2,0)</f>
        <v>11001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6578420</v>
      </c>
      <c r="I2384" s="43"/>
    </row>
    <row r="2385" spans="1:9" x14ac:dyDescent="0.3">
      <c r="A2385" s="43" t="s">
        <v>310</v>
      </c>
      <c r="B2385" s="43">
        <f t="shared" si="4556"/>
        <v>6</v>
      </c>
      <c r="C2385" s="43">
        <f t="shared" si="4557"/>
        <v>28</v>
      </c>
      <c r="D2385" s="43"/>
      <c r="E2385" s="43">
        <f t="shared" ref="E2385" si="4586">plan_id</f>
        <v>805</v>
      </c>
      <c r="F2385" s="43">
        <f t="shared" ca="1" si="4484"/>
        <v>2004</v>
      </c>
      <c r="G2385" s="43">
        <f t="shared" ref="G2385" ca="1" si="4587">VLOOKUP(INDIRECT(CHAR(39)&amp;$A2385&amp;CHAR(39)&amp;"!r2c"&amp;$C2385,0),variables,2,0)</f>
        <v>11002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3"/>
    </row>
    <row r="2386" spans="1:9" x14ac:dyDescent="0.3">
      <c r="A2386" s="43" t="s">
        <v>310</v>
      </c>
      <c r="B2386" s="43">
        <f t="shared" si="4556"/>
        <v>6</v>
      </c>
      <c r="C2386" s="43">
        <f t="shared" si="4557"/>
        <v>29</v>
      </c>
      <c r="D2386" s="43"/>
      <c r="E2386" s="43">
        <f t="shared" ref="E2386" si="4588">plan_id</f>
        <v>805</v>
      </c>
      <c r="F2386" s="43">
        <f t="shared" ca="1" si="4484"/>
        <v>2004</v>
      </c>
      <c r="G2386" s="43">
        <f t="shared" ref="G2386" ca="1" si="4589">VLOOKUP(INDIRECT(CHAR(39)&amp;$A2386&amp;CHAR(39)&amp;"!r2c"&amp;$C2386,0),variables,2,0)</f>
        <v>11003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902336116</v>
      </c>
      <c r="I2386" s="43"/>
    </row>
    <row r="2387" spans="1:9" x14ac:dyDescent="0.3">
      <c r="A2387" s="43" t="s">
        <v>310</v>
      </c>
      <c r="B2387" s="43">
        <f t="shared" si="4556"/>
        <v>7</v>
      </c>
      <c r="C2387" s="43">
        <f t="shared" si="4557"/>
        <v>3</v>
      </c>
      <c r="D2387" s="43"/>
      <c r="E2387" s="43">
        <f t="shared" ref="E2387" si="4590">plan_id</f>
        <v>805</v>
      </c>
      <c r="F2387" s="43">
        <f t="shared" ca="1" si="4484"/>
        <v>2005</v>
      </c>
      <c r="G2387" s="43">
        <f t="shared" ref="G2387" ca="1" si="4591">VLOOKUP(INDIRECT(CHAR(39)&amp;$A2387&amp;CHAR(39)&amp;"!r2c"&amp;$C2387,0),variables,2,0)</f>
        <v>10982</v>
      </c>
      <c r="H2387" s="4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43"/>
    </row>
    <row r="2388" spans="1:9" x14ac:dyDescent="0.3">
      <c r="A2388" s="43" t="s">
        <v>310</v>
      </c>
      <c r="B2388" s="43">
        <f t="shared" si="4556"/>
        <v>7</v>
      </c>
      <c r="C2388" s="43">
        <f t="shared" si="4557"/>
        <v>4</v>
      </c>
      <c r="D2388" s="43"/>
      <c r="E2388" s="43">
        <f t="shared" ref="E2388" si="4592">plan_id</f>
        <v>805</v>
      </c>
      <c r="F2388" s="43">
        <f t="shared" ca="1" si="4484"/>
        <v>2005</v>
      </c>
      <c r="G2388" s="43">
        <f t="shared" ref="G2388" ca="1" si="4593">VLOOKUP(INDIRECT(CHAR(39)&amp;$A2388&amp;CHAR(39)&amp;"!r2c"&amp;$C2388,0),variables,2,0)</f>
        <v>10984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383800000</v>
      </c>
      <c r="I2388" s="43"/>
    </row>
    <row r="2389" spans="1:9" x14ac:dyDescent="0.3">
      <c r="A2389" s="43" t="s">
        <v>310</v>
      </c>
      <c r="B2389" s="43">
        <f t="shared" si="4556"/>
        <v>7</v>
      </c>
      <c r="C2389" s="43">
        <f t="shared" si="4557"/>
        <v>5</v>
      </c>
      <c r="D2389" s="43"/>
      <c r="E2389" s="43">
        <f t="shared" ref="E2389" si="4594">plan_id</f>
        <v>805</v>
      </c>
      <c r="F2389" s="43">
        <f t="shared" ca="1" si="4484"/>
        <v>2005</v>
      </c>
      <c r="G2389" s="43">
        <f t="shared" ref="G2389" ca="1" si="4595">VLOOKUP(INDIRECT(CHAR(39)&amp;$A2389&amp;CHAR(39)&amp;"!r2c"&amp;$C2389,0),variables,2,0)</f>
        <v>10985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383800000</v>
      </c>
      <c r="I2389" s="43"/>
    </row>
    <row r="2390" spans="1:9" x14ac:dyDescent="0.3">
      <c r="A2390" s="43" t="s">
        <v>310</v>
      </c>
      <c r="B2390" s="43">
        <f t="shared" si="4556"/>
        <v>7</v>
      </c>
      <c r="C2390" s="43">
        <f t="shared" si="4557"/>
        <v>6</v>
      </c>
      <c r="D2390" s="43"/>
      <c r="E2390" s="43">
        <f t="shared" ref="E2390" si="4596">plan_id</f>
        <v>805</v>
      </c>
      <c r="F2390" s="43">
        <f t="shared" ca="1" si="4484"/>
        <v>2005</v>
      </c>
      <c r="G2390" s="43">
        <f t="shared" ref="G2390" ca="1" si="4597">VLOOKUP(INDIRECT(CHAR(39)&amp;$A2390&amp;CHAR(39)&amp;"!r2c"&amp;$C2390,0),variables,2,0)</f>
        <v>10986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3"/>
    </row>
    <row r="2391" spans="1:9" x14ac:dyDescent="0.3">
      <c r="A2391" s="43" t="s">
        <v>310</v>
      </c>
      <c r="B2391" s="43">
        <f t="shared" si="4556"/>
        <v>7</v>
      </c>
      <c r="C2391" s="43">
        <f t="shared" si="4557"/>
        <v>7</v>
      </c>
      <c r="D2391" s="43"/>
      <c r="E2391" s="43">
        <f t="shared" ref="E2391" si="4598">plan_id</f>
        <v>805</v>
      </c>
      <c r="F2391" s="43">
        <f t="shared" ca="1" si="4484"/>
        <v>2005</v>
      </c>
      <c r="G2391" s="43">
        <f t="shared" ref="G2391" ca="1" si="4599">VLOOKUP(INDIRECT(CHAR(39)&amp;$A2391&amp;CHAR(39)&amp;"!r2c"&amp;$C2391,0),variables,2,0)</f>
        <v>10974</v>
      </c>
      <c r="H2391" s="4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43"/>
    </row>
    <row r="2392" spans="1:9" x14ac:dyDescent="0.3">
      <c r="A2392" s="43" t="s">
        <v>310</v>
      </c>
      <c r="B2392" s="43">
        <f t="shared" si="4556"/>
        <v>7</v>
      </c>
      <c r="C2392" s="43">
        <f t="shared" si="4557"/>
        <v>8</v>
      </c>
      <c r="D2392" s="43"/>
      <c r="E2392" s="43">
        <f t="shared" ref="E2392" si="4600">plan_id</f>
        <v>805</v>
      </c>
      <c r="F2392" s="43">
        <f t="shared" ca="1" si="4484"/>
        <v>2005</v>
      </c>
      <c r="G2392" s="43">
        <f t="shared" ref="G2392" ca="1" si="4601">VLOOKUP(INDIRECT(CHAR(39)&amp;$A2392&amp;CHAR(39)&amp;"!r2c"&amp;$C2392,0),variables,2,0)</f>
        <v>10987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3"/>
    </row>
    <row r="2393" spans="1:9" x14ac:dyDescent="0.3">
      <c r="A2393" s="43" t="s">
        <v>310</v>
      </c>
      <c r="B2393" s="43">
        <f t="shared" si="4556"/>
        <v>7</v>
      </c>
      <c r="C2393" s="43">
        <f t="shared" si="4557"/>
        <v>9</v>
      </c>
      <c r="D2393" s="43"/>
      <c r="E2393" s="43">
        <f t="shared" ref="E2393" si="4602">plan_id</f>
        <v>805</v>
      </c>
      <c r="F2393" s="43">
        <f t="shared" ca="1" si="4484"/>
        <v>2005</v>
      </c>
      <c r="G2393" s="43">
        <f t="shared" ref="G2393" ca="1" si="4603">VLOOKUP(INDIRECT(CHAR(39)&amp;$A2393&amp;CHAR(39)&amp;"!r2c"&amp;$C2393,0),variables,2,0)</f>
        <v>10885</v>
      </c>
      <c r="H2393" s="4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3"/>
    </row>
    <row r="2394" spans="1:9" x14ac:dyDescent="0.3">
      <c r="A2394" s="43" t="s">
        <v>310</v>
      </c>
      <c r="B2394" s="43">
        <f t="shared" si="4556"/>
        <v>7</v>
      </c>
      <c r="C2394" s="43">
        <f t="shared" si="4557"/>
        <v>10</v>
      </c>
      <c r="D2394" s="43"/>
      <c r="E2394" s="43">
        <f t="shared" ref="E2394" si="4604">plan_id</f>
        <v>805</v>
      </c>
      <c r="F2394" s="43">
        <f t="shared" ca="1" si="4484"/>
        <v>2005</v>
      </c>
      <c r="G2394" s="43">
        <f t="shared" ref="G2394" ca="1" si="4605">VLOOKUP(INDIRECT(CHAR(39)&amp;$A2394&amp;CHAR(39)&amp;"!r2c"&amp;$C2394,0),variables,2,0)</f>
        <v>10886</v>
      </c>
      <c r="H2394" s="4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3"/>
    </row>
    <row r="2395" spans="1:9" x14ac:dyDescent="0.3">
      <c r="A2395" s="43" t="s">
        <v>310</v>
      </c>
      <c r="B2395" s="43">
        <f t="shared" si="4556"/>
        <v>7</v>
      </c>
      <c r="C2395" s="43">
        <f t="shared" si="4557"/>
        <v>11</v>
      </c>
      <c r="D2395" s="43"/>
      <c r="E2395" s="43">
        <f t="shared" ref="E2395" si="4606">plan_id</f>
        <v>805</v>
      </c>
      <c r="F2395" s="43">
        <f t="shared" ca="1" si="4484"/>
        <v>2005</v>
      </c>
      <c r="G2395" s="43">
        <f t="shared" ref="G2395" ca="1" si="4607">VLOOKUP(INDIRECT(CHAR(39)&amp;$A2395&amp;CHAR(39)&amp;"!r2c"&amp;$C2395,0),variables,2,0)</f>
        <v>10887</v>
      </c>
      <c r="H2395" s="4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3"/>
    </row>
    <row r="2396" spans="1:9" x14ac:dyDescent="0.3">
      <c r="A2396" s="43" t="s">
        <v>310</v>
      </c>
      <c r="B2396" s="43">
        <f t="shared" si="4556"/>
        <v>7</v>
      </c>
      <c r="C2396" s="43">
        <f t="shared" si="4557"/>
        <v>12</v>
      </c>
      <c r="D2396" s="43"/>
      <c r="E2396" s="43">
        <f t="shared" ref="E2396" si="4608">plan_id</f>
        <v>805</v>
      </c>
      <c r="F2396" s="43">
        <f t="shared" ca="1" si="4484"/>
        <v>2005</v>
      </c>
      <c r="G2396" s="43">
        <f t="shared" ref="G2396" ca="1" si="4609">VLOOKUP(INDIRECT(CHAR(39)&amp;$A2396&amp;CHAR(39)&amp;"!r2c"&amp;$C2396,0),variables,2,0)</f>
        <v>10883</v>
      </c>
      <c r="H2396" s="4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3"/>
    </row>
    <row r="2397" spans="1:9" x14ac:dyDescent="0.3">
      <c r="A2397" s="43" t="s">
        <v>310</v>
      </c>
      <c r="B2397" s="43">
        <f t="shared" si="4556"/>
        <v>7</v>
      </c>
      <c r="C2397" s="43">
        <f t="shared" si="4557"/>
        <v>13</v>
      </c>
      <c r="D2397" s="43"/>
      <c r="E2397" s="43">
        <f t="shared" ref="E2397" si="4610">plan_id</f>
        <v>805</v>
      </c>
      <c r="F2397" s="43">
        <f t="shared" ca="1" si="4484"/>
        <v>2005</v>
      </c>
      <c r="G2397" s="43">
        <f t="shared" ref="G2397" ca="1" si="4611">VLOOKUP(INDIRECT(CHAR(39)&amp;$A2397&amp;CHAR(39)&amp;"!r2c"&amp;$C2397,0),variables,2,0)</f>
        <v>10989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14598800000</v>
      </c>
      <c r="I2397" s="43"/>
    </row>
    <row r="2398" spans="1:9" x14ac:dyDescent="0.3">
      <c r="A2398" s="43" t="s">
        <v>310</v>
      </c>
      <c r="B2398" s="43">
        <f t="shared" si="4556"/>
        <v>7</v>
      </c>
      <c r="C2398" s="43">
        <f t="shared" si="4557"/>
        <v>14</v>
      </c>
      <c r="D2398" s="43"/>
      <c r="E2398" s="43">
        <f t="shared" ref="E2398" si="4612">plan_id</f>
        <v>805</v>
      </c>
      <c r="F2398" s="43">
        <f t="shared" ca="1" si="4484"/>
        <v>2005</v>
      </c>
      <c r="G2398" s="43">
        <f t="shared" ref="G2398" ca="1" si="4613">VLOOKUP(INDIRECT(CHAR(39)&amp;$A2398&amp;CHAR(39)&amp;"!r2c"&amp;$C2398,0),variables,2,0)</f>
        <v>10990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19134800000</v>
      </c>
      <c r="I2398" s="43"/>
    </row>
    <row r="2399" spans="1:9" x14ac:dyDescent="0.3">
      <c r="A2399" s="43" t="s">
        <v>310</v>
      </c>
      <c r="B2399" s="43">
        <f t="shared" si="4556"/>
        <v>7</v>
      </c>
      <c r="C2399" s="43">
        <f t="shared" si="4557"/>
        <v>15</v>
      </c>
      <c r="D2399" s="43"/>
      <c r="E2399" s="43">
        <f t="shared" ref="E2399" si="4614">plan_id</f>
        <v>805</v>
      </c>
      <c r="F2399" s="43">
        <f t="shared" ca="1" si="4484"/>
        <v>2005</v>
      </c>
      <c r="G2399" s="43">
        <f t="shared" ref="G2399" ca="1" si="4615">VLOOKUP(INDIRECT(CHAR(39)&amp;$A2399&amp;CHAR(39)&amp;"!r2c"&amp;$C2399,0),variables,2,0)</f>
        <v>10991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4536000000</v>
      </c>
      <c r="I2399" s="43"/>
    </row>
    <row r="2400" spans="1:9" x14ac:dyDescent="0.3">
      <c r="A2400" s="43" t="s">
        <v>310</v>
      </c>
      <c r="B2400" s="43">
        <f t="shared" si="4556"/>
        <v>7</v>
      </c>
      <c r="C2400" s="43">
        <f t="shared" si="4557"/>
        <v>16</v>
      </c>
      <c r="D2400" s="43"/>
      <c r="E2400" s="43">
        <f t="shared" ref="E2400" si="4616">plan_id</f>
        <v>805</v>
      </c>
      <c r="F2400" s="43">
        <f t="shared" ca="1" si="4484"/>
        <v>2005</v>
      </c>
      <c r="G2400" s="43">
        <f t="shared" ref="G2400" ca="1" si="4617">VLOOKUP(INDIRECT(CHAR(39)&amp;$A2400&amp;CHAR(39)&amp;"!r2c"&amp;$C2400,0),variables,2,0)</f>
        <v>10992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0.76300000000000001</v>
      </c>
      <c r="I2400" s="43"/>
    </row>
    <row r="2401" spans="1:9" x14ac:dyDescent="0.3">
      <c r="A2401" s="43" t="s">
        <v>310</v>
      </c>
      <c r="B2401" s="43">
        <f t="shared" si="4556"/>
        <v>7</v>
      </c>
      <c r="C2401" s="43">
        <f t="shared" si="4557"/>
        <v>17</v>
      </c>
      <c r="D2401" s="43"/>
      <c r="E2401" s="43">
        <f t="shared" ref="E2401" si="4618">plan_id</f>
        <v>805</v>
      </c>
      <c r="F2401" s="43">
        <f t="shared" ca="1" si="4484"/>
        <v>2005</v>
      </c>
      <c r="G2401" s="43">
        <f t="shared" ref="G2401" ca="1" si="4619">VLOOKUP(INDIRECT(CHAR(39)&amp;$A2401&amp;CHAR(39)&amp;"!r2c"&amp;$C2401,0),variables,2,0)</f>
        <v>10993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2703400000</v>
      </c>
      <c r="I2401" s="43"/>
    </row>
    <row r="2402" spans="1:9" x14ac:dyDescent="0.3">
      <c r="A2402" s="43" t="s">
        <v>310</v>
      </c>
      <c r="B2402" s="43">
        <f t="shared" si="4556"/>
        <v>7</v>
      </c>
      <c r="C2402" s="43">
        <f t="shared" si="4557"/>
        <v>18</v>
      </c>
      <c r="D2402" s="43"/>
      <c r="E2402" s="43">
        <f t="shared" ref="E2402" si="4620">plan_id</f>
        <v>805</v>
      </c>
      <c r="F2402" s="43">
        <f t="shared" ca="1" si="4484"/>
        <v>2005</v>
      </c>
      <c r="G2402" s="43">
        <f t="shared" ref="G2402" ca="1" si="4621">VLOOKUP(INDIRECT(CHAR(39)&amp;$A2402&amp;CHAR(39)&amp;"!r2c"&amp;$C2402,0),variables,2,0)</f>
        <v>11005</v>
      </c>
      <c r="H2402" s="4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3"/>
    </row>
    <row r="2403" spans="1:9" x14ac:dyDescent="0.3">
      <c r="A2403" s="43" t="s">
        <v>310</v>
      </c>
      <c r="B2403" s="43">
        <f t="shared" si="4556"/>
        <v>7</v>
      </c>
      <c r="C2403" s="43">
        <f t="shared" si="4557"/>
        <v>19</v>
      </c>
      <c r="D2403" s="43"/>
      <c r="E2403" s="43">
        <f t="shared" ref="E2403" si="4622">plan_id</f>
        <v>805</v>
      </c>
      <c r="F2403" s="43">
        <f t="shared" ca="1" si="4484"/>
        <v>2005</v>
      </c>
      <c r="G2403" s="43">
        <f t="shared" ref="G2403" ca="1" si="4623">VLOOKUP(INDIRECT(CHAR(39)&amp;$A2403&amp;CHAR(39)&amp;"!r2c"&amp;$C2403,0),variables,2,0)</f>
        <v>10988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0.14196937190204928</v>
      </c>
      <c r="I2403" s="43"/>
    </row>
    <row r="2404" spans="1:9" x14ac:dyDescent="0.3">
      <c r="A2404" s="43" t="s">
        <v>310</v>
      </c>
      <c r="B2404" s="43">
        <f t="shared" si="4556"/>
        <v>7</v>
      </c>
      <c r="C2404" s="43">
        <f t="shared" si="4557"/>
        <v>20</v>
      </c>
      <c r="D2404" s="43"/>
      <c r="E2404" s="43">
        <f t="shared" ref="E2404" si="4624">plan_id</f>
        <v>805</v>
      </c>
      <c r="F2404" s="43">
        <f t="shared" ca="1" si="4484"/>
        <v>2005</v>
      </c>
      <c r="G2404" s="43">
        <f t="shared" ref="G2404" ca="1" si="4625">VLOOKUP(INDIRECT(CHAR(39)&amp;$A2404&amp;CHAR(39)&amp;"!r2c"&amp;$C2404,0),variables,2,0)</f>
        <v>10996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13519997946</v>
      </c>
      <c r="I2404" s="43"/>
    </row>
    <row r="2405" spans="1:9" x14ac:dyDescent="0.3">
      <c r="A2405" s="43" t="s">
        <v>310</v>
      </c>
      <c r="B2405" s="43">
        <f t="shared" si="4556"/>
        <v>7</v>
      </c>
      <c r="C2405" s="43">
        <f t="shared" si="4557"/>
        <v>21</v>
      </c>
      <c r="D2405" s="43"/>
      <c r="E2405" s="43">
        <f t="shared" ref="E2405" si="4626">plan_id</f>
        <v>805</v>
      </c>
      <c r="F2405" s="43">
        <f t="shared" ca="1" si="4484"/>
        <v>2005</v>
      </c>
      <c r="G2405" s="43">
        <f t="shared" ref="G2405" ca="1" si="4627">VLOOKUP(INDIRECT(CHAR(39)&amp;$A2405&amp;CHAR(39)&amp;"!r2c"&amp;$C2405,0),variables,2,0)</f>
        <v>10997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0.70656593985826865</v>
      </c>
      <c r="I2405" s="43"/>
    </row>
    <row r="2406" spans="1:9" x14ac:dyDescent="0.3">
      <c r="A2406" s="43" t="s">
        <v>310</v>
      </c>
      <c r="B2406" s="43">
        <f t="shared" si="4556"/>
        <v>7</v>
      </c>
      <c r="C2406" s="43">
        <f t="shared" si="4557"/>
        <v>22</v>
      </c>
      <c r="D2406" s="43"/>
      <c r="E2406" s="43">
        <f t="shared" ref="E2406" si="4628">plan_id</f>
        <v>805</v>
      </c>
      <c r="F2406" s="43">
        <f t="shared" ca="1" si="4484"/>
        <v>2005</v>
      </c>
      <c r="G2406" s="43">
        <f t="shared" ref="G2406" ca="1" si="4629">VLOOKUP(INDIRECT(CHAR(39)&amp;$A2406&amp;CHAR(39)&amp;"!r2c"&amp;$C2406,0),variables,2,0)</f>
        <v>10980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3"/>
    </row>
    <row r="2407" spans="1:9" x14ac:dyDescent="0.3">
      <c r="A2407" s="43" t="s">
        <v>310</v>
      </c>
      <c r="B2407" s="43">
        <f t="shared" si="4556"/>
        <v>7</v>
      </c>
      <c r="C2407" s="43">
        <f t="shared" si="4557"/>
        <v>23</v>
      </c>
      <c r="D2407" s="43"/>
      <c r="E2407" s="43">
        <f t="shared" ref="E2407" si="4630">plan_id</f>
        <v>805</v>
      </c>
      <c r="F2407" s="43">
        <f t="shared" ca="1" si="4484"/>
        <v>2005</v>
      </c>
      <c r="G2407" s="43">
        <f t="shared" ref="G2407" ca="1" si="4631">VLOOKUP(INDIRECT(CHAR(39)&amp;$A2407&amp;CHAR(39)&amp;"!r2c"&amp;$C2407,0),variables,2,0)</f>
        <v>10981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7.4399999999999994E-2</v>
      </c>
      <c r="I2407" s="43"/>
    </row>
    <row r="2408" spans="1:9" x14ac:dyDescent="0.3">
      <c r="A2408" s="43" t="s">
        <v>310</v>
      </c>
      <c r="B2408" s="43">
        <f t="shared" si="4556"/>
        <v>7</v>
      </c>
      <c r="C2408" s="43">
        <f t="shared" si="4557"/>
        <v>24</v>
      </c>
      <c r="D2408" s="43"/>
      <c r="E2408" s="43">
        <f t="shared" ref="E2408" si="4632">plan_id</f>
        <v>805</v>
      </c>
      <c r="F2408" s="43">
        <f t="shared" ca="1" si="4484"/>
        <v>2005</v>
      </c>
      <c r="G2408" s="43">
        <f t="shared" ref="G2408" ca="1" si="4633">VLOOKUP(INDIRECT(CHAR(39)&amp;$A2408&amp;CHAR(39)&amp;"!r2c"&amp;$C2408,0),variables,2,0)</f>
        <v>10998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3"/>
    </row>
    <row r="2409" spans="1:9" x14ac:dyDescent="0.3">
      <c r="A2409" s="43" t="s">
        <v>310</v>
      </c>
      <c r="B2409" s="43">
        <f t="shared" si="4556"/>
        <v>7</v>
      </c>
      <c r="C2409" s="43">
        <f t="shared" si="4557"/>
        <v>25</v>
      </c>
      <c r="D2409" s="43"/>
      <c r="E2409" s="43">
        <f t="shared" ref="E2409" si="4634">plan_id</f>
        <v>805</v>
      </c>
      <c r="F2409" s="43">
        <f t="shared" ca="1" si="4484"/>
        <v>2005</v>
      </c>
      <c r="G2409" s="43">
        <f t="shared" ref="G2409" ca="1" si="4635">VLOOKUP(INDIRECT(CHAR(39)&amp;$A2409&amp;CHAR(39)&amp;"!r2c"&amp;$C2409,0),variables,2,0)</f>
        <v>10999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963371539</v>
      </c>
      <c r="I2409" s="43"/>
    </row>
    <row r="2410" spans="1:9" x14ac:dyDescent="0.3">
      <c r="A2410" s="43" t="s">
        <v>310</v>
      </c>
      <c r="B2410" s="43">
        <f t="shared" si="4556"/>
        <v>7</v>
      </c>
      <c r="C2410" s="43">
        <f t="shared" si="4557"/>
        <v>26</v>
      </c>
      <c r="D2410" s="43"/>
      <c r="E2410" s="43">
        <f t="shared" ref="E2410" si="4636">plan_id</f>
        <v>805</v>
      </c>
      <c r="F2410" s="43">
        <f t="shared" ca="1" si="4484"/>
        <v>2005</v>
      </c>
      <c r="G2410" s="43">
        <f t="shared" ref="G2410" ca="1" si="4637">VLOOKUP(INDIRECT(CHAR(39)&amp;$A2410&amp;CHAR(39)&amp;"!r2c"&amp;$C2410,0),variables,2,0)</f>
        <v>11000</v>
      </c>
      <c r="H2410" s="4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10975941</v>
      </c>
      <c r="I2410" s="43"/>
    </row>
    <row r="2411" spans="1:9" x14ac:dyDescent="0.3">
      <c r="A2411" s="43" t="s">
        <v>310</v>
      </c>
      <c r="B2411" s="43">
        <f t="shared" si="4556"/>
        <v>7</v>
      </c>
      <c r="C2411" s="43">
        <f t="shared" si="4557"/>
        <v>27</v>
      </c>
      <c r="D2411" s="43"/>
      <c r="E2411" s="43">
        <f t="shared" ref="E2411" si="4638">plan_id</f>
        <v>805</v>
      </c>
      <c r="F2411" s="43">
        <f t="shared" ca="1" si="4484"/>
        <v>2005</v>
      </c>
      <c r="G2411" s="43">
        <f t="shared" ref="G2411" ca="1" si="4639">VLOOKUP(INDIRECT(CHAR(39)&amp;$A2411&amp;CHAR(39)&amp;"!r2c"&amp;$C2411,0),variables,2,0)</f>
        <v>11001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6652673</v>
      </c>
      <c r="I2411" s="43"/>
    </row>
    <row r="2412" spans="1:9" x14ac:dyDescent="0.3">
      <c r="A2412" s="43" t="s">
        <v>310</v>
      </c>
      <c r="B2412" s="43">
        <f t="shared" si="4556"/>
        <v>7</v>
      </c>
      <c r="C2412" s="43">
        <f t="shared" si="4557"/>
        <v>28</v>
      </c>
      <c r="D2412" s="43"/>
      <c r="E2412" s="43">
        <f t="shared" ref="E2412" si="4640">plan_id</f>
        <v>805</v>
      </c>
      <c r="F2412" s="43">
        <f t="shared" ca="1" si="4484"/>
        <v>2005</v>
      </c>
      <c r="G2412" s="43">
        <f t="shared" ref="G2412" ca="1" si="4641">VLOOKUP(INDIRECT(CHAR(39)&amp;$A2412&amp;CHAR(39)&amp;"!r2c"&amp;$C2412,0),variables,2,0)</f>
        <v>11002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3"/>
    </row>
    <row r="2413" spans="1:9" x14ac:dyDescent="0.3">
      <c r="A2413" s="43" t="s">
        <v>310</v>
      </c>
      <c r="B2413" s="43">
        <f t="shared" si="4556"/>
        <v>7</v>
      </c>
      <c r="C2413" s="43">
        <f t="shared" si="4557"/>
        <v>29</v>
      </c>
      <c r="D2413" s="43"/>
      <c r="E2413" s="43">
        <f t="shared" ref="E2413" si="4642">plan_id</f>
        <v>805</v>
      </c>
      <c r="F2413" s="43">
        <f t="shared" ca="1" si="4484"/>
        <v>2005</v>
      </c>
      <c r="G2413" s="43">
        <f t="shared" ref="G2413" ca="1" si="4643">VLOOKUP(INDIRECT(CHAR(39)&amp;$A2413&amp;CHAR(39)&amp;"!r2c"&amp;$C2413,0),variables,2,0)</f>
        <v>11003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981000153</v>
      </c>
      <c r="I2413" s="43"/>
    </row>
    <row r="2414" spans="1:9" x14ac:dyDescent="0.3">
      <c r="A2414" s="43" t="s">
        <v>310</v>
      </c>
      <c r="B2414" s="43">
        <f t="shared" si="4556"/>
        <v>8</v>
      </c>
      <c r="C2414" s="43">
        <f t="shared" si="4557"/>
        <v>3</v>
      </c>
      <c r="D2414" s="43"/>
      <c r="E2414" s="43">
        <f t="shared" ref="E2414" si="4644">plan_id</f>
        <v>805</v>
      </c>
      <c r="F2414" s="43">
        <f t="shared" ca="1" si="4484"/>
        <v>2006</v>
      </c>
      <c r="G2414" s="43">
        <f t="shared" ref="G2414" ca="1" si="4645">VLOOKUP(INDIRECT(CHAR(39)&amp;$A2414&amp;CHAR(39)&amp;"!r2c"&amp;$C2414,0),variables,2,0)</f>
        <v>10982</v>
      </c>
      <c r="H2414" s="4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43"/>
    </row>
    <row r="2415" spans="1:9" x14ac:dyDescent="0.3">
      <c r="A2415" s="43" t="s">
        <v>310</v>
      </c>
      <c r="B2415" s="43">
        <f t="shared" si="4556"/>
        <v>8</v>
      </c>
      <c r="C2415" s="43">
        <f t="shared" si="4557"/>
        <v>4</v>
      </c>
      <c r="D2415" s="43"/>
      <c r="E2415" s="43">
        <f t="shared" ref="E2415" si="4646">plan_id</f>
        <v>805</v>
      </c>
      <c r="F2415" s="43">
        <f t="shared" ca="1" si="4484"/>
        <v>2006</v>
      </c>
      <c r="G2415" s="43">
        <f t="shared" ref="G2415" ca="1" si="4647">VLOOKUP(INDIRECT(CHAR(39)&amp;$A2415&amp;CHAR(39)&amp;"!r2c"&amp;$C2415,0),variables,2,0)</f>
        <v>10984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406100000</v>
      </c>
      <c r="I2415" s="43"/>
    </row>
    <row r="2416" spans="1:9" x14ac:dyDescent="0.3">
      <c r="A2416" s="43" t="s">
        <v>310</v>
      </c>
      <c r="B2416" s="43">
        <f t="shared" si="4556"/>
        <v>8</v>
      </c>
      <c r="C2416" s="43">
        <f t="shared" si="4557"/>
        <v>5</v>
      </c>
      <c r="D2416" s="43"/>
      <c r="E2416" s="43">
        <f t="shared" ref="E2416" si="4648">plan_id</f>
        <v>805</v>
      </c>
      <c r="F2416" s="43">
        <f t="shared" ca="1" si="4484"/>
        <v>2006</v>
      </c>
      <c r="G2416" s="43">
        <f t="shared" ref="G2416" ca="1" si="4649">VLOOKUP(INDIRECT(CHAR(39)&amp;$A2416&amp;CHAR(39)&amp;"!r2c"&amp;$C2416,0),variables,2,0)</f>
        <v>10985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406100000</v>
      </c>
      <c r="I2416" s="43"/>
    </row>
    <row r="2417" spans="1:9" x14ac:dyDescent="0.3">
      <c r="A2417" s="43" t="s">
        <v>310</v>
      </c>
      <c r="B2417" s="43">
        <f t="shared" si="4556"/>
        <v>8</v>
      </c>
      <c r="C2417" s="43">
        <f t="shared" si="4557"/>
        <v>6</v>
      </c>
      <c r="D2417" s="43"/>
      <c r="E2417" s="43">
        <f t="shared" ref="E2417" si="4650">plan_id</f>
        <v>805</v>
      </c>
      <c r="F2417" s="43">
        <f t="shared" ca="1" si="4484"/>
        <v>2006</v>
      </c>
      <c r="G2417" s="43">
        <f t="shared" ref="G2417" ca="1" si="4651">VLOOKUP(INDIRECT(CHAR(39)&amp;$A2417&amp;CHAR(39)&amp;"!r2c"&amp;$C2417,0),variables,2,0)</f>
        <v>10986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3"/>
    </row>
    <row r="2418" spans="1:9" x14ac:dyDescent="0.3">
      <c r="A2418" s="43" t="s">
        <v>310</v>
      </c>
      <c r="B2418" s="43">
        <f t="shared" si="4556"/>
        <v>8</v>
      </c>
      <c r="C2418" s="43">
        <f t="shared" si="4557"/>
        <v>7</v>
      </c>
      <c r="D2418" s="43"/>
      <c r="E2418" s="43">
        <f t="shared" ref="E2418" si="4652">plan_id</f>
        <v>805</v>
      </c>
      <c r="F2418" s="43">
        <f t="shared" ca="1" si="4484"/>
        <v>2006</v>
      </c>
      <c r="G2418" s="43">
        <f t="shared" ref="G2418" ca="1" si="4653">VLOOKUP(INDIRECT(CHAR(39)&amp;$A2418&amp;CHAR(39)&amp;"!r2c"&amp;$C2418,0),variables,2,0)</f>
        <v>10974</v>
      </c>
      <c r="H2418" s="4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43"/>
    </row>
    <row r="2419" spans="1:9" x14ac:dyDescent="0.3">
      <c r="A2419" s="43" t="s">
        <v>310</v>
      </c>
      <c r="B2419" s="43">
        <f t="shared" si="4556"/>
        <v>8</v>
      </c>
      <c r="C2419" s="43">
        <f t="shared" si="4557"/>
        <v>8</v>
      </c>
      <c r="D2419" s="43"/>
      <c r="E2419" s="43">
        <f t="shared" ref="E2419" si="4654">plan_id</f>
        <v>805</v>
      </c>
      <c r="F2419" s="43">
        <f t="shared" ca="1" si="4484"/>
        <v>2006</v>
      </c>
      <c r="G2419" s="43">
        <f t="shared" ref="G2419" ca="1" si="4655">VLOOKUP(INDIRECT(CHAR(39)&amp;$A2419&amp;CHAR(39)&amp;"!r2c"&amp;$C2419,0),variables,2,0)</f>
        <v>10987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3"/>
    </row>
    <row r="2420" spans="1:9" x14ac:dyDescent="0.3">
      <c r="A2420" s="43" t="s">
        <v>310</v>
      </c>
      <c r="B2420" s="43">
        <f t="shared" si="4556"/>
        <v>8</v>
      </c>
      <c r="C2420" s="43">
        <f t="shared" si="4557"/>
        <v>9</v>
      </c>
      <c r="D2420" s="43"/>
      <c r="E2420" s="43">
        <f t="shared" ref="E2420" si="4656">plan_id</f>
        <v>805</v>
      </c>
      <c r="F2420" s="43">
        <f t="shared" ca="1" si="4484"/>
        <v>2006</v>
      </c>
      <c r="G2420" s="43">
        <f t="shared" ref="G2420" ca="1" si="4657">VLOOKUP(INDIRECT(CHAR(39)&amp;$A2420&amp;CHAR(39)&amp;"!r2c"&amp;$C2420,0),variables,2,0)</f>
        <v>10885</v>
      </c>
      <c r="H2420" s="4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3"/>
    </row>
    <row r="2421" spans="1:9" x14ac:dyDescent="0.3">
      <c r="A2421" s="43" t="s">
        <v>310</v>
      </c>
      <c r="B2421" s="43">
        <f t="shared" si="4556"/>
        <v>8</v>
      </c>
      <c r="C2421" s="43">
        <f t="shared" si="4557"/>
        <v>10</v>
      </c>
      <c r="D2421" s="43"/>
      <c r="E2421" s="43">
        <f t="shared" ref="E2421" si="4658">plan_id</f>
        <v>805</v>
      </c>
      <c r="F2421" s="43">
        <f t="shared" ca="1" si="4484"/>
        <v>2006</v>
      </c>
      <c r="G2421" s="43">
        <f t="shared" ref="G2421" ca="1" si="4659">VLOOKUP(INDIRECT(CHAR(39)&amp;$A2421&amp;CHAR(39)&amp;"!r2c"&amp;$C2421,0),variables,2,0)</f>
        <v>10886</v>
      </c>
      <c r="H2421" s="4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3"/>
    </row>
    <row r="2422" spans="1:9" x14ac:dyDescent="0.3">
      <c r="A2422" s="43" t="s">
        <v>310</v>
      </c>
      <c r="B2422" s="43">
        <f t="shared" si="4556"/>
        <v>8</v>
      </c>
      <c r="C2422" s="43">
        <f t="shared" si="4557"/>
        <v>11</v>
      </c>
      <c r="D2422" s="43"/>
      <c r="E2422" s="43">
        <f t="shared" ref="E2422" si="4660">plan_id</f>
        <v>805</v>
      </c>
      <c r="F2422" s="43">
        <f t="shared" ca="1" si="4484"/>
        <v>2006</v>
      </c>
      <c r="G2422" s="43">
        <f t="shared" ref="G2422" ca="1" si="4661">VLOOKUP(INDIRECT(CHAR(39)&amp;$A2422&amp;CHAR(39)&amp;"!r2c"&amp;$C2422,0),variables,2,0)</f>
        <v>10887</v>
      </c>
      <c r="H2422" s="4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3"/>
    </row>
    <row r="2423" spans="1:9" x14ac:dyDescent="0.3">
      <c r="A2423" s="43" t="s">
        <v>310</v>
      </c>
      <c r="B2423" s="43">
        <f t="shared" si="4556"/>
        <v>8</v>
      </c>
      <c r="C2423" s="43">
        <f t="shared" si="4557"/>
        <v>12</v>
      </c>
      <c r="D2423" s="43"/>
      <c r="E2423" s="43">
        <f t="shared" ref="E2423" si="4662">plan_id</f>
        <v>805</v>
      </c>
      <c r="F2423" s="43">
        <f t="shared" ca="1" si="4484"/>
        <v>2006</v>
      </c>
      <c r="G2423" s="43">
        <f t="shared" ref="G2423" ca="1" si="4663">VLOOKUP(INDIRECT(CHAR(39)&amp;$A2423&amp;CHAR(39)&amp;"!r2c"&amp;$C2423,0),variables,2,0)</f>
        <v>10883</v>
      </c>
      <c r="H2423" s="4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3"/>
    </row>
    <row r="2424" spans="1:9" x14ac:dyDescent="0.3">
      <c r="A2424" s="43" t="s">
        <v>310</v>
      </c>
      <c r="B2424" s="43">
        <f t="shared" si="4556"/>
        <v>8</v>
      </c>
      <c r="C2424" s="43">
        <f t="shared" si="4557"/>
        <v>13</v>
      </c>
      <c r="D2424" s="43"/>
      <c r="E2424" s="43">
        <f t="shared" ref="E2424" si="4664">plan_id</f>
        <v>805</v>
      </c>
      <c r="F2424" s="43">
        <f t="shared" ca="1" si="4484"/>
        <v>2006</v>
      </c>
      <c r="G2424" s="43">
        <f t="shared" ref="G2424" ca="1" si="4665">VLOOKUP(INDIRECT(CHAR(39)&amp;$A2424&amp;CHAR(39)&amp;"!r2c"&amp;$C2424,0),variables,2,0)</f>
        <v>10989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14857600000</v>
      </c>
      <c r="I2424" s="43"/>
    </row>
    <row r="2425" spans="1:9" x14ac:dyDescent="0.3">
      <c r="A2425" s="43" t="s">
        <v>310</v>
      </c>
      <c r="B2425" s="43">
        <f t="shared" si="4556"/>
        <v>8</v>
      </c>
      <c r="C2425" s="43">
        <f t="shared" si="4557"/>
        <v>14</v>
      </c>
      <c r="D2425" s="43"/>
      <c r="E2425" s="43">
        <f t="shared" ref="E2425" si="4666">plan_id</f>
        <v>805</v>
      </c>
      <c r="F2425" s="43">
        <f t="shared" ca="1" si="4484"/>
        <v>2006</v>
      </c>
      <c r="G2425" s="43">
        <f t="shared" ref="G2425" ca="1" si="4667">VLOOKUP(INDIRECT(CHAR(39)&amp;$A2425&amp;CHAR(39)&amp;"!r2c"&amp;$C2425,0),variables,2,0)</f>
        <v>10990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20324700000</v>
      </c>
      <c r="I2425" s="43"/>
    </row>
    <row r="2426" spans="1:9" x14ac:dyDescent="0.3">
      <c r="A2426" s="43" t="s">
        <v>310</v>
      </c>
      <c r="B2426" s="43">
        <f t="shared" si="4556"/>
        <v>8</v>
      </c>
      <c r="C2426" s="43">
        <f t="shared" si="4557"/>
        <v>15</v>
      </c>
      <c r="D2426" s="43"/>
      <c r="E2426" s="43">
        <f t="shared" ref="E2426" si="4668">plan_id</f>
        <v>805</v>
      </c>
      <c r="F2426" s="43">
        <f t="shared" ca="1" si="4484"/>
        <v>2006</v>
      </c>
      <c r="G2426" s="43">
        <f t="shared" ref="G2426" ca="1" si="4669">VLOOKUP(INDIRECT(CHAR(39)&amp;$A2426&amp;CHAR(39)&amp;"!r2c"&amp;$C2426,0),variables,2,0)</f>
        <v>10991</v>
      </c>
      <c r="H2426" s="4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5467100000</v>
      </c>
      <c r="I2426" s="43"/>
    </row>
    <row r="2427" spans="1:9" x14ac:dyDescent="0.3">
      <c r="A2427" s="43" t="s">
        <v>310</v>
      </c>
      <c r="B2427" s="43">
        <f t="shared" si="4556"/>
        <v>8</v>
      </c>
      <c r="C2427" s="43">
        <f t="shared" si="4557"/>
        <v>16</v>
      </c>
      <c r="D2427" s="43"/>
      <c r="E2427" s="43">
        <f t="shared" ref="E2427" si="4670">plan_id</f>
        <v>805</v>
      </c>
      <c r="F2427" s="43">
        <f t="shared" ca="1" si="4484"/>
        <v>2006</v>
      </c>
      <c r="G2427" s="43">
        <f t="shared" ref="G2427" ca="1" si="4671">VLOOKUP(INDIRECT(CHAR(39)&amp;$A2427&amp;CHAR(39)&amp;"!r2c"&amp;$C2427,0),variables,2,0)</f>
        <v>10992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0.73099999999999998</v>
      </c>
      <c r="I2427" s="43"/>
    </row>
    <row r="2428" spans="1:9" x14ac:dyDescent="0.3">
      <c r="A2428" s="43" t="s">
        <v>310</v>
      </c>
      <c r="B2428" s="43">
        <f t="shared" si="4556"/>
        <v>8</v>
      </c>
      <c r="C2428" s="43">
        <f t="shared" si="4557"/>
        <v>17</v>
      </c>
      <c r="D2428" s="43"/>
      <c r="E2428" s="43">
        <f t="shared" ref="E2428" si="4672">plan_id</f>
        <v>805</v>
      </c>
      <c r="F2428" s="43">
        <f t="shared" ca="1" si="4484"/>
        <v>2006</v>
      </c>
      <c r="G2428" s="43">
        <f t="shared" ref="G2428" ca="1" si="4673">VLOOKUP(INDIRECT(CHAR(39)&amp;$A2428&amp;CHAR(39)&amp;"!r2c"&amp;$C2428,0),variables,2,0)</f>
        <v>10993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2859500000</v>
      </c>
      <c r="I2428" s="43"/>
    </row>
    <row r="2429" spans="1:9" x14ac:dyDescent="0.3">
      <c r="A2429" s="43" t="s">
        <v>310</v>
      </c>
      <c r="B2429" s="43">
        <f t="shared" si="4556"/>
        <v>8</v>
      </c>
      <c r="C2429" s="43">
        <f t="shared" si="4557"/>
        <v>18</v>
      </c>
      <c r="D2429" s="43"/>
      <c r="E2429" s="43">
        <f t="shared" ref="E2429" si="4674">plan_id</f>
        <v>805</v>
      </c>
      <c r="F2429" s="43">
        <f t="shared" ca="1" si="4484"/>
        <v>2006</v>
      </c>
      <c r="G2429" s="43">
        <f t="shared" ref="G2429" ca="1" si="4675">VLOOKUP(INDIRECT(CHAR(39)&amp;$A2429&amp;CHAR(39)&amp;"!r2c"&amp;$C2429,0),variables,2,0)</f>
        <v>11005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3"/>
    </row>
    <row r="2430" spans="1:9" x14ac:dyDescent="0.3">
      <c r="A2430" s="43" t="s">
        <v>310</v>
      </c>
      <c r="B2430" s="43">
        <f t="shared" si="4556"/>
        <v>8</v>
      </c>
      <c r="C2430" s="43">
        <f t="shared" si="4557"/>
        <v>19</v>
      </c>
      <c r="D2430" s="43"/>
      <c r="E2430" s="43">
        <f t="shared" ref="E2430" si="4676">plan_id</f>
        <v>805</v>
      </c>
      <c r="F2430" s="43">
        <f t="shared" ca="1" si="4484"/>
        <v>2006</v>
      </c>
      <c r="G2430" s="43">
        <f t="shared" ref="G2430" ca="1" si="4677">VLOOKUP(INDIRECT(CHAR(39)&amp;$A2430&amp;CHAR(39)&amp;"!r2c"&amp;$C2430,0),variables,2,0)</f>
        <v>10988</v>
      </c>
      <c r="H2430" s="4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0.14201783528588915</v>
      </c>
      <c r="I2430" s="43"/>
    </row>
    <row r="2431" spans="1:9" x14ac:dyDescent="0.3">
      <c r="A2431" s="43" t="s">
        <v>310</v>
      </c>
      <c r="B2431" s="43">
        <f t="shared" si="4556"/>
        <v>8</v>
      </c>
      <c r="C2431" s="43">
        <f t="shared" si="4557"/>
        <v>20</v>
      </c>
      <c r="D2431" s="43"/>
      <c r="E2431" s="43">
        <f t="shared" ref="E2431" si="4678">plan_id</f>
        <v>805</v>
      </c>
      <c r="F2431" s="43">
        <f t="shared" ca="1" si="4484"/>
        <v>2006</v>
      </c>
      <c r="G2431" s="43">
        <f t="shared" ref="G2431" ca="1" si="4679">VLOOKUP(INDIRECT(CHAR(39)&amp;$A2431&amp;CHAR(39)&amp;"!r2c"&amp;$C2431,0),variables,2,0)</f>
        <v>10996</v>
      </c>
      <c r="H2431" s="4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13851411411</v>
      </c>
      <c r="I2431" s="43"/>
    </row>
    <row r="2432" spans="1:9" x14ac:dyDescent="0.3">
      <c r="A2432" s="43" t="s">
        <v>310</v>
      </c>
      <c r="B2432" s="43">
        <f t="shared" si="4556"/>
        <v>8</v>
      </c>
      <c r="C2432" s="43">
        <f t="shared" si="4557"/>
        <v>21</v>
      </c>
      <c r="D2432" s="43"/>
      <c r="E2432" s="43">
        <f t="shared" ref="E2432" si="4680">plan_id</f>
        <v>805</v>
      </c>
      <c r="F2432" s="43">
        <f t="shared" ca="1" si="4484"/>
        <v>2006</v>
      </c>
      <c r="G2432" s="43">
        <f t="shared" ref="G2432" ca="1" si="4681">VLOOKUP(INDIRECT(CHAR(39)&amp;$A2432&amp;CHAR(39)&amp;"!r2c"&amp;$C2432,0),variables,2,0)</f>
        <v>10997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0.68150631551757224</v>
      </c>
      <c r="I2432" s="43"/>
    </row>
    <row r="2433" spans="1:9" x14ac:dyDescent="0.3">
      <c r="A2433" s="43" t="s">
        <v>310</v>
      </c>
      <c r="B2433" s="43">
        <f t="shared" si="4556"/>
        <v>8</v>
      </c>
      <c r="C2433" s="43">
        <f t="shared" si="4557"/>
        <v>22</v>
      </c>
      <c r="D2433" s="43"/>
      <c r="E2433" s="43">
        <f t="shared" ref="E2433" si="4682">plan_id</f>
        <v>805</v>
      </c>
      <c r="F2433" s="43">
        <f t="shared" ca="1" si="4484"/>
        <v>2006</v>
      </c>
      <c r="G2433" s="43">
        <f t="shared" ref="G2433" ca="1" si="4683">VLOOKUP(INDIRECT(CHAR(39)&amp;$A2433&amp;CHAR(39)&amp;"!r2c"&amp;$C2433,0),variables,2,0)</f>
        <v>10980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3"/>
    </row>
    <row r="2434" spans="1:9" x14ac:dyDescent="0.3">
      <c r="A2434" s="43" t="s">
        <v>310</v>
      </c>
      <c r="B2434" s="43">
        <f t="shared" si="4556"/>
        <v>8</v>
      </c>
      <c r="C2434" s="43">
        <f t="shared" si="4557"/>
        <v>23</v>
      </c>
      <c r="D2434" s="43"/>
      <c r="E2434" s="43">
        <f t="shared" ref="E2434" si="4684">plan_id</f>
        <v>805</v>
      </c>
      <c r="F2434" s="43">
        <f t="shared" ca="1" si="4484"/>
        <v>2006</v>
      </c>
      <c r="G2434" s="43">
        <f t="shared" ref="G2434" ca="1" si="4685">VLOOKUP(INDIRECT(CHAR(39)&amp;$A2434&amp;CHAR(39)&amp;"!r2c"&amp;$C2434,0),variables,2,0)</f>
        <v>10981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3"/>
    </row>
    <row r="2435" spans="1:9" x14ac:dyDescent="0.3">
      <c r="A2435" s="43" t="s">
        <v>310</v>
      </c>
      <c r="B2435" s="43">
        <f t="shared" ref="B2435:B2498" si="4686">B2408+1</f>
        <v>8</v>
      </c>
      <c r="C2435" s="43">
        <f t="shared" ref="C2435:C2498" si="4687">C2408</f>
        <v>24</v>
      </c>
      <c r="D2435" s="43"/>
      <c r="E2435" s="43">
        <f t="shared" ref="E2435" si="4688">plan_id</f>
        <v>805</v>
      </c>
      <c r="F2435" s="43">
        <f t="shared" ca="1" si="4484"/>
        <v>2006</v>
      </c>
      <c r="G2435" s="43">
        <f t="shared" ref="G2435" ca="1" si="4689">VLOOKUP(INDIRECT(CHAR(39)&amp;$A2435&amp;CHAR(39)&amp;"!r2c"&amp;$C2435,0),variables,2,0)</f>
        <v>10998</v>
      </c>
      <c r="H2435" s="4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3"/>
    </row>
    <row r="2436" spans="1:9" x14ac:dyDescent="0.3">
      <c r="A2436" s="43" t="s">
        <v>310</v>
      </c>
      <c r="B2436" s="43">
        <f t="shared" si="4686"/>
        <v>8</v>
      </c>
      <c r="C2436" s="43">
        <f t="shared" si="4687"/>
        <v>25</v>
      </c>
      <c r="D2436" s="43"/>
      <c r="E2436" s="43">
        <f t="shared" ref="E2436" si="4690">plan_id</f>
        <v>805</v>
      </c>
      <c r="F2436" s="43">
        <f t="shared" ca="1" si="4484"/>
        <v>2006</v>
      </c>
      <c r="G2436" s="43">
        <f t="shared" ref="G2436" ca="1" si="4691">VLOOKUP(INDIRECT(CHAR(39)&amp;$A2436&amp;CHAR(39)&amp;"!r2c"&amp;$C2436,0),variables,2,0)</f>
        <v>10999</v>
      </c>
      <c r="H2436" s="4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1035606281</v>
      </c>
      <c r="I2436" s="43"/>
    </row>
    <row r="2437" spans="1:9" x14ac:dyDescent="0.3">
      <c r="A2437" s="43" t="s">
        <v>310</v>
      </c>
      <c r="B2437" s="43">
        <f t="shared" si="4686"/>
        <v>8</v>
      </c>
      <c r="C2437" s="43">
        <f t="shared" si="4687"/>
        <v>26</v>
      </c>
      <c r="D2437" s="43"/>
      <c r="E2437" s="43">
        <f t="shared" ref="E2437" si="4692">plan_id</f>
        <v>805</v>
      </c>
      <c r="F2437" s="43">
        <f t="shared" ca="1" si="4484"/>
        <v>2006</v>
      </c>
      <c r="G2437" s="43">
        <f t="shared" ref="G2437" ca="1" si="4693">VLOOKUP(INDIRECT(CHAR(39)&amp;$A2437&amp;CHAR(39)&amp;"!r2c"&amp;$C2437,0),variables,2,0)</f>
        <v>11000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12834222</v>
      </c>
      <c r="I2437" s="43"/>
    </row>
    <row r="2438" spans="1:9" x14ac:dyDescent="0.3">
      <c r="A2438" s="43" t="s">
        <v>310</v>
      </c>
      <c r="B2438" s="43">
        <f t="shared" si="4686"/>
        <v>8</v>
      </c>
      <c r="C2438" s="43">
        <f t="shared" si="4687"/>
        <v>27</v>
      </c>
      <c r="D2438" s="43"/>
      <c r="E2438" s="43">
        <f t="shared" ref="E2438" si="4694">plan_id</f>
        <v>805</v>
      </c>
      <c r="F2438" s="43">
        <f t="shared" ca="1" si="4484"/>
        <v>2006</v>
      </c>
      <c r="G2438" s="43">
        <f t="shared" ref="G2438" ca="1" si="4695">VLOOKUP(INDIRECT(CHAR(39)&amp;$A2438&amp;CHAR(39)&amp;"!r2c"&amp;$C2438,0),variables,2,0)</f>
        <v>11001</v>
      </c>
      <c r="H2438" s="4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6839859</v>
      </c>
      <c r="I2438" s="43"/>
    </row>
    <row r="2439" spans="1:9" x14ac:dyDescent="0.3">
      <c r="A2439" s="43" t="s">
        <v>310</v>
      </c>
      <c r="B2439" s="43">
        <f t="shared" si="4686"/>
        <v>8</v>
      </c>
      <c r="C2439" s="43">
        <f t="shared" si="4687"/>
        <v>28</v>
      </c>
      <c r="D2439" s="43"/>
      <c r="E2439" s="43">
        <f t="shared" ref="E2439" si="4696">plan_id</f>
        <v>805</v>
      </c>
      <c r="F2439" s="43">
        <f t="shared" ca="1" si="4484"/>
        <v>2006</v>
      </c>
      <c r="G2439" s="43">
        <f t="shared" ref="G2439" ca="1" si="4697">VLOOKUP(INDIRECT(CHAR(39)&amp;$A2439&amp;CHAR(39)&amp;"!r2c"&amp;$C2439,0),variables,2,0)</f>
        <v>11002</v>
      </c>
      <c r="H2439" s="4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3"/>
    </row>
    <row r="2440" spans="1:9" x14ac:dyDescent="0.3">
      <c r="A2440" s="43" t="s">
        <v>310</v>
      </c>
      <c r="B2440" s="43">
        <f t="shared" si="4686"/>
        <v>8</v>
      </c>
      <c r="C2440" s="43">
        <f t="shared" si="4687"/>
        <v>29</v>
      </c>
      <c r="D2440" s="43"/>
      <c r="E2440" s="43">
        <f t="shared" ref="E2440" si="4698">plan_id</f>
        <v>805</v>
      </c>
      <c r="F2440" s="43">
        <f t="shared" ca="1" si="4484"/>
        <v>2006</v>
      </c>
      <c r="G2440" s="43">
        <f t="shared" ref="G2440" ca="1" si="4699">VLOOKUP(INDIRECT(CHAR(39)&amp;$A2440&amp;CHAR(39)&amp;"!r2c"&amp;$C2440,0),variables,2,0)</f>
        <v>11003</v>
      </c>
      <c r="H2440" s="4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1055280362</v>
      </c>
      <c r="I2440" s="43"/>
    </row>
    <row r="2441" spans="1:9" x14ac:dyDescent="0.3">
      <c r="A2441" s="43" t="s">
        <v>310</v>
      </c>
      <c r="B2441" s="43">
        <f t="shared" si="4686"/>
        <v>9</v>
      </c>
      <c r="C2441" s="43">
        <f t="shared" si="4687"/>
        <v>3</v>
      </c>
      <c r="D2441" s="43"/>
      <c r="E2441" s="43">
        <f t="shared" ref="E2441" si="4700">plan_id</f>
        <v>805</v>
      </c>
      <c r="F2441" s="43">
        <f t="shared" ca="1" si="4484"/>
        <v>2007</v>
      </c>
      <c r="G2441" s="43">
        <f t="shared" ref="G2441" ca="1" si="4701">VLOOKUP(INDIRECT(CHAR(39)&amp;$A2441&amp;CHAR(39)&amp;"!r2c"&amp;$C2441,0),variables,2,0)</f>
        <v>10982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43"/>
    </row>
    <row r="2442" spans="1:9" x14ac:dyDescent="0.3">
      <c r="A2442" s="43" t="s">
        <v>310</v>
      </c>
      <c r="B2442" s="43">
        <f t="shared" si="4686"/>
        <v>9</v>
      </c>
      <c r="C2442" s="43">
        <f t="shared" si="4687"/>
        <v>4</v>
      </c>
      <c r="D2442" s="43"/>
      <c r="E2442" s="43">
        <f t="shared" ref="E2442" si="4702">plan_id</f>
        <v>805</v>
      </c>
      <c r="F2442" s="43">
        <f t="shared" ca="1" si="4484"/>
        <v>2007</v>
      </c>
      <c r="G2442" s="43">
        <f t="shared" ref="G2442" ca="1" si="4703">VLOOKUP(INDIRECT(CHAR(39)&amp;$A2442&amp;CHAR(39)&amp;"!r2c"&amp;$C2442,0),variables,2,0)</f>
        <v>10984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494565369</v>
      </c>
      <c r="I2442" s="43"/>
    </row>
    <row r="2443" spans="1:9" x14ac:dyDescent="0.3">
      <c r="A2443" s="43" t="s">
        <v>310</v>
      </c>
      <c r="B2443" s="43">
        <f t="shared" si="4686"/>
        <v>9</v>
      </c>
      <c r="C2443" s="43">
        <f t="shared" si="4687"/>
        <v>5</v>
      </c>
      <c r="D2443" s="43"/>
      <c r="E2443" s="43">
        <f t="shared" ref="E2443" si="4704">plan_id</f>
        <v>805</v>
      </c>
      <c r="F2443" s="43">
        <f t="shared" ca="1" si="4484"/>
        <v>2007</v>
      </c>
      <c r="G2443" s="43">
        <f t="shared" ref="G2443" ca="1" si="4705">VLOOKUP(INDIRECT(CHAR(39)&amp;$A2443&amp;CHAR(39)&amp;"!r2c"&amp;$C2443,0),variables,2,0)</f>
        <v>10985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420380563.64999998</v>
      </c>
      <c r="I2443" s="43"/>
    </row>
    <row r="2444" spans="1:9" x14ac:dyDescent="0.3">
      <c r="A2444" s="43" t="s">
        <v>310</v>
      </c>
      <c r="B2444" s="43">
        <f t="shared" si="4686"/>
        <v>9</v>
      </c>
      <c r="C2444" s="43">
        <f t="shared" si="4687"/>
        <v>6</v>
      </c>
      <c r="D2444" s="43"/>
      <c r="E2444" s="43">
        <f t="shared" ref="E2444" si="4706">plan_id</f>
        <v>805</v>
      </c>
      <c r="F2444" s="43">
        <f t="shared" ca="1" si="4484"/>
        <v>2007</v>
      </c>
      <c r="G2444" s="43">
        <f t="shared" ref="G2444" ca="1" si="4707">VLOOKUP(INDIRECT(CHAR(39)&amp;$A2444&amp;CHAR(39)&amp;"!r2c"&amp;$C2444,0),variables,2,0)</f>
        <v>10986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74184805.350000024</v>
      </c>
      <c r="I2444" s="43"/>
    </row>
    <row r="2445" spans="1:9" x14ac:dyDescent="0.3">
      <c r="A2445" s="43" t="s">
        <v>310</v>
      </c>
      <c r="B2445" s="43">
        <f t="shared" si="4686"/>
        <v>9</v>
      </c>
      <c r="C2445" s="43">
        <f t="shared" si="4687"/>
        <v>7</v>
      </c>
      <c r="D2445" s="43"/>
      <c r="E2445" s="43">
        <f t="shared" ref="E2445" si="4708">plan_id</f>
        <v>805</v>
      </c>
      <c r="F2445" s="43">
        <f t="shared" ca="1" si="4484"/>
        <v>2007</v>
      </c>
      <c r="G2445" s="43">
        <f t="shared" ref="G2445" ca="1" si="4709">VLOOKUP(INDIRECT(CHAR(39)&amp;$A2445&amp;CHAR(39)&amp;"!r2c"&amp;$C2445,0),variables,2,0)</f>
        <v>10974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  <c r="I2445" s="43"/>
    </row>
    <row r="2446" spans="1:9" x14ac:dyDescent="0.3">
      <c r="A2446" s="43" t="s">
        <v>310</v>
      </c>
      <c r="B2446" s="43">
        <f t="shared" si="4686"/>
        <v>9</v>
      </c>
      <c r="C2446" s="43">
        <f t="shared" si="4687"/>
        <v>8</v>
      </c>
      <c r="D2446" s="43"/>
      <c r="E2446" s="43">
        <f t="shared" ref="E2446" si="4710">plan_id</f>
        <v>805</v>
      </c>
      <c r="F2446" s="43">
        <f t="shared" ref="F2446:F2509" ca="1" si="4711">INDIRECT(CHAR(39)&amp;$A2446&amp;CHAR(39)&amp;"!r"&amp;$B2446&amp;"c2",0)</f>
        <v>2007</v>
      </c>
      <c r="G2446" s="43">
        <f t="shared" ref="G2446" ca="1" si="4712">VLOOKUP(INDIRECT(CHAR(39)&amp;$A2446&amp;CHAR(39)&amp;"!r2c"&amp;$C2446,0),variables,2,0)</f>
        <v>10987</v>
      </c>
      <c r="H2446" s="4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0.85</v>
      </c>
      <c r="I2446" s="43"/>
    </row>
    <row r="2447" spans="1:9" x14ac:dyDescent="0.3">
      <c r="A2447" s="43" t="s">
        <v>310</v>
      </c>
      <c r="B2447" s="43">
        <f t="shared" si="4686"/>
        <v>9</v>
      </c>
      <c r="C2447" s="43">
        <f t="shared" si="4687"/>
        <v>9</v>
      </c>
      <c r="D2447" s="43"/>
      <c r="E2447" s="43">
        <f t="shared" ref="E2447" si="4713">plan_id</f>
        <v>805</v>
      </c>
      <c r="F2447" s="43">
        <f t="shared" ca="1" si="4711"/>
        <v>2007</v>
      </c>
      <c r="G2447" s="43">
        <f t="shared" ref="G2447" ca="1" si="4714">VLOOKUP(INDIRECT(CHAR(39)&amp;$A2447&amp;CHAR(39)&amp;"!r2c"&amp;$C2447,0),variables,2,0)</f>
        <v>10885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3"/>
    </row>
    <row r="2448" spans="1:9" x14ac:dyDescent="0.3">
      <c r="A2448" s="43" t="s">
        <v>310</v>
      </c>
      <c r="B2448" s="43">
        <f t="shared" si="4686"/>
        <v>9</v>
      </c>
      <c r="C2448" s="43">
        <f t="shared" si="4687"/>
        <v>10</v>
      </c>
      <c r="D2448" s="43"/>
      <c r="E2448" s="43">
        <f t="shared" ref="E2448" si="4715">plan_id</f>
        <v>805</v>
      </c>
      <c r="F2448" s="43">
        <f t="shared" ca="1" si="4711"/>
        <v>2007</v>
      </c>
      <c r="G2448" s="43">
        <f t="shared" ref="G2448" ca="1" si="4716">VLOOKUP(INDIRECT(CHAR(39)&amp;$A2448&amp;CHAR(39)&amp;"!r2c"&amp;$C2448,0),variables,2,0)</f>
        <v>10886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3"/>
    </row>
    <row r="2449" spans="1:9" x14ac:dyDescent="0.3">
      <c r="A2449" s="43" t="s">
        <v>310</v>
      </c>
      <c r="B2449" s="43">
        <f t="shared" si="4686"/>
        <v>9</v>
      </c>
      <c r="C2449" s="43">
        <f t="shared" si="4687"/>
        <v>11</v>
      </c>
      <c r="D2449" s="43"/>
      <c r="E2449" s="43">
        <f t="shared" ref="E2449" si="4717">plan_id</f>
        <v>805</v>
      </c>
      <c r="F2449" s="43">
        <f t="shared" ca="1" si="4711"/>
        <v>2007</v>
      </c>
      <c r="G2449" s="43">
        <f t="shared" ref="G2449" ca="1" si="4718">VLOOKUP(INDIRECT(CHAR(39)&amp;$A2449&amp;CHAR(39)&amp;"!r2c"&amp;$C2449,0),variables,2,0)</f>
        <v>10887</v>
      </c>
      <c r="H2449" s="4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3"/>
    </row>
    <row r="2450" spans="1:9" x14ac:dyDescent="0.3">
      <c r="A2450" s="43" t="s">
        <v>310</v>
      </c>
      <c r="B2450" s="43">
        <f t="shared" si="4686"/>
        <v>9</v>
      </c>
      <c r="C2450" s="43">
        <f t="shared" si="4687"/>
        <v>12</v>
      </c>
      <c r="D2450" s="43"/>
      <c r="E2450" s="43">
        <f t="shared" ref="E2450" si="4719">plan_id</f>
        <v>805</v>
      </c>
      <c r="F2450" s="43">
        <f t="shared" ca="1" si="4711"/>
        <v>2007</v>
      </c>
      <c r="G2450" s="43">
        <f t="shared" ref="G2450" ca="1" si="4720">VLOOKUP(INDIRECT(CHAR(39)&amp;$A2450&amp;CHAR(39)&amp;"!r2c"&amp;$C2450,0),variables,2,0)</f>
        <v>10883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3"/>
    </row>
    <row r="2451" spans="1:9" x14ac:dyDescent="0.3">
      <c r="A2451" s="43" t="s">
        <v>310</v>
      </c>
      <c r="B2451" s="43">
        <f t="shared" si="4686"/>
        <v>9</v>
      </c>
      <c r="C2451" s="43">
        <f t="shared" si="4687"/>
        <v>13</v>
      </c>
      <c r="D2451" s="43"/>
      <c r="E2451" s="43">
        <f t="shared" ref="E2451" si="4721">plan_id</f>
        <v>805</v>
      </c>
      <c r="F2451" s="43">
        <f t="shared" ca="1" si="4711"/>
        <v>2007</v>
      </c>
      <c r="G2451" s="43">
        <f t="shared" ref="G2451" ca="1" si="4722">VLOOKUP(INDIRECT(CHAR(39)&amp;$A2451&amp;CHAR(39)&amp;"!r2c"&amp;$C2451,0),variables,2,0)</f>
        <v>10989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15285000000</v>
      </c>
      <c r="I2451" s="43"/>
    </row>
    <row r="2452" spans="1:9" x14ac:dyDescent="0.3">
      <c r="A2452" s="43" t="s">
        <v>310</v>
      </c>
      <c r="B2452" s="43">
        <f t="shared" si="4686"/>
        <v>9</v>
      </c>
      <c r="C2452" s="43">
        <f t="shared" si="4687"/>
        <v>14</v>
      </c>
      <c r="D2452" s="43"/>
      <c r="E2452" s="43">
        <f t="shared" ref="E2452" si="4723">plan_id</f>
        <v>805</v>
      </c>
      <c r="F2452" s="43">
        <f t="shared" ca="1" si="4711"/>
        <v>2007</v>
      </c>
      <c r="G2452" s="43">
        <f t="shared" ref="G2452" ca="1" si="4724">VLOOKUP(INDIRECT(CHAR(39)&amp;$A2452&amp;CHAR(39)&amp;"!r2c"&amp;$C2452,0),variables,2,0)</f>
        <v>10990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21255000000</v>
      </c>
      <c r="I2452" s="43"/>
    </row>
    <row r="2453" spans="1:9" x14ac:dyDescent="0.3">
      <c r="A2453" s="43" t="s">
        <v>310</v>
      </c>
      <c r="B2453" s="43">
        <f t="shared" si="4686"/>
        <v>9</v>
      </c>
      <c r="C2453" s="43">
        <f t="shared" si="4687"/>
        <v>15</v>
      </c>
      <c r="D2453" s="43"/>
      <c r="E2453" s="43">
        <f t="shared" ref="E2453" si="4725">plan_id</f>
        <v>805</v>
      </c>
      <c r="F2453" s="43">
        <f t="shared" ca="1" si="4711"/>
        <v>2007</v>
      </c>
      <c r="G2453" s="43">
        <f t="shared" ref="G2453" ca="1" si="4726">VLOOKUP(INDIRECT(CHAR(39)&amp;$A2453&amp;CHAR(39)&amp;"!r2c"&amp;$C2453,0),variables,2,0)</f>
        <v>10991</v>
      </c>
      <c r="H2453" s="4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5970000000</v>
      </c>
      <c r="I2453" s="43"/>
    </row>
    <row r="2454" spans="1:9" x14ac:dyDescent="0.3">
      <c r="A2454" s="43" t="s">
        <v>310</v>
      </c>
      <c r="B2454" s="43">
        <f t="shared" si="4686"/>
        <v>9</v>
      </c>
      <c r="C2454" s="43">
        <f t="shared" si="4687"/>
        <v>16</v>
      </c>
      <c r="D2454" s="43"/>
      <c r="E2454" s="43">
        <f t="shared" ref="E2454" si="4727">plan_id</f>
        <v>805</v>
      </c>
      <c r="F2454" s="43">
        <f t="shared" ca="1" si="4711"/>
        <v>2007</v>
      </c>
      <c r="G2454" s="43">
        <f t="shared" ref="G2454" ca="1" si="4728">VLOOKUP(INDIRECT(CHAR(39)&amp;$A2454&amp;CHAR(39)&amp;"!r2c"&amp;$C2454,0),variables,2,0)</f>
        <v>10992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0.71899999999999997</v>
      </c>
      <c r="I2454" s="43"/>
    </row>
    <row r="2455" spans="1:9" x14ac:dyDescent="0.3">
      <c r="A2455" s="43" t="s">
        <v>310</v>
      </c>
      <c r="B2455" s="43">
        <f t="shared" si="4686"/>
        <v>9</v>
      </c>
      <c r="C2455" s="43">
        <f t="shared" si="4687"/>
        <v>17</v>
      </c>
      <c r="D2455" s="43"/>
      <c r="E2455" s="43">
        <f t="shared" ref="E2455" si="4729">plan_id</f>
        <v>805</v>
      </c>
      <c r="F2455" s="43">
        <f t="shared" ca="1" si="4711"/>
        <v>2007</v>
      </c>
      <c r="G2455" s="43">
        <f t="shared" ref="G2455" ca="1" si="4730">VLOOKUP(INDIRECT(CHAR(39)&amp;$A2455&amp;CHAR(39)&amp;"!r2c"&amp;$C2455,0),variables,2,0)</f>
        <v>10993</v>
      </c>
      <c r="H2455" s="4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2975300000</v>
      </c>
      <c r="I2455" s="43"/>
    </row>
    <row r="2456" spans="1:9" x14ac:dyDescent="0.3">
      <c r="A2456" s="43" t="s">
        <v>310</v>
      </c>
      <c r="B2456" s="43">
        <f t="shared" si="4686"/>
        <v>9</v>
      </c>
      <c r="C2456" s="43">
        <f t="shared" si="4687"/>
        <v>18</v>
      </c>
      <c r="D2456" s="43"/>
      <c r="E2456" s="43">
        <f t="shared" ref="E2456" si="4731">plan_id</f>
        <v>805</v>
      </c>
      <c r="F2456" s="43">
        <f t="shared" ca="1" si="4711"/>
        <v>2007</v>
      </c>
      <c r="G2456" s="43">
        <f t="shared" ref="G2456" ca="1" si="4732">VLOOKUP(INDIRECT(CHAR(39)&amp;$A2456&amp;CHAR(39)&amp;"!r2c"&amp;$C2456,0),variables,2,0)</f>
        <v>11005</v>
      </c>
      <c r="H2456" s="4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3"/>
    </row>
    <row r="2457" spans="1:9" x14ac:dyDescent="0.3">
      <c r="A2457" s="43" t="s">
        <v>310</v>
      </c>
      <c r="B2457" s="43">
        <f t="shared" si="4686"/>
        <v>9</v>
      </c>
      <c r="C2457" s="43">
        <f t="shared" si="4687"/>
        <v>19</v>
      </c>
      <c r="D2457" s="43"/>
      <c r="E2457" s="43">
        <f t="shared" ref="E2457" si="4733">plan_id</f>
        <v>805</v>
      </c>
      <c r="F2457" s="43">
        <f t="shared" ca="1" si="4711"/>
        <v>2007</v>
      </c>
      <c r="G2457" s="43">
        <f t="shared" ref="G2457" ca="1" si="4734">VLOOKUP(INDIRECT(CHAR(39)&amp;$A2457&amp;CHAR(39)&amp;"!r2c"&amp;$C2457,0),variables,2,0)</f>
        <v>10988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0.16622369811447585</v>
      </c>
      <c r="I2457" s="43"/>
    </row>
    <row r="2458" spans="1:9" x14ac:dyDescent="0.3">
      <c r="A2458" s="43" t="s">
        <v>310</v>
      </c>
      <c r="B2458" s="43">
        <f t="shared" si="4686"/>
        <v>9</v>
      </c>
      <c r="C2458" s="43">
        <f t="shared" si="4687"/>
        <v>20</v>
      </c>
      <c r="D2458" s="43"/>
      <c r="E2458" s="43">
        <f t="shared" ref="E2458" si="4735">plan_id</f>
        <v>805</v>
      </c>
      <c r="F2458" s="43">
        <f t="shared" ca="1" si="4711"/>
        <v>2007</v>
      </c>
      <c r="G2458" s="43">
        <f t="shared" ref="G2458" ca="1" si="4736">VLOOKUP(INDIRECT(CHAR(39)&amp;$A2458&amp;CHAR(39)&amp;"!r2c"&amp;$C2458,0),variables,2,0)</f>
        <v>10996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15492518559</v>
      </c>
      <c r="I2458" s="43"/>
    </row>
    <row r="2459" spans="1:9" x14ac:dyDescent="0.3">
      <c r="A2459" s="43" t="s">
        <v>310</v>
      </c>
      <c r="B2459" s="43">
        <f t="shared" si="4686"/>
        <v>9</v>
      </c>
      <c r="C2459" s="43">
        <f t="shared" si="4687"/>
        <v>21</v>
      </c>
      <c r="D2459" s="43"/>
      <c r="E2459" s="43">
        <f t="shared" ref="E2459" si="4737">plan_id</f>
        <v>805</v>
      </c>
      <c r="F2459" s="43">
        <f t="shared" ca="1" si="4711"/>
        <v>2007</v>
      </c>
      <c r="G2459" s="43">
        <f t="shared" ref="G2459" ca="1" si="4738">VLOOKUP(INDIRECT(CHAR(39)&amp;$A2459&amp;CHAR(39)&amp;"!r2c"&amp;$C2459,0),variables,2,0)</f>
        <v>10997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0.72888819378969649</v>
      </c>
      <c r="I2459" s="43"/>
    </row>
    <row r="2460" spans="1:9" x14ac:dyDescent="0.3">
      <c r="A2460" s="43" t="s">
        <v>310</v>
      </c>
      <c r="B2460" s="43">
        <f t="shared" si="4686"/>
        <v>9</v>
      </c>
      <c r="C2460" s="43">
        <f t="shared" si="4687"/>
        <v>22</v>
      </c>
      <c r="D2460" s="43"/>
      <c r="E2460" s="43">
        <f t="shared" ref="E2460" si="4739">plan_id</f>
        <v>805</v>
      </c>
      <c r="F2460" s="43">
        <f t="shared" ca="1" si="4711"/>
        <v>2007</v>
      </c>
      <c r="G2460" s="43">
        <f t="shared" ref="G2460" ca="1" si="4740">VLOOKUP(INDIRECT(CHAR(39)&amp;$A2460&amp;CHAR(39)&amp;"!r2c"&amp;$C2460,0),variables,2,0)</f>
        <v>10980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3"/>
    </row>
    <row r="2461" spans="1:9" x14ac:dyDescent="0.3">
      <c r="A2461" s="43" t="s">
        <v>310</v>
      </c>
      <c r="B2461" s="43">
        <f t="shared" si="4686"/>
        <v>9</v>
      </c>
      <c r="C2461" s="43">
        <f t="shared" si="4687"/>
        <v>23</v>
      </c>
      <c r="D2461" s="43"/>
      <c r="E2461" s="43">
        <f t="shared" ref="E2461" si="4741">plan_id</f>
        <v>805</v>
      </c>
      <c r="F2461" s="43">
        <f t="shared" ca="1" si="4711"/>
        <v>2007</v>
      </c>
      <c r="G2461" s="43">
        <f t="shared" ref="G2461" ca="1" si="4742">VLOOKUP(INDIRECT(CHAR(39)&amp;$A2461&amp;CHAR(39)&amp;"!r2c"&amp;$C2461,0),variables,2,0)</f>
        <v>10981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3"/>
    </row>
    <row r="2462" spans="1:9" x14ac:dyDescent="0.3">
      <c r="A2462" s="43" t="s">
        <v>310</v>
      </c>
      <c r="B2462" s="43">
        <f t="shared" si="4686"/>
        <v>9</v>
      </c>
      <c r="C2462" s="43">
        <f t="shared" si="4687"/>
        <v>24</v>
      </c>
      <c r="D2462" s="43"/>
      <c r="E2462" s="43">
        <f t="shared" ref="E2462" si="4743">plan_id</f>
        <v>805</v>
      </c>
      <c r="F2462" s="43">
        <f t="shared" ca="1" si="4711"/>
        <v>2007</v>
      </c>
      <c r="G2462" s="43">
        <f t="shared" ref="G2462" ca="1" si="4744">VLOOKUP(INDIRECT(CHAR(39)&amp;$A2462&amp;CHAR(39)&amp;"!r2c"&amp;$C2462,0),variables,2,0)</f>
        <v>10998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3"/>
    </row>
    <row r="2463" spans="1:9" x14ac:dyDescent="0.3">
      <c r="A2463" s="43" t="s">
        <v>310</v>
      </c>
      <c r="B2463" s="43">
        <f t="shared" si="4686"/>
        <v>9</v>
      </c>
      <c r="C2463" s="43">
        <f t="shared" si="4687"/>
        <v>25</v>
      </c>
      <c r="D2463" s="43"/>
      <c r="E2463" s="43">
        <f t="shared" ref="E2463" si="4745">plan_id</f>
        <v>805</v>
      </c>
      <c r="F2463" s="43">
        <f t="shared" ca="1" si="4711"/>
        <v>2007</v>
      </c>
      <c r="G2463" s="43">
        <f t="shared" ref="G2463" ca="1" si="4746">VLOOKUP(INDIRECT(CHAR(39)&amp;$A2463&amp;CHAR(39)&amp;"!r2c"&amp;$C2463,0),variables,2,0)</f>
        <v>10999</v>
      </c>
      <c r="H2463" s="4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1106783879</v>
      </c>
      <c r="I2463" s="43"/>
    </row>
    <row r="2464" spans="1:9" x14ac:dyDescent="0.3">
      <c r="A2464" s="43" t="s">
        <v>310</v>
      </c>
      <c r="B2464" s="43">
        <f t="shared" si="4686"/>
        <v>9</v>
      </c>
      <c r="C2464" s="43">
        <f t="shared" si="4687"/>
        <v>26</v>
      </c>
      <c r="D2464" s="43"/>
      <c r="E2464" s="43">
        <f t="shared" ref="E2464" si="4747">plan_id</f>
        <v>805</v>
      </c>
      <c r="F2464" s="43">
        <f t="shared" ca="1" si="4711"/>
        <v>2007</v>
      </c>
      <c r="G2464" s="43">
        <f t="shared" ref="G2464" ca="1" si="4748">VLOOKUP(INDIRECT(CHAR(39)&amp;$A2464&amp;CHAR(39)&amp;"!r2c"&amp;$C2464,0),variables,2,0)</f>
        <v>11000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14822827</v>
      </c>
      <c r="I2464" s="43"/>
    </row>
    <row r="2465" spans="1:9" x14ac:dyDescent="0.3">
      <c r="A2465" s="43" t="s">
        <v>310</v>
      </c>
      <c r="B2465" s="43">
        <f t="shared" si="4686"/>
        <v>9</v>
      </c>
      <c r="C2465" s="43">
        <f t="shared" si="4687"/>
        <v>27</v>
      </c>
      <c r="D2465" s="43"/>
      <c r="E2465" s="43">
        <f t="shared" ref="E2465" si="4749">plan_id</f>
        <v>805</v>
      </c>
      <c r="F2465" s="43">
        <f t="shared" ca="1" si="4711"/>
        <v>2007</v>
      </c>
      <c r="G2465" s="43">
        <f t="shared" ref="G2465" ca="1" si="4750">VLOOKUP(INDIRECT(CHAR(39)&amp;$A2465&amp;CHAR(39)&amp;"!r2c"&amp;$C2465,0),variables,2,0)</f>
        <v>11001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7351846</v>
      </c>
      <c r="I2465" s="43"/>
    </row>
    <row r="2466" spans="1:9" x14ac:dyDescent="0.3">
      <c r="A2466" s="43" t="s">
        <v>310</v>
      </c>
      <c r="B2466" s="43">
        <f t="shared" si="4686"/>
        <v>9</v>
      </c>
      <c r="C2466" s="43">
        <f t="shared" si="4687"/>
        <v>28</v>
      </c>
      <c r="D2466" s="43"/>
      <c r="E2466" s="43">
        <f t="shared" ref="E2466" si="4751">plan_id</f>
        <v>805</v>
      </c>
      <c r="F2466" s="43">
        <f t="shared" ca="1" si="4711"/>
        <v>2007</v>
      </c>
      <c r="G2466" s="43">
        <f t="shared" ref="G2466" ca="1" si="4752">VLOOKUP(INDIRECT(CHAR(39)&amp;$A2466&amp;CHAR(39)&amp;"!r2c"&amp;$C2466,0),variables,2,0)</f>
        <v>11002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3"/>
    </row>
    <row r="2467" spans="1:9" x14ac:dyDescent="0.3">
      <c r="A2467" s="43" t="s">
        <v>310</v>
      </c>
      <c r="B2467" s="43">
        <f t="shared" si="4686"/>
        <v>9</v>
      </c>
      <c r="C2467" s="43">
        <f t="shared" si="4687"/>
        <v>29</v>
      </c>
      <c r="D2467" s="43"/>
      <c r="E2467" s="43">
        <f t="shared" ref="E2467" si="4753">plan_id</f>
        <v>805</v>
      </c>
      <c r="F2467" s="43">
        <f t="shared" ca="1" si="4711"/>
        <v>2007</v>
      </c>
      <c r="G2467" s="43">
        <f t="shared" ref="G2467" ca="1" si="4754">VLOOKUP(INDIRECT(CHAR(39)&amp;$A2467&amp;CHAR(39)&amp;"!r2c"&amp;$C2467,0),variables,2,0)</f>
        <v>11003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1128958552</v>
      </c>
      <c r="I2467" s="43"/>
    </row>
    <row r="2468" spans="1:9" x14ac:dyDescent="0.3">
      <c r="A2468" s="43" t="s">
        <v>310</v>
      </c>
      <c r="B2468" s="43">
        <f t="shared" si="4686"/>
        <v>10</v>
      </c>
      <c r="C2468" s="43">
        <f t="shared" si="4687"/>
        <v>3</v>
      </c>
      <c r="D2468" s="43"/>
      <c r="E2468" s="43">
        <f t="shared" ref="E2468" si="4755">plan_id</f>
        <v>805</v>
      </c>
      <c r="F2468" s="43">
        <f t="shared" ca="1" si="4711"/>
        <v>2008</v>
      </c>
      <c r="G2468" s="43">
        <f t="shared" ref="G2468" ca="1" si="4756">VLOOKUP(INDIRECT(CHAR(39)&amp;$A2468&amp;CHAR(39)&amp;"!r2c"&amp;$C2468,0),variables,2,0)</f>
        <v>10982</v>
      </c>
      <c r="H2468" s="4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3"/>
    </row>
    <row r="2469" spans="1:9" x14ac:dyDescent="0.3">
      <c r="A2469" s="43" t="s">
        <v>310</v>
      </c>
      <c r="B2469" s="43">
        <f t="shared" si="4686"/>
        <v>10</v>
      </c>
      <c r="C2469" s="43">
        <f t="shared" si="4687"/>
        <v>4</v>
      </c>
      <c r="D2469" s="43"/>
      <c r="E2469" s="43">
        <f t="shared" ref="E2469" si="4757">plan_id</f>
        <v>805</v>
      </c>
      <c r="F2469" s="43">
        <f t="shared" ca="1" si="4711"/>
        <v>2008</v>
      </c>
      <c r="G2469" s="43">
        <f t="shared" ref="G2469" ca="1" si="4758">VLOOKUP(INDIRECT(CHAR(39)&amp;$A2469&amp;CHAR(39)&amp;"!r2c"&amp;$C2469,0),variables,2,0)</f>
        <v>10984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563789483</v>
      </c>
      <c r="I2469" s="43"/>
    </row>
    <row r="2470" spans="1:9" x14ac:dyDescent="0.3">
      <c r="A2470" s="43" t="s">
        <v>310</v>
      </c>
      <c r="B2470" s="43">
        <f t="shared" si="4686"/>
        <v>10</v>
      </c>
      <c r="C2470" s="43">
        <f t="shared" si="4687"/>
        <v>5</v>
      </c>
      <c r="D2470" s="43"/>
      <c r="E2470" s="43">
        <f t="shared" ref="E2470" si="4759">plan_id</f>
        <v>805</v>
      </c>
      <c r="F2470" s="43">
        <f t="shared" ca="1" si="4711"/>
        <v>2008</v>
      </c>
      <c r="G2470" s="43">
        <f t="shared" ref="G2470" ca="1" si="4760">VLOOKUP(INDIRECT(CHAR(39)&amp;$A2470&amp;CHAR(39)&amp;"!r2c"&amp;$C2470,0),variables,2,0)</f>
        <v>10985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439755796.74000001</v>
      </c>
      <c r="I2470" s="43"/>
    </row>
    <row r="2471" spans="1:9" x14ac:dyDescent="0.3">
      <c r="A2471" s="43" t="s">
        <v>310</v>
      </c>
      <c r="B2471" s="43">
        <f t="shared" si="4686"/>
        <v>10</v>
      </c>
      <c r="C2471" s="43">
        <f t="shared" si="4687"/>
        <v>6</v>
      </c>
      <c r="D2471" s="43"/>
      <c r="E2471" s="43">
        <f t="shared" ref="E2471" si="4761">plan_id</f>
        <v>805</v>
      </c>
      <c r="F2471" s="43">
        <f t="shared" ca="1" si="4711"/>
        <v>2008</v>
      </c>
      <c r="G2471" s="43">
        <f t="shared" ref="G2471" ca="1" si="4762">VLOOKUP(INDIRECT(CHAR(39)&amp;$A2471&amp;CHAR(39)&amp;"!r2c"&amp;$C2471,0),variables,2,0)</f>
        <v>10986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124033686.25999999</v>
      </c>
      <c r="I2471" s="43"/>
    </row>
    <row r="2472" spans="1:9" x14ac:dyDescent="0.3">
      <c r="A2472" s="43" t="s">
        <v>310</v>
      </c>
      <c r="B2472" s="43">
        <f t="shared" si="4686"/>
        <v>10</v>
      </c>
      <c r="C2472" s="43">
        <f t="shared" si="4687"/>
        <v>7</v>
      </c>
      <c r="D2472" s="43"/>
      <c r="E2472" s="43">
        <f t="shared" ref="E2472" si="4763">plan_id</f>
        <v>805</v>
      </c>
      <c r="F2472" s="43">
        <f t="shared" ca="1" si="4711"/>
        <v>2008</v>
      </c>
      <c r="G2472" s="43">
        <f t="shared" ref="G2472" ca="1" si="4764">VLOOKUP(INDIRECT(CHAR(39)&amp;$A2472&amp;CHAR(39)&amp;"!r2c"&amp;$C2472,0),variables,2,0)</f>
        <v>10974</v>
      </c>
      <c r="H2472" s="4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  <c r="I2472" s="43"/>
    </row>
    <row r="2473" spans="1:9" x14ac:dyDescent="0.3">
      <c r="A2473" s="43" t="s">
        <v>310</v>
      </c>
      <c r="B2473" s="43">
        <f t="shared" si="4686"/>
        <v>10</v>
      </c>
      <c r="C2473" s="43">
        <f t="shared" si="4687"/>
        <v>8</v>
      </c>
      <c r="D2473" s="43"/>
      <c r="E2473" s="43">
        <f t="shared" ref="E2473" si="4765">plan_id</f>
        <v>805</v>
      </c>
      <c r="F2473" s="43">
        <f t="shared" ca="1" si="4711"/>
        <v>2008</v>
      </c>
      <c r="G2473" s="43">
        <f t="shared" ref="G2473" ca="1" si="4766">VLOOKUP(INDIRECT(CHAR(39)&amp;$A2473&amp;CHAR(39)&amp;"!r2c"&amp;$C2473,0),variables,2,0)</f>
        <v>10987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0.78</v>
      </c>
      <c r="I2473" s="43"/>
    </row>
    <row r="2474" spans="1:9" x14ac:dyDescent="0.3">
      <c r="A2474" s="43" t="s">
        <v>310</v>
      </c>
      <c r="B2474" s="43">
        <f t="shared" si="4686"/>
        <v>10</v>
      </c>
      <c r="C2474" s="43">
        <f t="shared" si="4687"/>
        <v>9</v>
      </c>
      <c r="D2474" s="43"/>
      <c r="E2474" s="43">
        <f t="shared" ref="E2474" si="4767">plan_id</f>
        <v>805</v>
      </c>
      <c r="F2474" s="43">
        <f t="shared" ca="1" si="4711"/>
        <v>2008</v>
      </c>
      <c r="G2474" s="43">
        <f t="shared" ref="G2474" ca="1" si="4768">VLOOKUP(INDIRECT(CHAR(39)&amp;$A2474&amp;CHAR(39)&amp;"!r2c"&amp;$C2474,0),variables,2,0)</f>
        <v>10885</v>
      </c>
      <c r="H2474" s="4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3"/>
    </row>
    <row r="2475" spans="1:9" x14ac:dyDescent="0.3">
      <c r="A2475" s="43" t="s">
        <v>310</v>
      </c>
      <c r="B2475" s="43">
        <f t="shared" si="4686"/>
        <v>10</v>
      </c>
      <c r="C2475" s="43">
        <f t="shared" si="4687"/>
        <v>10</v>
      </c>
      <c r="D2475" s="43"/>
      <c r="E2475" s="43">
        <f t="shared" ref="E2475" si="4769">plan_id</f>
        <v>805</v>
      </c>
      <c r="F2475" s="43">
        <f t="shared" ca="1" si="4711"/>
        <v>2008</v>
      </c>
      <c r="G2475" s="43">
        <f t="shared" ref="G2475" ca="1" si="4770">VLOOKUP(INDIRECT(CHAR(39)&amp;$A2475&amp;CHAR(39)&amp;"!r2c"&amp;$C2475,0),variables,2,0)</f>
        <v>10886</v>
      </c>
      <c r="H2475" s="4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3"/>
    </row>
    <row r="2476" spans="1:9" x14ac:dyDescent="0.3">
      <c r="A2476" s="43" t="s">
        <v>310</v>
      </c>
      <c r="B2476" s="43">
        <f t="shared" si="4686"/>
        <v>10</v>
      </c>
      <c r="C2476" s="43">
        <f t="shared" si="4687"/>
        <v>11</v>
      </c>
      <c r="D2476" s="43"/>
      <c r="E2476" s="43">
        <f t="shared" ref="E2476" si="4771">plan_id</f>
        <v>805</v>
      </c>
      <c r="F2476" s="43">
        <f t="shared" ca="1" si="4711"/>
        <v>2008</v>
      </c>
      <c r="G2476" s="43">
        <f t="shared" ref="G2476" ca="1" si="4772">VLOOKUP(INDIRECT(CHAR(39)&amp;$A2476&amp;CHAR(39)&amp;"!r2c"&amp;$C2476,0),variables,2,0)</f>
        <v>10887</v>
      </c>
      <c r="H2476" s="4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3"/>
    </row>
    <row r="2477" spans="1:9" x14ac:dyDescent="0.3">
      <c r="A2477" s="43" t="s">
        <v>310</v>
      </c>
      <c r="B2477" s="43">
        <f t="shared" si="4686"/>
        <v>10</v>
      </c>
      <c r="C2477" s="43">
        <f t="shared" si="4687"/>
        <v>12</v>
      </c>
      <c r="D2477" s="43"/>
      <c r="E2477" s="43">
        <f t="shared" ref="E2477" si="4773">plan_id</f>
        <v>805</v>
      </c>
      <c r="F2477" s="43">
        <f t="shared" ca="1" si="4711"/>
        <v>2008</v>
      </c>
      <c r="G2477" s="43">
        <f t="shared" ref="G2477" ca="1" si="4774">VLOOKUP(INDIRECT(CHAR(39)&amp;$A2477&amp;CHAR(39)&amp;"!r2c"&amp;$C2477,0),variables,2,0)</f>
        <v>10883</v>
      </c>
      <c r="H2477" s="4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3"/>
    </row>
    <row r="2478" spans="1:9" x14ac:dyDescent="0.3">
      <c r="A2478" s="43" t="s">
        <v>310</v>
      </c>
      <c r="B2478" s="43">
        <f t="shared" si="4686"/>
        <v>10</v>
      </c>
      <c r="C2478" s="43">
        <f t="shared" si="4687"/>
        <v>13</v>
      </c>
      <c r="D2478" s="43"/>
      <c r="E2478" s="43">
        <f t="shared" ref="E2478" si="4775">plan_id</f>
        <v>805</v>
      </c>
      <c r="F2478" s="43">
        <f t="shared" ca="1" si="4711"/>
        <v>2008</v>
      </c>
      <c r="G2478" s="43">
        <f t="shared" ref="G2478" ca="1" si="4776">VLOOKUP(INDIRECT(CHAR(39)&amp;$A2478&amp;CHAR(39)&amp;"!r2c"&amp;$C2478,0),variables,2,0)</f>
        <v>10989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15321300000</v>
      </c>
      <c r="I2478" s="43"/>
    </row>
    <row r="2479" spans="1:9" x14ac:dyDescent="0.3">
      <c r="A2479" s="43" t="s">
        <v>310</v>
      </c>
      <c r="B2479" s="43">
        <f t="shared" si="4686"/>
        <v>10</v>
      </c>
      <c r="C2479" s="43">
        <f t="shared" si="4687"/>
        <v>14</v>
      </c>
      <c r="D2479" s="43"/>
      <c r="E2479" s="43">
        <f t="shared" ref="E2479" si="4777">plan_id</f>
        <v>805</v>
      </c>
      <c r="F2479" s="43">
        <f t="shared" ca="1" si="4711"/>
        <v>2008</v>
      </c>
      <c r="G2479" s="43">
        <f t="shared" ref="G2479" ca="1" si="4778">VLOOKUP(INDIRECT(CHAR(39)&amp;$A2479&amp;CHAR(39)&amp;"!r2c"&amp;$C2479,0),variables,2,0)</f>
        <v>10990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22460300000</v>
      </c>
      <c r="I2479" s="43"/>
    </row>
    <row r="2480" spans="1:9" x14ac:dyDescent="0.3">
      <c r="A2480" s="43" t="s">
        <v>310</v>
      </c>
      <c r="B2480" s="43">
        <f t="shared" si="4686"/>
        <v>10</v>
      </c>
      <c r="C2480" s="43">
        <f t="shared" si="4687"/>
        <v>15</v>
      </c>
      <c r="D2480" s="43"/>
      <c r="E2480" s="43">
        <f t="shared" ref="E2480" si="4779">plan_id</f>
        <v>805</v>
      </c>
      <c r="F2480" s="43">
        <f t="shared" ca="1" si="4711"/>
        <v>2008</v>
      </c>
      <c r="G2480" s="43">
        <f t="shared" ref="G2480" ca="1" si="4780">VLOOKUP(INDIRECT(CHAR(39)&amp;$A2480&amp;CHAR(39)&amp;"!r2c"&amp;$C2480,0),variables,2,0)</f>
        <v>10991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7139000000</v>
      </c>
      <c r="I2480" s="43"/>
    </row>
    <row r="2481" spans="1:9" x14ac:dyDescent="0.3">
      <c r="A2481" s="43" t="s">
        <v>310</v>
      </c>
      <c r="B2481" s="43">
        <f t="shared" si="4686"/>
        <v>10</v>
      </c>
      <c r="C2481" s="43">
        <f t="shared" si="4687"/>
        <v>16</v>
      </c>
      <c r="D2481" s="43"/>
      <c r="E2481" s="43">
        <f t="shared" ref="E2481" si="4781">plan_id</f>
        <v>805</v>
      </c>
      <c r="F2481" s="43">
        <f t="shared" ca="1" si="4711"/>
        <v>2008</v>
      </c>
      <c r="G2481" s="43">
        <f t="shared" ref="G2481" ca="1" si="4782">VLOOKUP(INDIRECT(CHAR(39)&amp;$A2481&amp;CHAR(39)&amp;"!r2c"&amp;$C2481,0),variables,2,0)</f>
        <v>10992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0.68200000000000005</v>
      </c>
      <c r="I2481" s="43"/>
    </row>
    <row r="2482" spans="1:9" x14ac:dyDescent="0.3">
      <c r="A2482" s="43" t="s">
        <v>310</v>
      </c>
      <c r="B2482" s="43">
        <f t="shared" si="4686"/>
        <v>10</v>
      </c>
      <c r="C2482" s="43">
        <f t="shared" si="4687"/>
        <v>17</v>
      </c>
      <c r="D2482" s="43"/>
      <c r="E2482" s="43">
        <f t="shared" ref="E2482" si="4783">plan_id</f>
        <v>805</v>
      </c>
      <c r="F2482" s="43">
        <f t="shared" ca="1" si="4711"/>
        <v>2008</v>
      </c>
      <c r="G2482" s="43">
        <f t="shared" ref="G2482" ca="1" si="4784">VLOOKUP(INDIRECT(CHAR(39)&amp;$A2482&amp;CHAR(39)&amp;"!r2c"&amp;$C2482,0),variables,2,0)</f>
        <v>10993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3190300000</v>
      </c>
      <c r="I2482" s="43"/>
    </row>
    <row r="2483" spans="1:9" x14ac:dyDescent="0.3">
      <c r="A2483" s="43" t="s">
        <v>310</v>
      </c>
      <c r="B2483" s="43">
        <f t="shared" si="4686"/>
        <v>10</v>
      </c>
      <c r="C2483" s="43">
        <f t="shared" si="4687"/>
        <v>18</v>
      </c>
      <c r="D2483" s="43"/>
      <c r="E2483" s="43">
        <f t="shared" ref="E2483" si="4785">plan_id</f>
        <v>805</v>
      </c>
      <c r="F2483" s="43">
        <f t="shared" ca="1" si="4711"/>
        <v>2008</v>
      </c>
      <c r="G2483" s="43">
        <f t="shared" ref="G2483" ca="1" si="4786">VLOOKUP(INDIRECT(CHAR(39)&amp;$A2483&amp;CHAR(39)&amp;"!r2c"&amp;$C2483,0),variables,2,0)</f>
        <v>11005</v>
      </c>
      <c r="H2483" s="4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3"/>
    </row>
    <row r="2484" spans="1:9" x14ac:dyDescent="0.3">
      <c r="A2484" s="43" t="s">
        <v>310</v>
      </c>
      <c r="B2484" s="43">
        <f t="shared" si="4686"/>
        <v>10</v>
      </c>
      <c r="C2484" s="43">
        <f t="shared" si="4687"/>
        <v>19</v>
      </c>
      <c r="D2484" s="43"/>
      <c r="E2484" s="43">
        <f t="shared" ref="E2484" si="4787">plan_id</f>
        <v>805</v>
      </c>
      <c r="F2484" s="43">
        <f t="shared" ca="1" si="4711"/>
        <v>2008</v>
      </c>
      <c r="G2484" s="43">
        <f t="shared" ref="G2484" ca="1" si="4788">VLOOKUP(INDIRECT(CHAR(39)&amp;$A2484&amp;CHAR(39)&amp;"!r2c"&amp;$C2484,0),variables,2,0)</f>
        <v>10988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0.17671989562110146</v>
      </c>
      <c r="I2484" s="43"/>
    </row>
    <row r="2485" spans="1:9" x14ac:dyDescent="0.3">
      <c r="A2485" s="43" t="s">
        <v>310</v>
      </c>
      <c r="B2485" s="43">
        <f t="shared" si="4686"/>
        <v>10</v>
      </c>
      <c r="C2485" s="43">
        <f t="shared" si="4687"/>
        <v>20</v>
      </c>
      <c r="D2485" s="43"/>
      <c r="E2485" s="43">
        <f t="shared" ref="E2485" si="4789">plan_id</f>
        <v>805</v>
      </c>
      <c r="F2485" s="43">
        <f t="shared" ca="1" si="4711"/>
        <v>2008</v>
      </c>
      <c r="G2485" s="43">
        <f t="shared" ref="G2485" ca="1" si="4790">VLOOKUP(INDIRECT(CHAR(39)&amp;$A2485&amp;CHAR(39)&amp;"!r2c"&amp;$C2485,0),variables,2,0)</f>
        <v>10996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14076692181</v>
      </c>
      <c r="I2485" s="43"/>
    </row>
    <row r="2486" spans="1:9" x14ac:dyDescent="0.3">
      <c r="A2486" s="43" t="s">
        <v>310</v>
      </c>
      <c r="B2486" s="43">
        <f t="shared" si="4686"/>
        <v>10</v>
      </c>
      <c r="C2486" s="43">
        <f t="shared" si="4687"/>
        <v>21</v>
      </c>
      <c r="D2486" s="43"/>
      <c r="E2486" s="43">
        <f t="shared" ref="E2486" si="4791">plan_id</f>
        <v>805</v>
      </c>
      <c r="F2486" s="43">
        <f t="shared" ca="1" si="4711"/>
        <v>2008</v>
      </c>
      <c r="G2486" s="43">
        <f t="shared" ref="G2486" ca="1" si="4792">VLOOKUP(INDIRECT(CHAR(39)&amp;$A2486&amp;CHAR(39)&amp;"!r2c"&amp;$C2486,0),variables,2,0)</f>
        <v>10997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0.62673660552174282</v>
      </c>
      <c r="I2486" s="43"/>
    </row>
    <row r="2487" spans="1:9" x14ac:dyDescent="0.3">
      <c r="A2487" s="43" t="s">
        <v>310</v>
      </c>
      <c r="B2487" s="43">
        <f t="shared" si="4686"/>
        <v>10</v>
      </c>
      <c r="C2487" s="43">
        <f t="shared" si="4687"/>
        <v>22</v>
      </c>
      <c r="D2487" s="43"/>
      <c r="E2487" s="43">
        <f t="shared" ref="E2487" si="4793">plan_id</f>
        <v>805</v>
      </c>
      <c r="F2487" s="43">
        <f t="shared" ca="1" si="4711"/>
        <v>2008</v>
      </c>
      <c r="G2487" s="43">
        <f t="shared" ref="G2487" ca="1" si="4794">VLOOKUP(INDIRECT(CHAR(39)&amp;$A2487&amp;CHAR(39)&amp;"!r2c"&amp;$C2487,0),variables,2,0)</f>
        <v>10980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3"/>
    </row>
    <row r="2488" spans="1:9" x14ac:dyDescent="0.3">
      <c r="A2488" s="43" t="s">
        <v>310</v>
      </c>
      <c r="B2488" s="43">
        <f t="shared" si="4686"/>
        <v>10</v>
      </c>
      <c r="C2488" s="43">
        <f t="shared" si="4687"/>
        <v>23</v>
      </c>
      <c r="D2488" s="43"/>
      <c r="E2488" s="43">
        <f t="shared" ref="E2488" si="4795">plan_id</f>
        <v>805</v>
      </c>
      <c r="F2488" s="43">
        <f t="shared" ca="1" si="4711"/>
        <v>2008</v>
      </c>
      <c r="G2488" s="43">
        <f t="shared" ref="G2488" ca="1" si="4796">VLOOKUP(INDIRECT(CHAR(39)&amp;$A2488&amp;CHAR(39)&amp;"!r2c"&amp;$C2488,0),variables,2,0)</f>
        <v>10981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3"/>
    </row>
    <row r="2489" spans="1:9" x14ac:dyDescent="0.3">
      <c r="A2489" s="43" t="s">
        <v>310</v>
      </c>
      <c r="B2489" s="43">
        <f t="shared" si="4686"/>
        <v>10</v>
      </c>
      <c r="C2489" s="43">
        <f t="shared" si="4687"/>
        <v>24</v>
      </c>
      <c r="D2489" s="43"/>
      <c r="E2489" s="43">
        <f t="shared" ref="E2489" si="4797">plan_id</f>
        <v>805</v>
      </c>
      <c r="F2489" s="43">
        <f t="shared" ca="1" si="4711"/>
        <v>2008</v>
      </c>
      <c r="G2489" s="43">
        <f t="shared" ref="G2489" ca="1" si="4798">VLOOKUP(INDIRECT(CHAR(39)&amp;$A2489&amp;CHAR(39)&amp;"!r2c"&amp;$C2489,0),variables,2,0)</f>
        <v>10998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3"/>
    </row>
    <row r="2490" spans="1:9" x14ac:dyDescent="0.3">
      <c r="A2490" s="43" t="s">
        <v>310</v>
      </c>
      <c r="B2490" s="43">
        <f t="shared" si="4686"/>
        <v>10</v>
      </c>
      <c r="C2490" s="43">
        <f t="shared" si="4687"/>
        <v>25</v>
      </c>
      <c r="D2490" s="43"/>
      <c r="E2490" s="43">
        <f t="shared" ref="E2490" si="4799">plan_id</f>
        <v>805</v>
      </c>
      <c r="F2490" s="43">
        <f t="shared" ca="1" si="4711"/>
        <v>2008</v>
      </c>
      <c r="G2490" s="43">
        <f t="shared" ref="G2490" ca="1" si="4800">VLOOKUP(INDIRECT(CHAR(39)&amp;$A2490&amp;CHAR(39)&amp;"!r2c"&amp;$C2490,0),variables,2,0)</f>
        <v>10999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1170969101</v>
      </c>
      <c r="I2490" s="43"/>
    </row>
    <row r="2491" spans="1:9" x14ac:dyDescent="0.3">
      <c r="A2491" s="43" t="s">
        <v>310</v>
      </c>
      <c r="B2491" s="43">
        <f t="shared" si="4686"/>
        <v>10</v>
      </c>
      <c r="C2491" s="43">
        <f t="shared" si="4687"/>
        <v>26</v>
      </c>
      <c r="D2491" s="43"/>
      <c r="E2491" s="43">
        <f t="shared" ref="E2491" si="4801">plan_id</f>
        <v>805</v>
      </c>
      <c r="F2491" s="43">
        <f t="shared" ca="1" si="4711"/>
        <v>2008</v>
      </c>
      <c r="G2491" s="43">
        <f t="shared" ref="G2491" ca="1" si="4802">VLOOKUP(INDIRECT(CHAR(39)&amp;$A2491&amp;CHAR(39)&amp;"!r2c"&amp;$C2491,0),variables,2,0)</f>
        <v>11000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15965083</v>
      </c>
      <c r="I2491" s="43"/>
    </row>
    <row r="2492" spans="1:9" x14ac:dyDescent="0.3">
      <c r="A2492" s="43" t="s">
        <v>310</v>
      </c>
      <c r="B2492" s="43">
        <f t="shared" si="4686"/>
        <v>10</v>
      </c>
      <c r="C2492" s="43">
        <f t="shared" si="4687"/>
        <v>27</v>
      </c>
      <c r="D2492" s="43"/>
      <c r="E2492" s="43">
        <f t="shared" ref="E2492" si="4803">plan_id</f>
        <v>805</v>
      </c>
      <c r="F2492" s="43">
        <f t="shared" ca="1" si="4711"/>
        <v>2008</v>
      </c>
      <c r="G2492" s="43">
        <f t="shared" ref="G2492" ca="1" si="4804">VLOOKUP(INDIRECT(CHAR(39)&amp;$A2492&amp;CHAR(39)&amp;"!r2c"&amp;$C2492,0),variables,2,0)</f>
        <v>11001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7551936</v>
      </c>
      <c r="I2492" s="43"/>
    </row>
    <row r="2493" spans="1:9" x14ac:dyDescent="0.3">
      <c r="A2493" s="43" t="s">
        <v>310</v>
      </c>
      <c r="B2493" s="43">
        <f t="shared" si="4686"/>
        <v>10</v>
      </c>
      <c r="C2493" s="43">
        <f t="shared" si="4687"/>
        <v>28</v>
      </c>
      <c r="D2493" s="43"/>
      <c r="E2493" s="43">
        <f t="shared" ref="E2493" si="4805">plan_id</f>
        <v>805</v>
      </c>
      <c r="F2493" s="43">
        <f t="shared" ca="1" si="4711"/>
        <v>2008</v>
      </c>
      <c r="G2493" s="43">
        <f t="shared" ref="G2493" ca="1" si="4806">VLOOKUP(INDIRECT(CHAR(39)&amp;$A2493&amp;CHAR(39)&amp;"!r2c"&amp;$C2493,0),variables,2,0)</f>
        <v>11002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3"/>
    </row>
    <row r="2494" spans="1:9" x14ac:dyDescent="0.3">
      <c r="A2494" s="43" t="s">
        <v>310</v>
      </c>
      <c r="B2494" s="43">
        <f t="shared" si="4686"/>
        <v>10</v>
      </c>
      <c r="C2494" s="43">
        <f t="shared" si="4687"/>
        <v>29</v>
      </c>
      <c r="D2494" s="43"/>
      <c r="E2494" s="43">
        <f t="shared" ref="E2494" si="4807">plan_id</f>
        <v>805</v>
      </c>
      <c r="F2494" s="43">
        <f t="shared" ca="1" si="4711"/>
        <v>2008</v>
      </c>
      <c r="G2494" s="43">
        <f t="shared" ref="G2494" ca="1" si="4808">VLOOKUP(INDIRECT(CHAR(39)&amp;$A2494&amp;CHAR(39)&amp;"!r2c"&amp;$C2494,0),variables,2,0)</f>
        <v>11003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1194486120</v>
      </c>
      <c r="I2494" s="43"/>
    </row>
    <row r="2495" spans="1:9" x14ac:dyDescent="0.3">
      <c r="A2495" s="43" t="s">
        <v>310</v>
      </c>
      <c r="B2495" s="43">
        <f t="shared" si="4686"/>
        <v>11</v>
      </c>
      <c r="C2495" s="43">
        <f t="shared" si="4687"/>
        <v>3</v>
      </c>
      <c r="D2495" s="43"/>
      <c r="E2495" s="43">
        <f t="shared" ref="E2495" si="4809">plan_id</f>
        <v>805</v>
      </c>
      <c r="F2495" s="43">
        <f t="shared" ca="1" si="4711"/>
        <v>2009</v>
      </c>
      <c r="G2495" s="43">
        <f t="shared" ref="G2495" ca="1" si="4810">VLOOKUP(INDIRECT(CHAR(39)&amp;$A2495&amp;CHAR(39)&amp;"!r2c"&amp;$C2495,0),variables,2,0)</f>
        <v>10982</v>
      </c>
      <c r="H2495" s="4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3"/>
    </row>
    <row r="2496" spans="1:9" x14ac:dyDescent="0.3">
      <c r="A2496" s="43" t="s">
        <v>310</v>
      </c>
      <c r="B2496" s="43">
        <f t="shared" si="4686"/>
        <v>11</v>
      </c>
      <c r="C2496" s="43">
        <f t="shared" si="4687"/>
        <v>4</v>
      </c>
      <c r="D2496" s="43"/>
      <c r="E2496" s="43">
        <f t="shared" ref="E2496" si="4811">plan_id</f>
        <v>805</v>
      </c>
      <c r="F2496" s="43">
        <f t="shared" ca="1" si="4711"/>
        <v>2009</v>
      </c>
      <c r="G2496" s="43">
        <f t="shared" ref="G2496" ca="1" si="4812">VLOOKUP(INDIRECT(CHAR(39)&amp;$A2496&amp;CHAR(39)&amp;"!r2c"&amp;$C2496,0),variables,2,0)</f>
        <v>10984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600282735</v>
      </c>
      <c r="I2496" s="43"/>
    </row>
    <row r="2497" spans="1:9" x14ac:dyDescent="0.3">
      <c r="A2497" s="43" t="s">
        <v>310</v>
      </c>
      <c r="B2497" s="43">
        <f t="shared" si="4686"/>
        <v>11</v>
      </c>
      <c r="C2497" s="43">
        <f t="shared" si="4687"/>
        <v>5</v>
      </c>
      <c r="D2497" s="43"/>
      <c r="E2497" s="43">
        <f t="shared" ref="E2497" si="4813">plan_id</f>
        <v>805</v>
      </c>
      <c r="F2497" s="43">
        <f t="shared" ca="1" si="4711"/>
        <v>2009</v>
      </c>
      <c r="G2497" s="43">
        <f t="shared" ref="G2497" ca="1" si="4814">VLOOKUP(INDIRECT(CHAR(39)&amp;$A2497&amp;CHAR(39)&amp;"!r2c"&amp;$C2497,0),variables,2,0)</f>
        <v>10985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402189432.45000005</v>
      </c>
      <c r="I2497" s="43"/>
    </row>
    <row r="2498" spans="1:9" x14ac:dyDescent="0.3">
      <c r="A2498" s="43" t="s">
        <v>310</v>
      </c>
      <c r="B2498" s="43">
        <f t="shared" si="4686"/>
        <v>11</v>
      </c>
      <c r="C2498" s="43">
        <f t="shared" si="4687"/>
        <v>6</v>
      </c>
      <c r="D2498" s="43"/>
      <c r="E2498" s="43">
        <f t="shared" ref="E2498" si="4815">plan_id</f>
        <v>805</v>
      </c>
      <c r="F2498" s="43">
        <f t="shared" ca="1" si="4711"/>
        <v>2009</v>
      </c>
      <c r="G2498" s="43">
        <f t="shared" ref="G2498" ca="1" si="4816">VLOOKUP(INDIRECT(CHAR(39)&amp;$A2498&amp;CHAR(39)&amp;"!r2c"&amp;$C2498,0),variables,2,0)</f>
        <v>10986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198093302.54999995</v>
      </c>
      <c r="I2498" s="43"/>
    </row>
    <row r="2499" spans="1:9" x14ac:dyDescent="0.3">
      <c r="A2499" s="43" t="s">
        <v>310</v>
      </c>
      <c r="B2499" s="43">
        <f t="shared" ref="B2499:B2562" si="4817">B2472+1</f>
        <v>11</v>
      </c>
      <c r="C2499" s="43">
        <f t="shared" ref="C2499:C2562" si="4818">C2472</f>
        <v>7</v>
      </c>
      <c r="D2499" s="43"/>
      <c r="E2499" s="43">
        <f t="shared" ref="E2499" si="4819">plan_id</f>
        <v>805</v>
      </c>
      <c r="F2499" s="43">
        <f t="shared" ca="1" si="4711"/>
        <v>2009</v>
      </c>
      <c r="G2499" s="43">
        <f t="shared" ref="G2499" ca="1" si="4820">VLOOKUP(INDIRECT(CHAR(39)&amp;$A2499&amp;CHAR(39)&amp;"!r2c"&amp;$C2499,0),variables,2,0)</f>
        <v>10974</v>
      </c>
      <c r="H2499" s="4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  <c r="I2499" s="43"/>
    </row>
    <row r="2500" spans="1:9" x14ac:dyDescent="0.3">
      <c r="A2500" s="43" t="s">
        <v>310</v>
      </c>
      <c r="B2500" s="43">
        <f t="shared" si="4817"/>
        <v>11</v>
      </c>
      <c r="C2500" s="43">
        <f t="shared" si="4818"/>
        <v>8</v>
      </c>
      <c r="D2500" s="43"/>
      <c r="E2500" s="43">
        <f t="shared" ref="E2500" si="4821">plan_id</f>
        <v>805</v>
      </c>
      <c r="F2500" s="43">
        <f t="shared" ca="1" si="4711"/>
        <v>2009</v>
      </c>
      <c r="G2500" s="43">
        <f t="shared" ref="G2500" ca="1" si="4822">VLOOKUP(INDIRECT(CHAR(39)&amp;$A2500&amp;CHAR(39)&amp;"!r2c"&amp;$C2500,0),variables,2,0)</f>
        <v>10987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0.67</v>
      </c>
      <c r="I2500" s="43"/>
    </row>
    <row r="2501" spans="1:9" x14ac:dyDescent="0.3">
      <c r="A2501" s="43" t="s">
        <v>310</v>
      </c>
      <c r="B2501" s="43">
        <f t="shared" si="4817"/>
        <v>11</v>
      </c>
      <c r="C2501" s="43">
        <f t="shared" si="4818"/>
        <v>9</v>
      </c>
      <c r="D2501" s="43"/>
      <c r="E2501" s="43">
        <f t="shared" ref="E2501" si="4823">plan_id</f>
        <v>805</v>
      </c>
      <c r="F2501" s="43">
        <f t="shared" ca="1" si="4711"/>
        <v>2009</v>
      </c>
      <c r="G2501" s="43">
        <f t="shared" ref="G2501" ca="1" si="4824">VLOOKUP(INDIRECT(CHAR(39)&amp;$A2501&amp;CHAR(39)&amp;"!r2c"&amp;$C2501,0),variables,2,0)</f>
        <v>10885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3"/>
    </row>
    <row r="2502" spans="1:9" x14ac:dyDescent="0.3">
      <c r="A2502" s="43" t="s">
        <v>310</v>
      </c>
      <c r="B2502" s="43">
        <f t="shared" si="4817"/>
        <v>11</v>
      </c>
      <c r="C2502" s="43">
        <f t="shared" si="4818"/>
        <v>10</v>
      </c>
      <c r="D2502" s="43"/>
      <c r="E2502" s="43">
        <f t="shared" ref="E2502" si="4825">plan_id</f>
        <v>805</v>
      </c>
      <c r="F2502" s="43">
        <f t="shared" ca="1" si="4711"/>
        <v>2009</v>
      </c>
      <c r="G2502" s="43">
        <f t="shared" ref="G2502" ca="1" si="4826">VLOOKUP(INDIRECT(CHAR(39)&amp;$A2502&amp;CHAR(39)&amp;"!r2c"&amp;$C2502,0),variables,2,0)</f>
        <v>10886</v>
      </c>
      <c r="H2502" s="4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3"/>
    </row>
    <row r="2503" spans="1:9" x14ac:dyDescent="0.3">
      <c r="A2503" s="43" t="s">
        <v>310</v>
      </c>
      <c r="B2503" s="43">
        <f t="shared" si="4817"/>
        <v>11</v>
      </c>
      <c r="C2503" s="43">
        <f t="shared" si="4818"/>
        <v>11</v>
      </c>
      <c r="D2503" s="43"/>
      <c r="E2503" s="43">
        <f t="shared" ref="E2503" si="4827">plan_id</f>
        <v>805</v>
      </c>
      <c r="F2503" s="43">
        <f t="shared" ca="1" si="4711"/>
        <v>2009</v>
      </c>
      <c r="G2503" s="43">
        <f t="shared" ref="G2503" ca="1" si="4828">VLOOKUP(INDIRECT(CHAR(39)&amp;$A2503&amp;CHAR(39)&amp;"!r2c"&amp;$C2503,0),variables,2,0)</f>
        <v>10887</v>
      </c>
      <c r="H2503" s="4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3"/>
    </row>
    <row r="2504" spans="1:9" x14ac:dyDescent="0.3">
      <c r="A2504" s="43" t="s">
        <v>310</v>
      </c>
      <c r="B2504" s="43">
        <f t="shared" si="4817"/>
        <v>11</v>
      </c>
      <c r="C2504" s="43">
        <f t="shared" si="4818"/>
        <v>12</v>
      </c>
      <c r="D2504" s="43"/>
      <c r="E2504" s="43">
        <f t="shared" ref="E2504" si="4829">plan_id</f>
        <v>805</v>
      </c>
      <c r="F2504" s="43">
        <f t="shared" ca="1" si="4711"/>
        <v>2009</v>
      </c>
      <c r="G2504" s="43">
        <f t="shared" ref="G2504" ca="1" si="4830">VLOOKUP(INDIRECT(CHAR(39)&amp;$A2504&amp;CHAR(39)&amp;"!r2c"&amp;$C2504,0),variables,2,0)</f>
        <v>10883</v>
      </c>
      <c r="H2504" s="4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3"/>
    </row>
    <row r="2505" spans="1:9" x14ac:dyDescent="0.3">
      <c r="A2505" s="43" t="s">
        <v>310</v>
      </c>
      <c r="B2505" s="43">
        <f t="shared" si="4817"/>
        <v>11</v>
      </c>
      <c r="C2505" s="43">
        <f t="shared" si="4818"/>
        <v>13</v>
      </c>
      <c r="D2505" s="43"/>
      <c r="E2505" s="43">
        <f t="shared" ref="E2505" si="4831">plan_id</f>
        <v>805</v>
      </c>
      <c r="F2505" s="43">
        <f t="shared" ca="1" si="4711"/>
        <v>2009</v>
      </c>
      <c r="G2505" s="43">
        <f t="shared" ref="G2505" ca="1" si="4832">VLOOKUP(INDIRECT(CHAR(39)&amp;$A2505&amp;CHAR(39)&amp;"!r2c"&amp;$C2505,0),variables,2,0)</f>
        <v>10989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14885900000</v>
      </c>
      <c r="I2505" s="43"/>
    </row>
    <row r="2506" spans="1:9" x14ac:dyDescent="0.3">
      <c r="A2506" s="43" t="s">
        <v>310</v>
      </c>
      <c r="B2506" s="43">
        <f t="shared" si="4817"/>
        <v>11</v>
      </c>
      <c r="C2506" s="43">
        <f t="shared" si="4818"/>
        <v>14</v>
      </c>
      <c r="D2506" s="43"/>
      <c r="E2506" s="43">
        <f t="shared" ref="E2506" si="4833">plan_id</f>
        <v>805</v>
      </c>
      <c r="F2506" s="43">
        <f t="shared" ca="1" si="4711"/>
        <v>2009</v>
      </c>
      <c r="G2506" s="43">
        <f t="shared" ref="G2506" ca="1" si="4834">VLOOKUP(INDIRECT(CHAR(39)&amp;$A2506&amp;CHAR(39)&amp;"!r2c"&amp;$C2506,0),variables,2,0)</f>
        <v>10990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23400300000</v>
      </c>
      <c r="I2506" s="43"/>
    </row>
    <row r="2507" spans="1:9" x14ac:dyDescent="0.3">
      <c r="A2507" s="43" t="s">
        <v>310</v>
      </c>
      <c r="B2507" s="43">
        <f t="shared" si="4817"/>
        <v>11</v>
      </c>
      <c r="C2507" s="43">
        <f t="shared" si="4818"/>
        <v>15</v>
      </c>
      <c r="D2507" s="43"/>
      <c r="E2507" s="43">
        <f t="shared" ref="E2507" si="4835">plan_id</f>
        <v>805</v>
      </c>
      <c r="F2507" s="43">
        <f t="shared" ca="1" si="4711"/>
        <v>2009</v>
      </c>
      <c r="G2507" s="43">
        <f t="shared" ref="G2507" ca="1" si="4836">VLOOKUP(INDIRECT(CHAR(39)&amp;$A2507&amp;CHAR(39)&amp;"!r2c"&amp;$C2507,0),variables,2,0)</f>
        <v>10991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8514400000</v>
      </c>
      <c r="I2507" s="43"/>
    </row>
    <row r="2508" spans="1:9" x14ac:dyDescent="0.3">
      <c r="A2508" s="43" t="s">
        <v>310</v>
      </c>
      <c r="B2508" s="43">
        <f t="shared" si="4817"/>
        <v>11</v>
      </c>
      <c r="C2508" s="43">
        <f t="shared" si="4818"/>
        <v>16</v>
      </c>
      <c r="D2508" s="43"/>
      <c r="E2508" s="43">
        <f t="shared" ref="E2508" si="4837">plan_id</f>
        <v>805</v>
      </c>
      <c r="F2508" s="43">
        <f t="shared" ca="1" si="4711"/>
        <v>2009</v>
      </c>
      <c r="G2508" s="43">
        <f t="shared" ref="G2508" ca="1" si="4838">VLOOKUP(INDIRECT(CHAR(39)&amp;$A2508&amp;CHAR(39)&amp;"!r2c"&amp;$C2508,0),variables,2,0)</f>
        <v>10992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0.63600000000000001</v>
      </c>
      <c r="I2508" s="43"/>
    </row>
    <row r="2509" spans="1:9" x14ac:dyDescent="0.3">
      <c r="A2509" s="43" t="s">
        <v>310</v>
      </c>
      <c r="B2509" s="43">
        <f t="shared" si="4817"/>
        <v>11</v>
      </c>
      <c r="C2509" s="43">
        <f t="shared" si="4818"/>
        <v>17</v>
      </c>
      <c r="D2509" s="43"/>
      <c r="E2509" s="43">
        <f t="shared" ref="E2509" si="4839">plan_id</f>
        <v>805</v>
      </c>
      <c r="F2509" s="43">
        <f t="shared" ca="1" si="4711"/>
        <v>2009</v>
      </c>
      <c r="G2509" s="43">
        <f t="shared" ref="G2509" ca="1" si="4840">VLOOKUP(INDIRECT(CHAR(39)&amp;$A2509&amp;CHAR(39)&amp;"!r2c"&amp;$C2509,0),variables,2,0)</f>
        <v>10993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3253100000</v>
      </c>
      <c r="I2509" s="43"/>
    </row>
    <row r="2510" spans="1:9" x14ac:dyDescent="0.3">
      <c r="A2510" s="43" t="s">
        <v>310</v>
      </c>
      <c r="B2510" s="43">
        <f t="shared" si="4817"/>
        <v>11</v>
      </c>
      <c r="C2510" s="43">
        <f t="shared" si="4818"/>
        <v>18</v>
      </c>
      <c r="D2510" s="43"/>
      <c r="E2510" s="43">
        <f t="shared" ref="E2510" si="4841">plan_id</f>
        <v>805</v>
      </c>
      <c r="F2510" s="43">
        <f t="shared" ref="F2510:F2573" ca="1" si="4842">INDIRECT(CHAR(39)&amp;$A2510&amp;CHAR(39)&amp;"!r"&amp;$B2510&amp;"c2",0)</f>
        <v>2009</v>
      </c>
      <c r="G2510" s="43">
        <f t="shared" ref="G2510" ca="1" si="4843">VLOOKUP(INDIRECT(CHAR(39)&amp;$A2510&amp;CHAR(39)&amp;"!r2c"&amp;$C2510,0),variables,2,0)</f>
        <v>11005</v>
      </c>
      <c r="H2510" s="4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3"/>
    </row>
    <row r="2511" spans="1:9" x14ac:dyDescent="0.3">
      <c r="A2511" s="43" t="s">
        <v>310</v>
      </c>
      <c r="B2511" s="43">
        <f t="shared" si="4817"/>
        <v>11</v>
      </c>
      <c r="C2511" s="43">
        <f t="shared" si="4818"/>
        <v>19</v>
      </c>
      <c r="D2511" s="43"/>
      <c r="E2511" s="43">
        <f t="shared" ref="E2511" si="4844">plan_id</f>
        <v>805</v>
      </c>
      <c r="F2511" s="43">
        <f t="shared" ca="1" si="4842"/>
        <v>2009</v>
      </c>
      <c r="G2511" s="43">
        <f t="shared" ref="G2511" ca="1" si="4845">VLOOKUP(INDIRECT(CHAR(39)&amp;$A2511&amp;CHAR(39)&amp;"!r2c"&amp;$C2511,0),variables,2,0)</f>
        <v>10988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0.18452637023147153</v>
      </c>
      <c r="I2511" s="43"/>
    </row>
    <row r="2512" spans="1:9" x14ac:dyDescent="0.3">
      <c r="A2512" s="43" t="s">
        <v>310</v>
      </c>
      <c r="B2512" s="43">
        <f t="shared" si="4817"/>
        <v>11</v>
      </c>
      <c r="C2512" s="43">
        <f t="shared" si="4818"/>
        <v>20</v>
      </c>
      <c r="D2512" s="43"/>
      <c r="E2512" s="43">
        <f t="shared" ref="E2512" si="4846">plan_id</f>
        <v>805</v>
      </c>
      <c r="F2512" s="43">
        <f t="shared" ca="1" si="4842"/>
        <v>2009</v>
      </c>
      <c r="G2512" s="43">
        <f t="shared" ref="G2512" ca="1" si="4847">VLOOKUP(INDIRECT(CHAR(39)&amp;$A2512&amp;CHAR(39)&amp;"!r2c"&amp;$C2512,0),variables,2,0)</f>
        <v>10996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11515883575</v>
      </c>
      <c r="I2512" s="43"/>
    </row>
    <row r="2513" spans="1:9" x14ac:dyDescent="0.3">
      <c r="A2513" s="43" t="s">
        <v>310</v>
      </c>
      <c r="B2513" s="43">
        <f t="shared" si="4817"/>
        <v>11</v>
      </c>
      <c r="C2513" s="43">
        <f t="shared" si="4818"/>
        <v>21</v>
      </c>
      <c r="D2513" s="43"/>
      <c r="E2513" s="43">
        <f t="shared" ref="E2513" si="4848">plan_id</f>
        <v>805</v>
      </c>
      <c r="F2513" s="43">
        <f t="shared" ca="1" si="4842"/>
        <v>2009</v>
      </c>
      <c r="G2513" s="43">
        <f t="shared" ref="G2513" ca="1" si="4849">VLOOKUP(INDIRECT(CHAR(39)&amp;$A2513&amp;CHAR(39)&amp;"!r2c"&amp;$C2513,0),variables,2,0)</f>
        <v>10997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0.49212546740853752</v>
      </c>
      <c r="I2513" s="43"/>
    </row>
    <row r="2514" spans="1:9" x14ac:dyDescent="0.3">
      <c r="A2514" s="43" t="s">
        <v>310</v>
      </c>
      <c r="B2514" s="43">
        <f t="shared" si="4817"/>
        <v>11</v>
      </c>
      <c r="C2514" s="43">
        <f t="shared" si="4818"/>
        <v>22</v>
      </c>
      <c r="D2514" s="43"/>
      <c r="E2514" s="43">
        <f t="shared" ref="E2514" si="4850">plan_id</f>
        <v>805</v>
      </c>
      <c r="F2514" s="43">
        <f t="shared" ca="1" si="4842"/>
        <v>2009</v>
      </c>
      <c r="G2514" s="43">
        <f t="shared" ref="G2514" ca="1" si="4851">VLOOKUP(INDIRECT(CHAR(39)&amp;$A2514&amp;CHAR(39)&amp;"!r2c"&amp;$C2514,0),variables,2,0)</f>
        <v>10980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3"/>
    </row>
    <row r="2515" spans="1:9" x14ac:dyDescent="0.3">
      <c r="A2515" s="43" t="s">
        <v>310</v>
      </c>
      <c r="B2515" s="43">
        <f t="shared" si="4817"/>
        <v>11</v>
      </c>
      <c r="C2515" s="43">
        <f t="shared" si="4818"/>
        <v>23</v>
      </c>
      <c r="D2515" s="43"/>
      <c r="E2515" s="43">
        <f t="shared" ref="E2515" si="4852">plan_id</f>
        <v>805</v>
      </c>
      <c r="F2515" s="43">
        <f t="shared" ca="1" si="4842"/>
        <v>2009</v>
      </c>
      <c r="G2515" s="43">
        <f t="shared" ref="G2515" ca="1" si="4853">VLOOKUP(INDIRECT(CHAR(39)&amp;$A2515&amp;CHAR(39)&amp;"!r2c"&amp;$C2515,0),variables,2,0)</f>
        <v>10981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-0.1464</v>
      </c>
      <c r="I2515" s="43"/>
    </row>
    <row r="2516" spans="1:9" x14ac:dyDescent="0.3">
      <c r="A2516" s="43" t="s">
        <v>310</v>
      </c>
      <c r="B2516" s="43">
        <f t="shared" si="4817"/>
        <v>11</v>
      </c>
      <c r="C2516" s="43">
        <f t="shared" si="4818"/>
        <v>24</v>
      </c>
      <c r="D2516" s="43"/>
      <c r="E2516" s="43">
        <f t="shared" ref="E2516" si="4854">plan_id</f>
        <v>805</v>
      </c>
      <c r="F2516" s="43">
        <f t="shared" ca="1" si="4842"/>
        <v>2009</v>
      </c>
      <c r="G2516" s="43">
        <f t="shared" ref="G2516" ca="1" si="4855">VLOOKUP(INDIRECT(CHAR(39)&amp;$A2516&amp;CHAR(39)&amp;"!r2c"&amp;$C2516,0),variables,2,0)</f>
        <v>10998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3"/>
    </row>
    <row r="2517" spans="1:9" x14ac:dyDescent="0.3">
      <c r="A2517" s="43" t="s">
        <v>310</v>
      </c>
      <c r="B2517" s="43">
        <f t="shared" si="4817"/>
        <v>11</v>
      </c>
      <c r="C2517" s="43">
        <f t="shared" si="4818"/>
        <v>25</v>
      </c>
      <c r="D2517" s="43"/>
      <c r="E2517" s="43">
        <f t="shared" ref="E2517" si="4856">plan_id</f>
        <v>805</v>
      </c>
      <c r="F2517" s="43">
        <f t="shared" ca="1" si="4842"/>
        <v>2009</v>
      </c>
      <c r="G2517" s="43">
        <f t="shared" ref="G2517" ca="1" si="4857">VLOOKUP(INDIRECT(CHAR(39)&amp;$A2517&amp;CHAR(39)&amp;"!r2c"&amp;$C2517,0),variables,2,0)</f>
        <v>10999</v>
      </c>
      <c r="H2517" s="4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1252980407</v>
      </c>
      <c r="I2517" s="43"/>
    </row>
    <row r="2518" spans="1:9" x14ac:dyDescent="0.3">
      <c r="A2518" s="43" t="s">
        <v>310</v>
      </c>
      <c r="B2518" s="43">
        <f t="shared" si="4817"/>
        <v>11</v>
      </c>
      <c r="C2518" s="43">
        <f t="shared" si="4818"/>
        <v>26</v>
      </c>
      <c r="D2518" s="43"/>
      <c r="E2518" s="43">
        <f t="shared" ref="E2518" si="4858">plan_id</f>
        <v>805</v>
      </c>
      <c r="F2518" s="43">
        <f t="shared" ca="1" si="4842"/>
        <v>2009</v>
      </c>
      <c r="G2518" s="43">
        <f t="shared" ref="G2518" ca="1" si="4859">VLOOKUP(INDIRECT(CHAR(39)&amp;$A2518&amp;CHAR(39)&amp;"!r2c"&amp;$C2518,0),variables,2,0)</f>
        <v>11000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15208419</v>
      </c>
      <c r="I2518" s="43"/>
    </row>
    <row r="2519" spans="1:9" x14ac:dyDescent="0.3">
      <c r="A2519" s="43" t="s">
        <v>310</v>
      </c>
      <c r="B2519" s="43">
        <f t="shared" si="4817"/>
        <v>11</v>
      </c>
      <c r="C2519" s="43">
        <f t="shared" si="4818"/>
        <v>27</v>
      </c>
      <c r="D2519" s="43"/>
      <c r="E2519" s="43">
        <f t="shared" ref="E2519" si="4860">plan_id</f>
        <v>805</v>
      </c>
      <c r="F2519" s="43">
        <f t="shared" ca="1" si="4842"/>
        <v>2009</v>
      </c>
      <c r="G2519" s="43">
        <f t="shared" ref="G2519" ca="1" si="4861">VLOOKUP(INDIRECT(CHAR(39)&amp;$A2519&amp;CHAR(39)&amp;"!r2c"&amp;$C2519,0),variables,2,0)</f>
        <v>11001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8165757</v>
      </c>
      <c r="I2519" s="43"/>
    </row>
    <row r="2520" spans="1:9" x14ac:dyDescent="0.3">
      <c r="A2520" s="43" t="s">
        <v>310</v>
      </c>
      <c r="B2520" s="43">
        <f t="shared" si="4817"/>
        <v>11</v>
      </c>
      <c r="C2520" s="43">
        <f t="shared" si="4818"/>
        <v>28</v>
      </c>
      <c r="D2520" s="43"/>
      <c r="E2520" s="43">
        <f t="shared" ref="E2520" si="4862">plan_id</f>
        <v>805</v>
      </c>
      <c r="F2520" s="43">
        <f t="shared" ca="1" si="4842"/>
        <v>2009</v>
      </c>
      <c r="G2520" s="43">
        <f t="shared" ref="G2520" ca="1" si="4863">VLOOKUP(INDIRECT(CHAR(39)&amp;$A2520&amp;CHAR(39)&amp;"!r2c"&amp;$C2520,0),variables,2,0)</f>
        <v>11002</v>
      </c>
      <c r="H2520" s="4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43"/>
    </row>
    <row r="2521" spans="1:9" x14ac:dyDescent="0.3">
      <c r="A2521" s="43" t="s">
        <v>310</v>
      </c>
      <c r="B2521" s="43">
        <f t="shared" si="4817"/>
        <v>11</v>
      </c>
      <c r="C2521" s="43">
        <f t="shared" si="4818"/>
        <v>29</v>
      </c>
      <c r="D2521" s="43"/>
      <c r="E2521" s="43">
        <f t="shared" ref="E2521" si="4864">plan_id</f>
        <v>805</v>
      </c>
      <c r="F2521" s="43">
        <f t="shared" ca="1" si="4842"/>
        <v>2009</v>
      </c>
      <c r="G2521" s="43">
        <f t="shared" ref="G2521" ca="1" si="4865">VLOOKUP(INDIRECT(CHAR(39)&amp;$A2521&amp;CHAR(39)&amp;"!r2c"&amp;$C2521,0),variables,2,0)</f>
        <v>11003</v>
      </c>
      <c r="H2521" s="4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1276354583</v>
      </c>
      <c r="I2521" s="43"/>
    </row>
    <row r="2522" spans="1:9" x14ac:dyDescent="0.3">
      <c r="A2522" s="43" t="s">
        <v>310</v>
      </c>
      <c r="B2522" s="43">
        <f t="shared" si="4817"/>
        <v>12</v>
      </c>
      <c r="C2522" s="43">
        <f t="shared" si="4818"/>
        <v>3</v>
      </c>
      <c r="D2522" s="43"/>
      <c r="E2522" s="43">
        <f t="shared" ref="E2522" si="4866">plan_id</f>
        <v>805</v>
      </c>
      <c r="F2522" s="43">
        <f t="shared" ca="1" si="4842"/>
        <v>2010</v>
      </c>
      <c r="G2522" s="43">
        <f t="shared" ref="G2522" ca="1" si="4867">VLOOKUP(INDIRECT(CHAR(39)&amp;$A2522&amp;CHAR(39)&amp;"!r2c"&amp;$C2522,0),variables,2,0)</f>
        <v>10982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3"/>
    </row>
    <row r="2523" spans="1:9" x14ac:dyDescent="0.3">
      <c r="A2523" s="43" t="s">
        <v>310</v>
      </c>
      <c r="B2523" s="43">
        <f t="shared" si="4817"/>
        <v>12</v>
      </c>
      <c r="C2523" s="43">
        <f t="shared" si="4818"/>
        <v>4</v>
      </c>
      <c r="D2523" s="43"/>
      <c r="E2523" s="43">
        <f t="shared" ref="E2523" si="4868">plan_id</f>
        <v>805</v>
      </c>
      <c r="F2523" s="43">
        <f t="shared" ca="1" si="4842"/>
        <v>2010</v>
      </c>
      <c r="G2523" s="43">
        <f t="shared" ref="G2523" ca="1" si="4869">VLOOKUP(INDIRECT(CHAR(39)&amp;$A2523&amp;CHAR(39)&amp;"!r2c"&amp;$C2523,0),variables,2,0)</f>
        <v>10984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633938088</v>
      </c>
      <c r="I2523" s="43"/>
    </row>
    <row r="2524" spans="1:9" x14ac:dyDescent="0.3">
      <c r="A2524" s="43" t="s">
        <v>310</v>
      </c>
      <c r="B2524" s="43">
        <f t="shared" si="4817"/>
        <v>12</v>
      </c>
      <c r="C2524" s="43">
        <f t="shared" si="4818"/>
        <v>5</v>
      </c>
      <c r="D2524" s="43"/>
      <c r="E2524" s="43">
        <f t="shared" ref="E2524" si="4870">plan_id</f>
        <v>805</v>
      </c>
      <c r="F2524" s="43">
        <f t="shared" ca="1" si="4842"/>
        <v>2010</v>
      </c>
      <c r="G2524" s="43">
        <f t="shared" ref="G2524" ca="1" si="4871">VLOOKUP(INDIRECT(CHAR(39)&amp;$A2524&amp;CHAR(39)&amp;"!r2c"&amp;$C2524,0),variables,2,0)</f>
        <v>10985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481792946.88</v>
      </c>
      <c r="I2524" s="43"/>
    </row>
    <row r="2525" spans="1:9" x14ac:dyDescent="0.3">
      <c r="A2525" s="43" t="s">
        <v>310</v>
      </c>
      <c r="B2525" s="43">
        <f t="shared" si="4817"/>
        <v>12</v>
      </c>
      <c r="C2525" s="43">
        <f t="shared" si="4818"/>
        <v>6</v>
      </c>
      <c r="D2525" s="43"/>
      <c r="E2525" s="43">
        <f t="shared" ref="E2525" si="4872">plan_id</f>
        <v>805</v>
      </c>
      <c r="F2525" s="43">
        <f t="shared" ca="1" si="4842"/>
        <v>2010</v>
      </c>
      <c r="G2525" s="43">
        <f t="shared" ref="G2525" ca="1" si="4873">VLOOKUP(INDIRECT(CHAR(39)&amp;$A2525&amp;CHAR(39)&amp;"!r2c"&amp;$C2525,0),variables,2,0)</f>
        <v>10986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152145141.12</v>
      </c>
      <c r="I2525" s="43"/>
    </row>
    <row r="2526" spans="1:9" x14ac:dyDescent="0.3">
      <c r="A2526" s="43" t="s">
        <v>310</v>
      </c>
      <c r="B2526" s="43">
        <f t="shared" si="4817"/>
        <v>12</v>
      </c>
      <c r="C2526" s="43">
        <f t="shared" si="4818"/>
        <v>7</v>
      </c>
      <c r="D2526" s="43"/>
      <c r="E2526" s="43">
        <f t="shared" ref="E2526" si="4874">plan_id</f>
        <v>805</v>
      </c>
      <c r="F2526" s="43">
        <f t="shared" ca="1" si="4842"/>
        <v>2010</v>
      </c>
      <c r="G2526" s="43">
        <f t="shared" ref="G2526" ca="1" si="4875">VLOOKUP(INDIRECT(CHAR(39)&amp;$A2526&amp;CHAR(39)&amp;"!r2c"&amp;$C2526,0),variables,2,0)</f>
        <v>10974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  <c r="I2526" s="43"/>
    </row>
    <row r="2527" spans="1:9" x14ac:dyDescent="0.3">
      <c r="A2527" s="43" t="s">
        <v>310</v>
      </c>
      <c r="B2527" s="43">
        <f t="shared" si="4817"/>
        <v>12</v>
      </c>
      <c r="C2527" s="43">
        <f t="shared" si="4818"/>
        <v>8</v>
      </c>
      <c r="D2527" s="43"/>
      <c r="E2527" s="43">
        <f t="shared" ref="E2527" si="4876">plan_id</f>
        <v>805</v>
      </c>
      <c r="F2527" s="43">
        <f t="shared" ca="1" si="4842"/>
        <v>2010</v>
      </c>
      <c r="G2527" s="43">
        <f t="shared" ref="G2527" ca="1" si="4877">VLOOKUP(INDIRECT(CHAR(39)&amp;$A2527&amp;CHAR(39)&amp;"!r2c"&amp;$C2527,0),variables,2,0)</f>
        <v>10987</v>
      </c>
      <c r="H2527" s="4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0.76</v>
      </c>
      <c r="I2527" s="43"/>
    </row>
    <row r="2528" spans="1:9" x14ac:dyDescent="0.3">
      <c r="A2528" s="43" t="s">
        <v>310</v>
      </c>
      <c r="B2528" s="43">
        <f t="shared" si="4817"/>
        <v>12</v>
      </c>
      <c r="C2528" s="43">
        <f t="shared" si="4818"/>
        <v>9</v>
      </c>
      <c r="D2528" s="43"/>
      <c r="E2528" s="43">
        <f t="shared" ref="E2528" si="4878">plan_id</f>
        <v>805</v>
      </c>
      <c r="F2528" s="43">
        <f t="shared" ca="1" si="4842"/>
        <v>2010</v>
      </c>
      <c r="G2528" s="43">
        <f t="shared" ref="G2528" ca="1" si="4879">VLOOKUP(INDIRECT(CHAR(39)&amp;$A2528&amp;CHAR(39)&amp;"!r2c"&amp;$C2528,0),variables,2,0)</f>
        <v>10885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3"/>
    </row>
    <row r="2529" spans="1:9" x14ac:dyDescent="0.3">
      <c r="A2529" s="43" t="s">
        <v>310</v>
      </c>
      <c r="B2529" s="43">
        <f t="shared" si="4817"/>
        <v>12</v>
      </c>
      <c r="C2529" s="43">
        <f t="shared" si="4818"/>
        <v>10</v>
      </c>
      <c r="D2529" s="43"/>
      <c r="E2529" s="43">
        <f t="shared" ref="E2529" si="4880">plan_id</f>
        <v>805</v>
      </c>
      <c r="F2529" s="43">
        <f t="shared" ca="1" si="4842"/>
        <v>2010</v>
      </c>
      <c r="G2529" s="43">
        <f t="shared" ref="G2529" ca="1" si="4881">VLOOKUP(INDIRECT(CHAR(39)&amp;$A2529&amp;CHAR(39)&amp;"!r2c"&amp;$C2529,0),variables,2,0)</f>
        <v>10886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3"/>
    </row>
    <row r="2530" spans="1:9" x14ac:dyDescent="0.3">
      <c r="A2530" s="43" t="s">
        <v>310</v>
      </c>
      <c r="B2530" s="43">
        <f t="shared" si="4817"/>
        <v>12</v>
      </c>
      <c r="C2530" s="43">
        <f t="shared" si="4818"/>
        <v>11</v>
      </c>
      <c r="D2530" s="43"/>
      <c r="E2530" s="43">
        <f t="shared" ref="E2530" si="4882">plan_id</f>
        <v>805</v>
      </c>
      <c r="F2530" s="43">
        <f t="shared" ca="1" si="4842"/>
        <v>2010</v>
      </c>
      <c r="G2530" s="43">
        <f t="shared" ref="G2530" ca="1" si="4883">VLOOKUP(INDIRECT(CHAR(39)&amp;$A2530&amp;CHAR(39)&amp;"!r2c"&amp;$C2530,0),variables,2,0)</f>
        <v>10887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3"/>
    </row>
    <row r="2531" spans="1:9" x14ac:dyDescent="0.3">
      <c r="A2531" s="43" t="s">
        <v>310</v>
      </c>
      <c r="B2531" s="43">
        <f t="shared" si="4817"/>
        <v>12</v>
      </c>
      <c r="C2531" s="43">
        <f t="shared" si="4818"/>
        <v>12</v>
      </c>
      <c r="D2531" s="43"/>
      <c r="E2531" s="43">
        <f t="shared" ref="E2531" si="4884">plan_id</f>
        <v>805</v>
      </c>
      <c r="F2531" s="43">
        <f t="shared" ca="1" si="4842"/>
        <v>2010</v>
      </c>
      <c r="G2531" s="43">
        <f t="shared" ref="G2531" ca="1" si="4885">VLOOKUP(INDIRECT(CHAR(39)&amp;$A2531&amp;CHAR(39)&amp;"!r2c"&amp;$C2531,0),variables,2,0)</f>
        <v>10883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3"/>
    </row>
    <row r="2532" spans="1:9" x14ac:dyDescent="0.3">
      <c r="A2532" s="43" t="s">
        <v>310</v>
      </c>
      <c r="B2532" s="43">
        <f t="shared" si="4817"/>
        <v>12</v>
      </c>
      <c r="C2532" s="43">
        <f t="shared" si="4818"/>
        <v>13</v>
      </c>
      <c r="D2532" s="43"/>
      <c r="E2532" s="43">
        <f t="shared" ref="E2532" si="4886">plan_id</f>
        <v>805</v>
      </c>
      <c r="F2532" s="43">
        <f t="shared" ca="1" si="4842"/>
        <v>2010</v>
      </c>
      <c r="G2532" s="43">
        <f t="shared" ref="G2532" ca="1" si="4887">VLOOKUP(INDIRECT(CHAR(39)&amp;$A2532&amp;CHAR(39)&amp;"!r2c"&amp;$C2532,0),variables,2,0)</f>
        <v>10989</v>
      </c>
      <c r="H2532" s="4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14851300000</v>
      </c>
      <c r="I2532" s="43"/>
    </row>
    <row r="2533" spans="1:9" x14ac:dyDescent="0.3">
      <c r="A2533" s="43" t="s">
        <v>310</v>
      </c>
      <c r="B2533" s="43">
        <f t="shared" si="4817"/>
        <v>12</v>
      </c>
      <c r="C2533" s="43">
        <f t="shared" si="4818"/>
        <v>14</v>
      </c>
      <c r="D2533" s="43"/>
      <c r="E2533" s="43">
        <f t="shared" ref="E2533" si="4888">plan_id</f>
        <v>805</v>
      </c>
      <c r="F2533" s="43">
        <f t="shared" ca="1" si="4842"/>
        <v>2010</v>
      </c>
      <c r="G2533" s="43">
        <f t="shared" ref="G2533" ca="1" si="4889">VLOOKUP(INDIRECT(CHAR(39)&amp;$A2533&amp;CHAR(39)&amp;"!r2c"&amp;$C2533,0),variables,2,0)</f>
        <v>10990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24344300000</v>
      </c>
      <c r="I2533" s="43"/>
    </row>
    <row r="2534" spans="1:9" x14ac:dyDescent="0.3">
      <c r="A2534" s="43" t="s">
        <v>310</v>
      </c>
      <c r="B2534" s="43">
        <f t="shared" si="4817"/>
        <v>12</v>
      </c>
      <c r="C2534" s="43">
        <f t="shared" si="4818"/>
        <v>15</v>
      </c>
      <c r="D2534" s="43"/>
      <c r="E2534" s="43">
        <f t="shared" ref="E2534" si="4890">plan_id</f>
        <v>805</v>
      </c>
      <c r="F2534" s="43">
        <f t="shared" ca="1" si="4842"/>
        <v>2010</v>
      </c>
      <c r="G2534" s="43">
        <f t="shared" ref="G2534" ca="1" si="4891">VLOOKUP(INDIRECT(CHAR(39)&amp;$A2534&amp;CHAR(39)&amp;"!r2c"&amp;$C2534,0),variables,2,0)</f>
        <v>10991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9493000000</v>
      </c>
      <c r="I2534" s="43"/>
    </row>
    <row r="2535" spans="1:9" x14ac:dyDescent="0.3">
      <c r="A2535" s="43" t="s">
        <v>310</v>
      </c>
      <c r="B2535" s="43">
        <f t="shared" si="4817"/>
        <v>12</v>
      </c>
      <c r="C2535" s="43">
        <f t="shared" si="4818"/>
        <v>16</v>
      </c>
      <c r="D2535" s="43"/>
      <c r="E2535" s="43">
        <f t="shared" ref="E2535" si="4892">plan_id</f>
        <v>805</v>
      </c>
      <c r="F2535" s="43">
        <f t="shared" ca="1" si="4842"/>
        <v>2010</v>
      </c>
      <c r="G2535" s="43">
        <f t="shared" ref="G2535" ca="1" si="4893">VLOOKUP(INDIRECT(CHAR(39)&amp;$A2535&amp;CHAR(39)&amp;"!r2c"&amp;$C2535,0),variables,2,0)</f>
        <v>10992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0.61</v>
      </c>
      <c r="I2535" s="43"/>
    </row>
    <row r="2536" spans="1:9" x14ac:dyDescent="0.3">
      <c r="A2536" s="43" t="s">
        <v>310</v>
      </c>
      <c r="B2536" s="43">
        <f t="shared" si="4817"/>
        <v>12</v>
      </c>
      <c r="C2536" s="43">
        <f t="shared" si="4818"/>
        <v>17</v>
      </c>
      <c r="D2536" s="43"/>
      <c r="E2536" s="43">
        <f t="shared" ref="E2536" si="4894">plan_id</f>
        <v>805</v>
      </c>
      <c r="F2536" s="43">
        <f t="shared" ca="1" si="4842"/>
        <v>2010</v>
      </c>
      <c r="G2536" s="43">
        <f t="shared" ref="G2536" ca="1" si="4895">VLOOKUP(INDIRECT(CHAR(39)&amp;$A2536&amp;CHAR(39)&amp;"!r2c"&amp;$C2536,0),variables,2,0)</f>
        <v>10993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3321600000</v>
      </c>
      <c r="I2536" s="43"/>
    </row>
    <row r="2537" spans="1:9" x14ac:dyDescent="0.3">
      <c r="A2537" s="43" t="s">
        <v>310</v>
      </c>
      <c r="B2537" s="43">
        <f t="shared" si="4817"/>
        <v>12</v>
      </c>
      <c r="C2537" s="43">
        <f t="shared" si="4818"/>
        <v>18</v>
      </c>
      <c r="D2537" s="43"/>
      <c r="E2537" s="43">
        <f t="shared" ref="E2537" si="4896">plan_id</f>
        <v>805</v>
      </c>
      <c r="F2537" s="43">
        <f t="shared" ca="1" si="4842"/>
        <v>2010</v>
      </c>
      <c r="G2537" s="43">
        <f t="shared" ref="G2537" ca="1" si="4897">VLOOKUP(INDIRECT(CHAR(39)&amp;$A2537&amp;CHAR(39)&amp;"!r2c"&amp;$C2537,0),variables,2,0)</f>
        <v>11005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3"/>
    </row>
    <row r="2538" spans="1:9" x14ac:dyDescent="0.3">
      <c r="A2538" s="43" t="s">
        <v>310</v>
      </c>
      <c r="B2538" s="43">
        <f t="shared" si="4817"/>
        <v>12</v>
      </c>
      <c r="C2538" s="43">
        <f t="shared" si="4818"/>
        <v>19</v>
      </c>
      <c r="D2538" s="43"/>
      <c r="E2538" s="43">
        <f t="shared" ref="E2538" si="4898">plan_id</f>
        <v>805</v>
      </c>
      <c r="F2538" s="43">
        <f t="shared" ca="1" si="4842"/>
        <v>2010</v>
      </c>
      <c r="G2538" s="43">
        <f t="shared" ref="G2538" ca="1" si="4899">VLOOKUP(INDIRECT(CHAR(39)&amp;$A2538&amp;CHAR(39)&amp;"!r2c"&amp;$C2538,0),variables,2,0)</f>
        <v>10988</v>
      </c>
      <c r="H2538" s="4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0.19085322976878613</v>
      </c>
      <c r="I2538" s="43"/>
    </row>
    <row r="2539" spans="1:9" x14ac:dyDescent="0.3">
      <c r="A2539" s="43" t="s">
        <v>310</v>
      </c>
      <c r="B2539" s="43">
        <f t="shared" si="4817"/>
        <v>12</v>
      </c>
      <c r="C2539" s="43">
        <f t="shared" si="4818"/>
        <v>20</v>
      </c>
      <c r="D2539" s="43"/>
      <c r="E2539" s="43">
        <f t="shared" ref="E2539" si="4900">plan_id</f>
        <v>805</v>
      </c>
      <c r="F2539" s="43">
        <f t="shared" ca="1" si="4842"/>
        <v>2010</v>
      </c>
      <c r="G2539" s="43">
        <f t="shared" ref="G2539" ca="1" si="4901">VLOOKUP(INDIRECT(CHAR(39)&amp;$A2539&amp;CHAR(39)&amp;"!r2c"&amp;$C2539,0),variables,2,0)</f>
        <v>10996</v>
      </c>
      <c r="H2539" s="4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12456619082</v>
      </c>
      <c r="I2539" s="43"/>
    </row>
    <row r="2540" spans="1:9" x14ac:dyDescent="0.3">
      <c r="A2540" s="43" t="s">
        <v>310</v>
      </c>
      <c r="B2540" s="43">
        <f t="shared" si="4817"/>
        <v>12</v>
      </c>
      <c r="C2540" s="43">
        <f t="shared" si="4818"/>
        <v>21</v>
      </c>
      <c r="D2540" s="43"/>
      <c r="E2540" s="43">
        <f t="shared" ref="E2540" si="4902">plan_id</f>
        <v>805</v>
      </c>
      <c r="F2540" s="43">
        <f t="shared" ca="1" si="4842"/>
        <v>2010</v>
      </c>
      <c r="G2540" s="43">
        <f t="shared" ref="G2540" ca="1" si="4903">VLOOKUP(INDIRECT(CHAR(39)&amp;$A2540&amp;CHAR(39)&amp;"!r2c"&amp;$C2540,0),variables,2,0)</f>
        <v>10997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0.51168524385585124</v>
      </c>
      <c r="I2540" s="43"/>
    </row>
    <row r="2541" spans="1:9" x14ac:dyDescent="0.3">
      <c r="A2541" s="43" t="s">
        <v>310</v>
      </c>
      <c r="B2541" s="43">
        <f t="shared" si="4817"/>
        <v>12</v>
      </c>
      <c r="C2541" s="43">
        <f t="shared" si="4818"/>
        <v>22</v>
      </c>
      <c r="D2541" s="43"/>
      <c r="E2541" s="43">
        <f t="shared" ref="E2541" si="4904">plan_id</f>
        <v>805</v>
      </c>
      <c r="F2541" s="43">
        <f t="shared" ca="1" si="4842"/>
        <v>2010</v>
      </c>
      <c r="G2541" s="43">
        <f t="shared" ref="G2541" ca="1" si="4905">VLOOKUP(INDIRECT(CHAR(39)&amp;$A2541&amp;CHAR(39)&amp;"!r2c"&amp;$C2541,0),variables,2,0)</f>
        <v>10980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3"/>
    </row>
    <row r="2542" spans="1:9" x14ac:dyDescent="0.3">
      <c r="A2542" s="43" t="s">
        <v>310</v>
      </c>
      <c r="B2542" s="43">
        <f t="shared" si="4817"/>
        <v>12</v>
      </c>
      <c r="C2542" s="43">
        <f t="shared" si="4818"/>
        <v>23</v>
      </c>
      <c r="D2542" s="43"/>
      <c r="E2542" s="43">
        <f t="shared" ref="E2542" si="4906">plan_id</f>
        <v>805</v>
      </c>
      <c r="F2542" s="43">
        <f t="shared" ca="1" si="4842"/>
        <v>2010</v>
      </c>
      <c r="G2542" s="43">
        <f t="shared" ref="G2542" ca="1" si="4907">VLOOKUP(INDIRECT(CHAR(39)&amp;$A2542&amp;CHAR(39)&amp;"!r2c"&amp;$C2542,0),variables,2,0)</f>
        <v>10981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0.13439999999999999</v>
      </c>
      <c r="I2542" s="43"/>
    </row>
    <row r="2543" spans="1:9" x14ac:dyDescent="0.3">
      <c r="A2543" s="43" t="s">
        <v>310</v>
      </c>
      <c r="B2543" s="43">
        <f t="shared" si="4817"/>
        <v>12</v>
      </c>
      <c r="C2543" s="43">
        <f t="shared" si="4818"/>
        <v>24</v>
      </c>
      <c r="D2543" s="43"/>
      <c r="E2543" s="43">
        <f t="shared" ref="E2543" si="4908">plan_id</f>
        <v>805</v>
      </c>
      <c r="F2543" s="43">
        <f t="shared" ca="1" si="4842"/>
        <v>2010</v>
      </c>
      <c r="G2543" s="43">
        <f t="shared" ref="G2543" ca="1" si="4909">VLOOKUP(INDIRECT(CHAR(39)&amp;$A2543&amp;CHAR(39)&amp;"!r2c"&amp;$C2543,0),variables,2,0)</f>
        <v>10998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3"/>
    </row>
    <row r="2544" spans="1:9" x14ac:dyDescent="0.3">
      <c r="A2544" s="43" t="s">
        <v>310</v>
      </c>
      <c r="B2544" s="43">
        <f t="shared" si="4817"/>
        <v>12</v>
      </c>
      <c r="C2544" s="43">
        <f t="shared" si="4818"/>
        <v>25</v>
      </c>
      <c r="D2544" s="43"/>
      <c r="E2544" s="43">
        <f t="shared" ref="E2544" si="4910">plan_id</f>
        <v>805</v>
      </c>
      <c r="F2544" s="43">
        <f t="shared" ca="1" si="4842"/>
        <v>2010</v>
      </c>
      <c r="G2544" s="43">
        <f t="shared" ref="G2544" ca="1" si="4911">VLOOKUP(INDIRECT(CHAR(39)&amp;$A2544&amp;CHAR(39)&amp;"!r2c"&amp;$C2544,0),variables,2,0)</f>
        <v>10999</v>
      </c>
      <c r="H2544" s="4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1321808770</v>
      </c>
      <c r="I2544" s="43"/>
    </row>
    <row r="2545" spans="1:9" x14ac:dyDescent="0.3">
      <c r="A2545" s="43" t="s">
        <v>310</v>
      </c>
      <c r="B2545" s="43">
        <f t="shared" si="4817"/>
        <v>12</v>
      </c>
      <c r="C2545" s="43">
        <f t="shared" si="4818"/>
        <v>26</v>
      </c>
      <c r="D2545" s="43"/>
      <c r="E2545" s="43">
        <f t="shared" ref="E2545" si="4912">plan_id</f>
        <v>805</v>
      </c>
      <c r="F2545" s="43">
        <f t="shared" ca="1" si="4842"/>
        <v>2010</v>
      </c>
      <c r="G2545" s="43">
        <f t="shared" ref="G2545" ca="1" si="4913">VLOOKUP(INDIRECT(CHAR(39)&amp;$A2545&amp;CHAR(39)&amp;"!r2c"&amp;$C2545,0),variables,2,0)</f>
        <v>11000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15310680</v>
      </c>
      <c r="I2545" s="43"/>
    </row>
    <row r="2546" spans="1:9" x14ac:dyDescent="0.3">
      <c r="A2546" s="43" t="s">
        <v>310</v>
      </c>
      <c r="B2546" s="43">
        <f t="shared" si="4817"/>
        <v>12</v>
      </c>
      <c r="C2546" s="43">
        <f t="shared" si="4818"/>
        <v>27</v>
      </c>
      <c r="D2546" s="43"/>
      <c r="E2546" s="43">
        <f t="shared" ref="E2546" si="4914">plan_id</f>
        <v>805</v>
      </c>
      <c r="F2546" s="43">
        <f t="shared" ca="1" si="4842"/>
        <v>2010</v>
      </c>
      <c r="G2546" s="43">
        <f t="shared" ref="G2546" ca="1" si="4915">VLOOKUP(INDIRECT(CHAR(39)&amp;$A2546&amp;CHAR(39)&amp;"!r2c"&amp;$C2546,0),variables,2,0)</f>
        <v>11001</v>
      </c>
      <c r="H2546" s="4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8830054</v>
      </c>
      <c r="I2546" s="43"/>
    </row>
    <row r="2547" spans="1:9" x14ac:dyDescent="0.3">
      <c r="A2547" s="43" t="s">
        <v>310</v>
      </c>
      <c r="B2547" s="43">
        <f t="shared" si="4817"/>
        <v>12</v>
      </c>
      <c r="C2547" s="43">
        <f t="shared" si="4818"/>
        <v>28</v>
      </c>
      <c r="D2547" s="43"/>
      <c r="E2547" s="43">
        <f t="shared" ref="E2547" si="4916">plan_id</f>
        <v>805</v>
      </c>
      <c r="F2547" s="43">
        <f t="shared" ca="1" si="4842"/>
        <v>2010</v>
      </c>
      <c r="G2547" s="43">
        <f t="shared" ref="G2547" ca="1" si="4917">VLOOKUP(INDIRECT(CHAR(39)&amp;$A2547&amp;CHAR(39)&amp;"!r2c"&amp;$C2547,0),variables,2,0)</f>
        <v>11002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43"/>
    </row>
    <row r="2548" spans="1:9" x14ac:dyDescent="0.3">
      <c r="A2548" s="43" t="s">
        <v>310</v>
      </c>
      <c r="B2548" s="43">
        <f t="shared" si="4817"/>
        <v>12</v>
      </c>
      <c r="C2548" s="43">
        <f t="shared" si="4818"/>
        <v>29</v>
      </c>
      <c r="D2548" s="43"/>
      <c r="E2548" s="43">
        <f t="shared" ref="E2548" si="4918">plan_id</f>
        <v>805</v>
      </c>
      <c r="F2548" s="43">
        <f t="shared" ca="1" si="4842"/>
        <v>2010</v>
      </c>
      <c r="G2548" s="43">
        <f t="shared" ref="G2548" ca="1" si="4919">VLOOKUP(INDIRECT(CHAR(39)&amp;$A2548&amp;CHAR(39)&amp;"!r2c"&amp;$C2548,0),variables,2,0)</f>
        <v>11003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1345949504</v>
      </c>
      <c r="I2548" s="43"/>
    </row>
    <row r="2549" spans="1:9" x14ac:dyDescent="0.3">
      <c r="A2549" s="43" t="s">
        <v>310</v>
      </c>
      <c r="B2549" s="43">
        <f t="shared" si="4817"/>
        <v>13</v>
      </c>
      <c r="C2549" s="43">
        <f t="shared" si="4818"/>
        <v>3</v>
      </c>
      <c r="D2549" s="43"/>
      <c r="E2549" s="43">
        <f t="shared" ref="E2549" si="4920">plan_id</f>
        <v>805</v>
      </c>
      <c r="F2549" s="43">
        <f t="shared" ca="1" si="4842"/>
        <v>2011</v>
      </c>
      <c r="G2549" s="43">
        <f t="shared" ref="G2549" ca="1" si="4921">VLOOKUP(INDIRECT(CHAR(39)&amp;$A2549&amp;CHAR(39)&amp;"!r2c"&amp;$C2549,0),variables,2,0)</f>
        <v>10982</v>
      </c>
      <c r="H2549" s="4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3"/>
    </row>
    <row r="2550" spans="1:9" x14ac:dyDescent="0.3">
      <c r="A2550" s="43" t="s">
        <v>310</v>
      </c>
      <c r="B2550" s="43">
        <f t="shared" si="4817"/>
        <v>13</v>
      </c>
      <c r="C2550" s="43">
        <f t="shared" si="4818"/>
        <v>4</v>
      </c>
      <c r="D2550" s="43"/>
      <c r="E2550" s="43">
        <f t="shared" ref="E2550" si="4922">plan_id</f>
        <v>805</v>
      </c>
      <c r="F2550" s="43">
        <f t="shared" ca="1" si="4842"/>
        <v>2011</v>
      </c>
      <c r="G2550" s="43">
        <f t="shared" ref="G2550" ca="1" si="4923">VLOOKUP(INDIRECT(CHAR(39)&amp;$A2550&amp;CHAR(39)&amp;"!r2c"&amp;$C2550,0),variables,2,0)</f>
        <v>10984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678741428</v>
      </c>
      <c r="I2550" s="43"/>
    </row>
    <row r="2551" spans="1:9" x14ac:dyDescent="0.3">
      <c r="A2551" s="43" t="s">
        <v>310</v>
      </c>
      <c r="B2551" s="43">
        <f t="shared" si="4817"/>
        <v>13</v>
      </c>
      <c r="C2551" s="43">
        <f t="shared" si="4818"/>
        <v>5</v>
      </c>
      <c r="D2551" s="43"/>
      <c r="E2551" s="43">
        <f t="shared" ref="E2551" si="4924">plan_id</f>
        <v>805</v>
      </c>
      <c r="F2551" s="43">
        <f t="shared" ca="1" si="4842"/>
        <v>2011</v>
      </c>
      <c r="G2551" s="43">
        <f t="shared" ref="G2551" ca="1" si="4925">VLOOKUP(INDIRECT(CHAR(39)&amp;$A2551&amp;CHAR(39)&amp;"!r2c"&amp;$C2551,0),variables,2,0)</f>
        <v>10985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1038474384.84</v>
      </c>
      <c r="I2551" s="43"/>
    </row>
    <row r="2552" spans="1:9" x14ac:dyDescent="0.3">
      <c r="A2552" s="43" t="s">
        <v>310</v>
      </c>
      <c r="B2552" s="43">
        <f t="shared" si="4817"/>
        <v>13</v>
      </c>
      <c r="C2552" s="43">
        <f t="shared" si="4818"/>
        <v>6</v>
      </c>
      <c r="D2552" s="43"/>
      <c r="E2552" s="43">
        <f t="shared" ref="E2552" si="4926">plan_id</f>
        <v>805</v>
      </c>
      <c r="F2552" s="43">
        <f t="shared" ca="1" si="4842"/>
        <v>2011</v>
      </c>
      <c r="G2552" s="43">
        <f t="shared" ref="G2552" ca="1" si="4927">VLOOKUP(INDIRECT(CHAR(39)&amp;$A2552&amp;CHAR(39)&amp;"!r2c"&amp;$C2552,0),variables,2,0)</f>
        <v>10986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-359732956.84000003</v>
      </c>
      <c r="I2552" s="43"/>
    </row>
    <row r="2553" spans="1:9" x14ac:dyDescent="0.3">
      <c r="A2553" s="43" t="s">
        <v>310</v>
      </c>
      <c r="B2553" s="43">
        <f t="shared" si="4817"/>
        <v>13</v>
      </c>
      <c r="C2553" s="43">
        <f t="shared" si="4818"/>
        <v>7</v>
      </c>
      <c r="D2553" s="43"/>
      <c r="E2553" s="43">
        <f t="shared" ref="E2553" si="4928">plan_id</f>
        <v>805</v>
      </c>
      <c r="F2553" s="43">
        <f t="shared" ca="1" si="4842"/>
        <v>2011</v>
      </c>
      <c r="G2553" s="43">
        <f t="shared" ref="G2553" ca="1" si="4929">VLOOKUP(INDIRECT(CHAR(39)&amp;$A2553&amp;CHAR(39)&amp;"!r2c"&amp;$C2553,0),variables,2,0)</f>
        <v>10974</v>
      </c>
      <c r="H2553" s="4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43"/>
    </row>
    <row r="2554" spans="1:9" x14ac:dyDescent="0.3">
      <c r="A2554" s="43" t="s">
        <v>310</v>
      </c>
      <c r="B2554" s="43">
        <f t="shared" si="4817"/>
        <v>13</v>
      </c>
      <c r="C2554" s="43">
        <f t="shared" si="4818"/>
        <v>8</v>
      </c>
      <c r="D2554" s="43"/>
      <c r="E2554" s="43">
        <f t="shared" ref="E2554" si="4930">plan_id</f>
        <v>805</v>
      </c>
      <c r="F2554" s="43">
        <f t="shared" ca="1" si="4842"/>
        <v>2011</v>
      </c>
      <c r="G2554" s="43">
        <f t="shared" ref="G2554" ca="1" si="4931">VLOOKUP(INDIRECT(CHAR(39)&amp;$A2554&amp;CHAR(39)&amp;"!r2c"&amp;$C2554,0),variables,2,0)</f>
        <v>10987</v>
      </c>
      <c r="H2554" s="4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1.53</v>
      </c>
      <c r="I2554" s="43"/>
    </row>
    <row r="2555" spans="1:9" x14ac:dyDescent="0.3">
      <c r="A2555" s="43" t="s">
        <v>310</v>
      </c>
      <c r="B2555" s="43">
        <f t="shared" si="4817"/>
        <v>13</v>
      </c>
      <c r="C2555" s="43">
        <f t="shared" si="4818"/>
        <v>9</v>
      </c>
      <c r="D2555" s="43"/>
      <c r="E2555" s="43">
        <f t="shared" ref="E2555" si="4932">plan_id</f>
        <v>805</v>
      </c>
      <c r="F2555" s="43">
        <f t="shared" ca="1" si="4842"/>
        <v>2011</v>
      </c>
      <c r="G2555" s="43">
        <f t="shared" ref="G2555" ca="1" si="4933">VLOOKUP(INDIRECT(CHAR(39)&amp;$A2555&amp;CHAR(39)&amp;"!r2c"&amp;$C2555,0),variables,2,0)</f>
        <v>10885</v>
      </c>
      <c r="H2555" s="4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3"/>
    </row>
    <row r="2556" spans="1:9" x14ac:dyDescent="0.3">
      <c r="A2556" s="43" t="s">
        <v>310</v>
      </c>
      <c r="B2556" s="43">
        <f t="shared" si="4817"/>
        <v>13</v>
      </c>
      <c r="C2556" s="43">
        <f t="shared" si="4818"/>
        <v>10</v>
      </c>
      <c r="D2556" s="43"/>
      <c r="E2556" s="43">
        <f t="shared" ref="E2556" si="4934">plan_id</f>
        <v>805</v>
      </c>
      <c r="F2556" s="43">
        <f t="shared" ca="1" si="4842"/>
        <v>2011</v>
      </c>
      <c r="G2556" s="43">
        <f t="shared" ref="G2556" ca="1" si="4935">VLOOKUP(INDIRECT(CHAR(39)&amp;$A2556&amp;CHAR(39)&amp;"!r2c"&amp;$C2556,0),variables,2,0)</f>
        <v>10886</v>
      </c>
      <c r="H2556" s="4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3"/>
    </row>
    <row r="2557" spans="1:9" x14ac:dyDescent="0.3">
      <c r="A2557" s="43" t="s">
        <v>310</v>
      </c>
      <c r="B2557" s="43">
        <f t="shared" si="4817"/>
        <v>13</v>
      </c>
      <c r="C2557" s="43">
        <f t="shared" si="4818"/>
        <v>11</v>
      </c>
      <c r="D2557" s="43"/>
      <c r="E2557" s="43">
        <f t="shared" ref="E2557" si="4936">plan_id</f>
        <v>805</v>
      </c>
      <c r="F2557" s="43">
        <f t="shared" ca="1" si="4842"/>
        <v>2011</v>
      </c>
      <c r="G2557" s="43">
        <f t="shared" ref="G2557" ca="1" si="4937">VLOOKUP(INDIRECT(CHAR(39)&amp;$A2557&amp;CHAR(39)&amp;"!r2c"&amp;$C2557,0),variables,2,0)</f>
        <v>10887</v>
      </c>
      <c r="H2557" s="4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3"/>
    </row>
    <row r="2558" spans="1:9" x14ac:dyDescent="0.3">
      <c r="A2558" s="43" t="s">
        <v>310</v>
      </c>
      <c r="B2558" s="43">
        <f t="shared" si="4817"/>
        <v>13</v>
      </c>
      <c r="C2558" s="43">
        <f t="shared" si="4818"/>
        <v>12</v>
      </c>
      <c r="D2558" s="43"/>
      <c r="E2558" s="43">
        <f t="shared" ref="E2558" si="4938">plan_id</f>
        <v>805</v>
      </c>
      <c r="F2558" s="43">
        <f t="shared" ca="1" si="4842"/>
        <v>2011</v>
      </c>
      <c r="G2558" s="43">
        <f t="shared" ref="G2558" ca="1" si="4939">VLOOKUP(INDIRECT(CHAR(39)&amp;$A2558&amp;CHAR(39)&amp;"!r2c"&amp;$C2558,0),variables,2,0)</f>
        <v>10883</v>
      </c>
      <c r="H2558" s="4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3"/>
    </row>
    <row r="2559" spans="1:9" x14ac:dyDescent="0.3">
      <c r="A2559" s="43" t="s">
        <v>310</v>
      </c>
      <c r="B2559" s="43">
        <f t="shared" si="4817"/>
        <v>13</v>
      </c>
      <c r="C2559" s="43">
        <f t="shared" si="4818"/>
        <v>13</v>
      </c>
      <c r="D2559" s="43"/>
      <c r="E2559" s="43">
        <f t="shared" ref="E2559" si="4940">plan_id</f>
        <v>805</v>
      </c>
      <c r="F2559" s="43">
        <f t="shared" ca="1" si="4842"/>
        <v>2011</v>
      </c>
      <c r="G2559" s="43">
        <f t="shared" ref="G2559" ca="1" si="4941">VLOOKUP(INDIRECT(CHAR(39)&amp;$A2559&amp;CHAR(39)&amp;"!r2c"&amp;$C2559,0),variables,2,0)</f>
        <v>10989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14908100000</v>
      </c>
      <c r="I2559" s="43"/>
    </row>
    <row r="2560" spans="1:9" x14ac:dyDescent="0.3">
      <c r="A2560" s="43" t="s">
        <v>310</v>
      </c>
      <c r="B2560" s="43">
        <f t="shared" si="4817"/>
        <v>13</v>
      </c>
      <c r="C2560" s="43">
        <f t="shared" si="4818"/>
        <v>14</v>
      </c>
      <c r="D2560" s="43"/>
      <c r="E2560" s="43">
        <f t="shared" ref="E2560" si="4942">plan_id</f>
        <v>805</v>
      </c>
      <c r="F2560" s="43">
        <f t="shared" ca="1" si="4842"/>
        <v>2011</v>
      </c>
      <c r="G2560" s="43">
        <f t="shared" ref="G2560" ca="1" si="4943">VLOOKUP(INDIRECT(CHAR(39)&amp;$A2560&amp;CHAR(39)&amp;"!r2c"&amp;$C2560,0),variables,2,0)</f>
        <v>10990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25968700000</v>
      </c>
      <c r="I2560" s="43"/>
    </row>
    <row r="2561" spans="1:9" x14ac:dyDescent="0.3">
      <c r="A2561" s="43" t="s">
        <v>310</v>
      </c>
      <c r="B2561" s="43">
        <f t="shared" si="4817"/>
        <v>13</v>
      </c>
      <c r="C2561" s="43">
        <f t="shared" si="4818"/>
        <v>15</v>
      </c>
      <c r="D2561" s="43"/>
      <c r="E2561" s="43">
        <f t="shared" ref="E2561" si="4944">plan_id</f>
        <v>805</v>
      </c>
      <c r="F2561" s="43">
        <f t="shared" ca="1" si="4842"/>
        <v>2011</v>
      </c>
      <c r="G2561" s="43">
        <f t="shared" ref="G2561" ca="1" si="4945">VLOOKUP(INDIRECT(CHAR(39)&amp;$A2561&amp;CHAR(39)&amp;"!r2c"&amp;$C2561,0),variables,2,0)</f>
        <v>10991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11060600000</v>
      </c>
      <c r="I2561" s="43"/>
    </row>
    <row r="2562" spans="1:9" x14ac:dyDescent="0.3">
      <c r="A2562" s="43" t="s">
        <v>310</v>
      </c>
      <c r="B2562" s="43">
        <f t="shared" si="4817"/>
        <v>13</v>
      </c>
      <c r="C2562" s="43">
        <f t="shared" si="4818"/>
        <v>16</v>
      </c>
      <c r="D2562" s="43"/>
      <c r="E2562" s="43">
        <f t="shared" ref="E2562" si="4946">plan_id</f>
        <v>805</v>
      </c>
      <c r="F2562" s="43">
        <f t="shared" ca="1" si="4842"/>
        <v>2011</v>
      </c>
      <c r="G2562" s="43">
        <f t="shared" ref="G2562" ca="1" si="4947">VLOOKUP(INDIRECT(CHAR(39)&amp;$A2562&amp;CHAR(39)&amp;"!r2c"&amp;$C2562,0),variables,2,0)</f>
        <v>10992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0.57399999999999995</v>
      </c>
      <c r="I2562" s="43"/>
    </row>
    <row r="2563" spans="1:9" x14ac:dyDescent="0.3">
      <c r="A2563" s="43" t="s">
        <v>310</v>
      </c>
      <c r="B2563" s="43">
        <f t="shared" ref="B2563:B2626" si="4948">B2536+1</f>
        <v>13</v>
      </c>
      <c r="C2563" s="43">
        <f t="shared" ref="C2563:C2626" si="4949">C2536</f>
        <v>17</v>
      </c>
      <c r="D2563" s="43"/>
      <c r="E2563" s="43">
        <f t="shared" ref="E2563" si="4950">plan_id</f>
        <v>805</v>
      </c>
      <c r="F2563" s="43">
        <f t="shared" ca="1" si="4842"/>
        <v>2011</v>
      </c>
      <c r="G2563" s="43">
        <f t="shared" ref="G2563" ca="1" si="4951">VLOOKUP(INDIRECT(CHAR(39)&amp;$A2563&amp;CHAR(39)&amp;"!r2c"&amp;$C2563,0),variables,2,0)</f>
        <v>10993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3451800000</v>
      </c>
      <c r="I2563" s="43"/>
    </row>
    <row r="2564" spans="1:9" x14ac:dyDescent="0.3">
      <c r="A2564" s="43" t="s">
        <v>310</v>
      </c>
      <c r="B2564" s="43">
        <f t="shared" si="4948"/>
        <v>13</v>
      </c>
      <c r="C2564" s="43">
        <f t="shared" si="4949"/>
        <v>18</v>
      </c>
      <c r="D2564" s="43"/>
      <c r="E2564" s="43">
        <f t="shared" ref="E2564" si="4952">plan_id</f>
        <v>805</v>
      </c>
      <c r="F2564" s="43">
        <f t="shared" ca="1" si="4842"/>
        <v>2011</v>
      </c>
      <c r="G2564" s="43">
        <f t="shared" ref="G2564" ca="1" si="4953">VLOOKUP(INDIRECT(CHAR(39)&amp;$A2564&amp;CHAR(39)&amp;"!r2c"&amp;$C2564,0),variables,2,0)</f>
        <v>11005</v>
      </c>
      <c r="H2564" s="4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3"/>
    </row>
    <row r="2565" spans="1:9" x14ac:dyDescent="0.3">
      <c r="A2565" s="43" t="s">
        <v>310</v>
      </c>
      <c r="B2565" s="43">
        <f t="shared" si="4948"/>
        <v>13</v>
      </c>
      <c r="C2565" s="43">
        <f t="shared" si="4949"/>
        <v>19</v>
      </c>
      <c r="D2565" s="43"/>
      <c r="E2565" s="43">
        <f t="shared" ref="E2565" si="4954">plan_id</f>
        <v>805</v>
      </c>
      <c r="F2565" s="43">
        <f t="shared" ca="1" si="4842"/>
        <v>2011</v>
      </c>
      <c r="G2565" s="43">
        <f t="shared" ref="G2565" ca="1" si="4955">VLOOKUP(INDIRECT(CHAR(39)&amp;$A2565&amp;CHAR(39)&amp;"!r2c"&amp;$C2565,0),variables,2,0)</f>
        <v>10988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0.19663405411669274</v>
      </c>
      <c r="I2565" s="43"/>
    </row>
    <row r="2566" spans="1:9" x14ac:dyDescent="0.3">
      <c r="A2566" s="43" t="s">
        <v>310</v>
      </c>
      <c r="B2566" s="43">
        <f t="shared" si="4948"/>
        <v>13</v>
      </c>
      <c r="C2566" s="43">
        <f t="shared" si="4949"/>
        <v>20</v>
      </c>
      <c r="D2566" s="43"/>
      <c r="E2566" s="43">
        <f t="shared" ref="E2566" si="4956">plan_id</f>
        <v>805</v>
      </c>
      <c r="F2566" s="43">
        <f t="shared" ca="1" si="4842"/>
        <v>2011</v>
      </c>
      <c r="G2566" s="43">
        <f t="shared" ref="G2566" ca="1" si="4957">VLOOKUP(INDIRECT(CHAR(39)&amp;$A2566&amp;CHAR(39)&amp;"!r2c"&amp;$C2566,0),variables,2,0)</f>
        <v>10996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15130606279</v>
      </c>
      <c r="I2566" s="43"/>
    </row>
    <row r="2567" spans="1:9" x14ac:dyDescent="0.3">
      <c r="A2567" s="43" t="s">
        <v>310</v>
      </c>
      <c r="B2567" s="43">
        <f t="shared" si="4948"/>
        <v>13</v>
      </c>
      <c r="C2567" s="43">
        <f t="shared" si="4949"/>
        <v>21</v>
      </c>
      <c r="D2567" s="43"/>
      <c r="E2567" s="43">
        <f t="shared" ref="E2567" si="4958">plan_id</f>
        <v>805</v>
      </c>
      <c r="F2567" s="43">
        <f t="shared" ca="1" si="4842"/>
        <v>2011</v>
      </c>
      <c r="G2567" s="43">
        <f t="shared" ref="G2567" ca="1" si="4959">VLOOKUP(INDIRECT(CHAR(39)&amp;$A2567&amp;CHAR(39)&amp;"!r2c"&amp;$C2567,0),variables,2,0)</f>
        <v>10997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0.58264781367569418</v>
      </c>
      <c r="I2567" s="43"/>
    </row>
    <row r="2568" spans="1:9" x14ac:dyDescent="0.3">
      <c r="A2568" s="43" t="s">
        <v>310</v>
      </c>
      <c r="B2568" s="43">
        <f t="shared" si="4948"/>
        <v>13</v>
      </c>
      <c r="C2568" s="43">
        <f t="shared" si="4949"/>
        <v>22</v>
      </c>
      <c r="D2568" s="43"/>
      <c r="E2568" s="43">
        <f t="shared" ref="E2568" si="4960">plan_id</f>
        <v>805</v>
      </c>
      <c r="F2568" s="43">
        <f t="shared" ca="1" si="4842"/>
        <v>2011</v>
      </c>
      <c r="G2568" s="43">
        <f t="shared" ref="G2568" ca="1" si="4961">VLOOKUP(INDIRECT(CHAR(39)&amp;$A2568&amp;CHAR(39)&amp;"!r2c"&amp;$C2568,0),variables,2,0)</f>
        <v>10980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3"/>
    </row>
    <row r="2569" spans="1:9" x14ac:dyDescent="0.3">
      <c r="A2569" s="43" t="s">
        <v>310</v>
      </c>
      <c r="B2569" s="43">
        <f t="shared" si="4948"/>
        <v>13</v>
      </c>
      <c r="C2569" s="43">
        <f t="shared" si="4949"/>
        <v>23</v>
      </c>
      <c r="D2569" s="43"/>
      <c r="E2569" s="43">
        <f t="shared" ref="E2569" si="4962">plan_id</f>
        <v>805</v>
      </c>
      <c r="F2569" s="43">
        <f t="shared" ca="1" si="4842"/>
        <v>2011</v>
      </c>
      <c r="G2569" s="43">
        <f t="shared" ref="G2569" ca="1" si="4963">VLOOKUP(INDIRECT(CHAR(39)&amp;$A2569&amp;CHAR(39)&amp;"!r2c"&amp;$C2569,0),variables,2,0)</f>
        <v>10981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0.216</v>
      </c>
      <c r="I2569" s="43"/>
    </row>
    <row r="2570" spans="1:9" x14ac:dyDescent="0.3">
      <c r="A2570" s="43" t="s">
        <v>310</v>
      </c>
      <c r="B2570" s="43">
        <f t="shared" si="4948"/>
        <v>13</v>
      </c>
      <c r="C2570" s="43">
        <f t="shared" si="4949"/>
        <v>24</v>
      </c>
      <c r="D2570" s="43"/>
      <c r="E2570" s="43">
        <f t="shared" ref="E2570" si="4964">plan_id</f>
        <v>805</v>
      </c>
      <c r="F2570" s="43">
        <f t="shared" ca="1" si="4842"/>
        <v>2011</v>
      </c>
      <c r="G2570" s="43">
        <f t="shared" ref="G2570" ca="1" si="4965">VLOOKUP(INDIRECT(CHAR(39)&amp;$A2570&amp;CHAR(39)&amp;"!r2c"&amp;$C2570,0),variables,2,0)</f>
        <v>10998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3"/>
    </row>
    <row r="2571" spans="1:9" x14ac:dyDescent="0.3">
      <c r="A2571" s="43" t="s">
        <v>310</v>
      </c>
      <c r="B2571" s="43">
        <f t="shared" si="4948"/>
        <v>13</v>
      </c>
      <c r="C2571" s="43">
        <f t="shared" si="4949"/>
        <v>25</v>
      </c>
      <c r="D2571" s="43"/>
      <c r="E2571" s="43">
        <f t="shared" ref="E2571" si="4966">plan_id</f>
        <v>805</v>
      </c>
      <c r="F2571" s="43">
        <f t="shared" ca="1" si="4842"/>
        <v>2011</v>
      </c>
      <c r="G2571" s="43">
        <f t="shared" ref="G2571" ca="1" si="4967">VLOOKUP(INDIRECT(CHAR(39)&amp;$A2571&amp;CHAR(39)&amp;"!r2c"&amp;$C2571,0),variables,2,0)</f>
        <v>10999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1402535713</v>
      </c>
      <c r="I2571" s="43"/>
    </row>
    <row r="2572" spans="1:9" x14ac:dyDescent="0.3">
      <c r="A2572" s="43" t="s">
        <v>310</v>
      </c>
      <c r="B2572" s="43">
        <f t="shared" si="4948"/>
        <v>13</v>
      </c>
      <c r="C2572" s="43">
        <f t="shared" si="4949"/>
        <v>26</v>
      </c>
      <c r="D2572" s="43"/>
      <c r="E2572" s="43">
        <f t="shared" ref="E2572" si="4968">plan_id</f>
        <v>805</v>
      </c>
      <c r="F2572" s="43">
        <f t="shared" ca="1" si="4842"/>
        <v>2011</v>
      </c>
      <c r="G2572" s="43">
        <f t="shared" ref="G2572" ca="1" si="4969">VLOOKUP(INDIRECT(CHAR(39)&amp;$A2572&amp;CHAR(39)&amp;"!r2c"&amp;$C2572,0),variables,2,0)</f>
        <v>11000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17325387</v>
      </c>
      <c r="I2572" s="43"/>
    </row>
    <row r="2573" spans="1:9" x14ac:dyDescent="0.3">
      <c r="A2573" s="43" t="s">
        <v>310</v>
      </c>
      <c r="B2573" s="43">
        <f t="shared" si="4948"/>
        <v>13</v>
      </c>
      <c r="C2573" s="43">
        <f t="shared" si="4949"/>
        <v>27</v>
      </c>
      <c r="D2573" s="43"/>
      <c r="E2573" s="43">
        <f t="shared" ref="E2573" si="4970">plan_id</f>
        <v>805</v>
      </c>
      <c r="F2573" s="43">
        <f t="shared" ca="1" si="4842"/>
        <v>2011</v>
      </c>
      <c r="G2573" s="43">
        <f t="shared" ref="G2573" ca="1" si="4971">VLOOKUP(INDIRECT(CHAR(39)&amp;$A2573&amp;CHAR(39)&amp;"!r2c"&amp;$C2573,0),variables,2,0)</f>
        <v>11001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7322739</v>
      </c>
      <c r="I2573" s="43"/>
    </row>
    <row r="2574" spans="1:9" x14ac:dyDescent="0.3">
      <c r="A2574" s="43" t="s">
        <v>310</v>
      </c>
      <c r="B2574" s="43">
        <f t="shared" si="4948"/>
        <v>13</v>
      </c>
      <c r="C2574" s="43">
        <f t="shared" si="4949"/>
        <v>28</v>
      </c>
      <c r="D2574" s="43"/>
      <c r="E2574" s="43">
        <f t="shared" ref="E2574" si="4972">plan_id</f>
        <v>805</v>
      </c>
      <c r="F2574" s="43">
        <f t="shared" ref="F2574:F2637" ca="1" si="4973">INDIRECT(CHAR(39)&amp;$A2574&amp;CHAR(39)&amp;"!r"&amp;$B2574&amp;"c2",0)</f>
        <v>2011</v>
      </c>
      <c r="G2574" s="43">
        <f t="shared" ref="G2574" ca="1" si="4974">VLOOKUP(INDIRECT(CHAR(39)&amp;$A2574&amp;CHAR(39)&amp;"!r2c"&amp;$C2574,0),variables,2,0)</f>
        <v>11002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3"/>
    </row>
    <row r="2575" spans="1:9" x14ac:dyDescent="0.3">
      <c r="A2575" s="43" t="s">
        <v>310</v>
      </c>
      <c r="B2575" s="43">
        <f t="shared" si="4948"/>
        <v>13</v>
      </c>
      <c r="C2575" s="43">
        <f t="shared" si="4949"/>
        <v>29</v>
      </c>
      <c r="D2575" s="43"/>
      <c r="E2575" s="43">
        <f t="shared" ref="E2575" si="4975">plan_id</f>
        <v>805</v>
      </c>
      <c r="F2575" s="43">
        <f t="shared" ca="1" si="4973"/>
        <v>2011</v>
      </c>
      <c r="G2575" s="43">
        <f t="shared" ref="G2575" ca="1" si="4976">VLOOKUP(INDIRECT(CHAR(39)&amp;$A2575&amp;CHAR(39)&amp;"!r2c"&amp;$C2575,0),variables,2,0)</f>
        <v>11003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1427183839</v>
      </c>
      <c r="I2575" s="43"/>
    </row>
    <row r="2576" spans="1:9" x14ac:dyDescent="0.3">
      <c r="A2576" s="43" t="s">
        <v>310</v>
      </c>
      <c r="B2576" s="43">
        <f t="shared" si="4948"/>
        <v>14</v>
      </c>
      <c r="C2576" s="43">
        <f t="shared" si="4949"/>
        <v>3</v>
      </c>
      <c r="D2576" s="43"/>
      <c r="E2576" s="43">
        <f t="shared" ref="E2576" si="4977">plan_id</f>
        <v>805</v>
      </c>
      <c r="F2576" s="43">
        <f t="shared" ca="1" si="4973"/>
        <v>2012</v>
      </c>
      <c r="G2576" s="43">
        <f t="shared" ref="G2576" ca="1" si="4978">VLOOKUP(INDIRECT(CHAR(39)&amp;$A2576&amp;CHAR(39)&amp;"!r2c"&amp;$C2576,0),variables,2,0)</f>
        <v>10982</v>
      </c>
      <c r="H2576" s="4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3"/>
    </row>
    <row r="2577" spans="1:9" x14ac:dyDescent="0.3">
      <c r="A2577" s="43" t="s">
        <v>310</v>
      </c>
      <c r="B2577" s="43">
        <f t="shared" si="4948"/>
        <v>14</v>
      </c>
      <c r="C2577" s="43">
        <f t="shared" si="4949"/>
        <v>4</v>
      </c>
      <c r="D2577" s="43"/>
      <c r="E2577" s="43">
        <f t="shared" ref="E2577" si="4979">plan_id</f>
        <v>805</v>
      </c>
      <c r="F2577" s="43">
        <f t="shared" ca="1" si="4973"/>
        <v>2012</v>
      </c>
      <c r="G2577" s="43">
        <f t="shared" ref="G2577" ca="1" si="4980">VLOOKUP(INDIRECT(CHAR(39)&amp;$A2577&amp;CHAR(39)&amp;"!r2c"&amp;$C2577,0),variables,2,0)</f>
        <v>10984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757822190</v>
      </c>
      <c r="I2577" s="43"/>
    </row>
    <row r="2578" spans="1:9" x14ac:dyDescent="0.3">
      <c r="A2578" s="43" t="s">
        <v>310</v>
      </c>
      <c r="B2578" s="43">
        <f t="shared" si="4948"/>
        <v>14</v>
      </c>
      <c r="C2578" s="43">
        <f t="shared" si="4949"/>
        <v>5</v>
      </c>
      <c r="D2578" s="43"/>
      <c r="E2578" s="43">
        <f t="shared" ref="E2578" si="4981">plan_id</f>
        <v>805</v>
      </c>
      <c r="F2578" s="43">
        <f t="shared" ca="1" si="4973"/>
        <v>2012</v>
      </c>
      <c r="G2578" s="43">
        <f t="shared" ref="G2578" ca="1" si="4982">VLOOKUP(INDIRECT(CHAR(39)&amp;$A2578&amp;CHAR(39)&amp;"!r2c"&amp;$C2578,0),variables,2,0)</f>
        <v>10985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557339552</v>
      </c>
      <c r="I2578" s="43"/>
    </row>
    <row r="2579" spans="1:9" x14ac:dyDescent="0.3">
      <c r="A2579" s="43" t="s">
        <v>310</v>
      </c>
      <c r="B2579" s="43">
        <f t="shared" si="4948"/>
        <v>14</v>
      </c>
      <c r="C2579" s="43">
        <f t="shared" si="4949"/>
        <v>6</v>
      </c>
      <c r="D2579" s="43"/>
      <c r="E2579" s="43">
        <f t="shared" ref="E2579" si="4983">plan_id</f>
        <v>805</v>
      </c>
      <c r="F2579" s="43">
        <f t="shared" ca="1" si="4973"/>
        <v>2012</v>
      </c>
      <c r="G2579" s="43">
        <f t="shared" ref="G2579" ca="1" si="4984">VLOOKUP(INDIRECT(CHAR(39)&amp;$A2579&amp;CHAR(39)&amp;"!r2c"&amp;$C2579,0),variables,2,0)</f>
        <v>10986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200482638</v>
      </c>
      <c r="I2579" s="43"/>
    </row>
    <row r="2580" spans="1:9" x14ac:dyDescent="0.3">
      <c r="A2580" s="43" t="s">
        <v>310</v>
      </c>
      <c r="B2580" s="43">
        <f t="shared" si="4948"/>
        <v>14</v>
      </c>
      <c r="C2580" s="43">
        <f t="shared" si="4949"/>
        <v>7</v>
      </c>
      <c r="D2580" s="43"/>
      <c r="E2580" s="43">
        <f t="shared" ref="E2580" si="4985">plan_id</f>
        <v>805</v>
      </c>
      <c r="F2580" s="43">
        <f t="shared" ca="1" si="4973"/>
        <v>2012</v>
      </c>
      <c r="G2580" s="43">
        <f t="shared" ref="G2580" ca="1" si="4986">VLOOKUP(INDIRECT(CHAR(39)&amp;$A2580&amp;CHAR(39)&amp;"!r2c"&amp;$C2580,0),variables,2,0)</f>
        <v>10974</v>
      </c>
      <c r="H2580" s="4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43"/>
    </row>
    <row r="2581" spans="1:9" x14ac:dyDescent="0.3">
      <c r="A2581" s="43" t="s">
        <v>310</v>
      </c>
      <c r="B2581" s="43">
        <f t="shared" si="4948"/>
        <v>14</v>
      </c>
      <c r="C2581" s="43">
        <f t="shared" si="4949"/>
        <v>8</v>
      </c>
      <c r="D2581" s="43"/>
      <c r="E2581" s="43">
        <f t="shared" ref="E2581" si="4987">plan_id</f>
        <v>805</v>
      </c>
      <c r="F2581" s="43">
        <f t="shared" ca="1" si="4973"/>
        <v>2012</v>
      </c>
      <c r="G2581" s="43">
        <f t="shared" ref="G2581" ca="1" si="4988">VLOOKUP(INDIRECT(CHAR(39)&amp;$A2581&amp;CHAR(39)&amp;"!r2c"&amp;$C2581,0),variables,2,0)</f>
        <v>10987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0.73544897385493557</v>
      </c>
      <c r="I2581" s="43"/>
    </row>
    <row r="2582" spans="1:9" x14ac:dyDescent="0.3">
      <c r="A2582" s="43" t="s">
        <v>310</v>
      </c>
      <c r="B2582" s="43">
        <f t="shared" si="4948"/>
        <v>14</v>
      </c>
      <c r="C2582" s="43">
        <f t="shared" si="4949"/>
        <v>9</v>
      </c>
      <c r="D2582" s="43"/>
      <c r="E2582" s="43">
        <f t="shared" ref="E2582" si="4989">plan_id</f>
        <v>805</v>
      </c>
      <c r="F2582" s="43">
        <f t="shared" ca="1" si="4973"/>
        <v>2012</v>
      </c>
      <c r="G2582" s="43">
        <f t="shared" ref="G2582" ca="1" si="4990">VLOOKUP(INDIRECT(CHAR(39)&amp;$A2582&amp;CHAR(39)&amp;"!r2c"&amp;$C2582,0),variables,2,0)</f>
        <v>10885</v>
      </c>
      <c r="H2582" s="4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3"/>
    </row>
    <row r="2583" spans="1:9" x14ac:dyDescent="0.3">
      <c r="A2583" s="43" t="s">
        <v>310</v>
      </c>
      <c r="B2583" s="43">
        <f t="shared" si="4948"/>
        <v>14</v>
      </c>
      <c r="C2583" s="43">
        <f t="shared" si="4949"/>
        <v>10</v>
      </c>
      <c r="D2583" s="43"/>
      <c r="E2583" s="43">
        <f t="shared" ref="E2583" si="4991">plan_id</f>
        <v>805</v>
      </c>
      <c r="F2583" s="43">
        <f t="shared" ca="1" si="4973"/>
        <v>2012</v>
      </c>
      <c r="G2583" s="43">
        <f t="shared" ref="G2583" ca="1" si="4992">VLOOKUP(INDIRECT(CHAR(39)&amp;$A2583&amp;CHAR(39)&amp;"!r2c"&amp;$C2583,0),variables,2,0)</f>
        <v>10886</v>
      </c>
      <c r="H2583" s="4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3"/>
    </row>
    <row r="2584" spans="1:9" x14ac:dyDescent="0.3">
      <c r="A2584" s="43" t="s">
        <v>310</v>
      </c>
      <c r="B2584" s="43">
        <f t="shared" si="4948"/>
        <v>14</v>
      </c>
      <c r="C2584" s="43">
        <f t="shared" si="4949"/>
        <v>11</v>
      </c>
      <c r="D2584" s="43"/>
      <c r="E2584" s="43">
        <f t="shared" ref="E2584" si="4993">plan_id</f>
        <v>805</v>
      </c>
      <c r="F2584" s="43">
        <f t="shared" ca="1" si="4973"/>
        <v>2012</v>
      </c>
      <c r="G2584" s="43">
        <f t="shared" ref="G2584" ca="1" si="4994">VLOOKUP(INDIRECT(CHAR(39)&amp;$A2584&amp;CHAR(39)&amp;"!r2c"&amp;$C2584,0),variables,2,0)</f>
        <v>10887</v>
      </c>
      <c r="H2584" s="4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3"/>
    </row>
    <row r="2585" spans="1:9" x14ac:dyDescent="0.3">
      <c r="A2585" s="43" t="s">
        <v>310</v>
      </c>
      <c r="B2585" s="43">
        <f t="shared" si="4948"/>
        <v>14</v>
      </c>
      <c r="C2585" s="43">
        <f t="shared" si="4949"/>
        <v>12</v>
      </c>
      <c r="D2585" s="43"/>
      <c r="E2585" s="43">
        <f t="shared" ref="E2585" si="4995">plan_id</f>
        <v>805</v>
      </c>
      <c r="F2585" s="43">
        <f t="shared" ca="1" si="4973"/>
        <v>2012</v>
      </c>
      <c r="G2585" s="43">
        <f t="shared" ref="G2585" ca="1" si="4996">VLOOKUP(INDIRECT(CHAR(39)&amp;$A2585&amp;CHAR(39)&amp;"!r2c"&amp;$C2585,0),variables,2,0)</f>
        <v>10883</v>
      </c>
      <c r="H2585" s="4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3"/>
    </row>
    <row r="2586" spans="1:9" x14ac:dyDescent="0.3">
      <c r="A2586" s="43" t="s">
        <v>310</v>
      </c>
      <c r="B2586" s="43">
        <f t="shared" si="4948"/>
        <v>14</v>
      </c>
      <c r="C2586" s="43">
        <f t="shared" si="4949"/>
        <v>13</v>
      </c>
      <c r="D2586" s="43"/>
      <c r="E2586" s="43">
        <f t="shared" ref="E2586" si="4997">plan_id</f>
        <v>805</v>
      </c>
      <c r="F2586" s="43">
        <f t="shared" ca="1" si="4973"/>
        <v>2012</v>
      </c>
      <c r="G2586" s="43">
        <f t="shared" ref="G2586" ca="1" si="4998">VLOOKUP(INDIRECT(CHAR(39)&amp;$A2586&amp;CHAR(39)&amp;"!r2c"&amp;$C2586,0),variables,2,0)</f>
        <v>10989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14691400000</v>
      </c>
      <c r="I2586" s="43"/>
    </row>
    <row r="2587" spans="1:9" x14ac:dyDescent="0.3">
      <c r="A2587" s="43" t="s">
        <v>310</v>
      </c>
      <c r="B2587" s="43">
        <f t="shared" si="4948"/>
        <v>14</v>
      </c>
      <c r="C2587" s="43">
        <f t="shared" si="4949"/>
        <v>14</v>
      </c>
      <c r="D2587" s="43"/>
      <c r="E2587" s="43">
        <f t="shared" ref="E2587" si="4999">plan_id</f>
        <v>805</v>
      </c>
      <c r="F2587" s="43">
        <f t="shared" ca="1" si="4973"/>
        <v>2012</v>
      </c>
      <c r="G2587" s="43">
        <f t="shared" ref="G2587" ca="1" si="5000">VLOOKUP(INDIRECT(CHAR(39)&amp;$A2587&amp;CHAR(39)&amp;"!r2c"&amp;$C2587,0),variables,2,0)</f>
        <v>10990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26973900000</v>
      </c>
      <c r="I2587" s="43"/>
    </row>
    <row r="2588" spans="1:9" x14ac:dyDescent="0.3">
      <c r="A2588" s="43" t="s">
        <v>310</v>
      </c>
      <c r="B2588" s="43">
        <f t="shared" si="4948"/>
        <v>14</v>
      </c>
      <c r="C2588" s="43">
        <f t="shared" si="4949"/>
        <v>15</v>
      </c>
      <c r="D2588" s="43"/>
      <c r="E2588" s="43">
        <f t="shared" ref="E2588" si="5001">plan_id</f>
        <v>805</v>
      </c>
      <c r="F2588" s="43">
        <f t="shared" ca="1" si="4973"/>
        <v>2012</v>
      </c>
      <c r="G2588" s="43">
        <f t="shared" ref="G2588" ca="1" si="5002">VLOOKUP(INDIRECT(CHAR(39)&amp;$A2588&amp;CHAR(39)&amp;"!r2c"&amp;$C2588,0),variables,2,0)</f>
        <v>10991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12282500000</v>
      </c>
      <c r="I2588" s="43"/>
    </row>
    <row r="2589" spans="1:9" x14ac:dyDescent="0.3">
      <c r="A2589" s="43" t="s">
        <v>310</v>
      </c>
      <c r="B2589" s="43">
        <f t="shared" si="4948"/>
        <v>14</v>
      </c>
      <c r="C2589" s="43">
        <f t="shared" si="4949"/>
        <v>16</v>
      </c>
      <c r="D2589" s="43"/>
      <c r="E2589" s="43">
        <f t="shared" ref="E2589" si="5003">plan_id</f>
        <v>805</v>
      </c>
      <c r="F2589" s="43">
        <f t="shared" ca="1" si="4973"/>
        <v>2012</v>
      </c>
      <c r="G2589" s="43">
        <f t="shared" ref="G2589" ca="1" si="5004">VLOOKUP(INDIRECT(CHAR(39)&amp;$A2589&amp;CHAR(39)&amp;"!r2c"&amp;$C2589,0),variables,2,0)</f>
        <v>10992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0.54500000000000004</v>
      </c>
      <c r="I2589" s="43"/>
    </row>
    <row r="2590" spans="1:9" x14ac:dyDescent="0.3">
      <c r="A2590" s="43" t="s">
        <v>310</v>
      </c>
      <c r="B2590" s="43">
        <f t="shared" si="4948"/>
        <v>14</v>
      </c>
      <c r="C2590" s="43">
        <f t="shared" si="4949"/>
        <v>17</v>
      </c>
      <c r="D2590" s="43"/>
      <c r="E2590" s="43">
        <f t="shared" ref="E2590" si="5005">plan_id</f>
        <v>805</v>
      </c>
      <c r="F2590" s="43">
        <f t="shared" ca="1" si="4973"/>
        <v>2012</v>
      </c>
      <c r="G2590" s="43">
        <f t="shared" ref="G2590" ca="1" si="5006">VLOOKUP(INDIRECT(CHAR(39)&amp;$A2590&amp;CHAR(39)&amp;"!r2c"&amp;$C2590,0),variables,2,0)</f>
        <v>10993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3479600000</v>
      </c>
      <c r="I2590" s="43"/>
    </row>
    <row r="2591" spans="1:9" x14ac:dyDescent="0.3">
      <c r="A2591" s="43" t="s">
        <v>310</v>
      </c>
      <c r="B2591" s="43">
        <f t="shared" si="4948"/>
        <v>14</v>
      </c>
      <c r="C2591" s="43">
        <f t="shared" si="4949"/>
        <v>18</v>
      </c>
      <c r="D2591" s="43"/>
      <c r="E2591" s="43">
        <f t="shared" ref="E2591" si="5007">plan_id</f>
        <v>805</v>
      </c>
      <c r="F2591" s="43">
        <f t="shared" ca="1" si="4973"/>
        <v>2012</v>
      </c>
      <c r="G2591" s="43">
        <f t="shared" ref="G2591" ca="1" si="5008">VLOOKUP(INDIRECT(CHAR(39)&amp;$A2591&amp;CHAR(39)&amp;"!r2c"&amp;$C2591,0),variables,2,0)</f>
        <v>11005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3"/>
    </row>
    <row r="2592" spans="1:9" x14ac:dyDescent="0.3">
      <c r="A2592" s="43" t="s">
        <v>310</v>
      </c>
      <c r="B2592" s="43">
        <f t="shared" si="4948"/>
        <v>14</v>
      </c>
      <c r="C2592" s="43">
        <f t="shared" si="4949"/>
        <v>19</v>
      </c>
      <c r="D2592" s="43"/>
      <c r="E2592" s="43">
        <f t="shared" ref="E2592" si="5009">plan_id</f>
        <v>805</v>
      </c>
      <c r="F2592" s="43">
        <f t="shared" ca="1" si="4973"/>
        <v>2012</v>
      </c>
      <c r="G2592" s="43">
        <f t="shared" ref="G2592" ca="1" si="5010">VLOOKUP(INDIRECT(CHAR(39)&amp;$A2592&amp;CHAR(39)&amp;"!r2c"&amp;$C2592,0),variables,2,0)</f>
        <v>10988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0.21779003046327164</v>
      </c>
      <c r="I2592" s="43"/>
    </row>
    <row r="2593" spans="1:9" x14ac:dyDescent="0.3">
      <c r="A2593" s="43" t="s">
        <v>310</v>
      </c>
      <c r="B2593" s="43">
        <f t="shared" si="4948"/>
        <v>14</v>
      </c>
      <c r="C2593" s="43">
        <f t="shared" si="4949"/>
        <v>20</v>
      </c>
      <c r="D2593" s="43"/>
      <c r="E2593" s="43">
        <f t="shared" ref="E2593" si="5011">plan_id</f>
        <v>805</v>
      </c>
      <c r="F2593" s="43">
        <f t="shared" ca="1" si="4973"/>
        <v>2012</v>
      </c>
      <c r="G2593" s="43">
        <f t="shared" ref="G2593" ca="1" si="5012">VLOOKUP(INDIRECT(CHAR(39)&amp;$A2593&amp;CHAR(39)&amp;"!r2c"&amp;$C2593,0),variables,2,0)</f>
        <v>10996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14797120889</v>
      </c>
      <c r="I2593" s="43"/>
    </row>
    <row r="2594" spans="1:9" x14ac:dyDescent="0.3">
      <c r="A2594" s="43" t="s">
        <v>310</v>
      </c>
      <c r="B2594" s="43">
        <f t="shared" si="4948"/>
        <v>14</v>
      </c>
      <c r="C2594" s="43">
        <f t="shared" si="4949"/>
        <v>21</v>
      </c>
      <c r="D2594" s="43"/>
      <c r="E2594" s="43">
        <f t="shared" ref="E2594" si="5013">plan_id</f>
        <v>805</v>
      </c>
      <c r="F2594" s="43">
        <f t="shared" ca="1" si="4973"/>
        <v>2012</v>
      </c>
      <c r="G2594" s="43">
        <f t="shared" ref="G2594" ca="1" si="5014">VLOOKUP(INDIRECT(CHAR(39)&amp;$A2594&amp;CHAR(39)&amp;"!r2c"&amp;$C2594,0),variables,2,0)</f>
        <v>10997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0.54857180048120591</v>
      </c>
      <c r="I2594" s="43"/>
    </row>
    <row r="2595" spans="1:9" x14ac:dyDescent="0.3">
      <c r="A2595" s="43" t="s">
        <v>310</v>
      </c>
      <c r="B2595" s="43">
        <f t="shared" si="4948"/>
        <v>14</v>
      </c>
      <c r="C2595" s="43">
        <f t="shared" si="4949"/>
        <v>22</v>
      </c>
      <c r="D2595" s="43"/>
      <c r="E2595" s="43">
        <f t="shared" ref="E2595" si="5015">plan_id</f>
        <v>805</v>
      </c>
      <c r="F2595" s="43">
        <f t="shared" ca="1" si="4973"/>
        <v>2012</v>
      </c>
      <c r="G2595" s="43">
        <f t="shared" ref="G2595" ca="1" si="5016">VLOOKUP(INDIRECT(CHAR(39)&amp;$A2595&amp;CHAR(39)&amp;"!r2c"&amp;$C2595,0),variables,2,0)</f>
        <v>10980</v>
      </c>
      <c r="H2595" s="4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2.92E-2</v>
      </c>
      <c r="I2595" s="43"/>
    </row>
    <row r="2596" spans="1:9" x14ac:dyDescent="0.3">
      <c r="A2596" s="43" t="s">
        <v>310</v>
      </c>
      <c r="B2596" s="43">
        <f t="shared" si="4948"/>
        <v>14</v>
      </c>
      <c r="C2596" s="43">
        <f t="shared" si="4949"/>
        <v>23</v>
      </c>
      <c r="D2596" s="43"/>
      <c r="E2596" s="43">
        <f t="shared" ref="E2596" si="5017">plan_id</f>
        <v>805</v>
      </c>
      <c r="F2596" s="43">
        <f t="shared" ca="1" si="4973"/>
        <v>2012</v>
      </c>
      <c r="G2596" s="43">
        <f t="shared" ref="G2596" ca="1" si="5018">VLOOKUP(INDIRECT(CHAR(39)&amp;$A2596&amp;CHAR(39)&amp;"!r2c"&amp;$C2596,0),variables,2,0)</f>
        <v>10981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2.4E-2</v>
      </c>
      <c r="I2596" s="43"/>
    </row>
    <row r="2597" spans="1:9" x14ac:dyDescent="0.3">
      <c r="A2597" s="43" t="s">
        <v>310</v>
      </c>
      <c r="B2597" s="43">
        <f t="shared" si="4948"/>
        <v>14</v>
      </c>
      <c r="C2597" s="43">
        <f t="shared" si="4949"/>
        <v>24</v>
      </c>
      <c r="D2597" s="43"/>
      <c r="E2597" s="43">
        <f t="shared" ref="E2597" si="5019">plan_id</f>
        <v>805</v>
      </c>
      <c r="F2597" s="43">
        <f t="shared" ca="1" si="4973"/>
        <v>2012</v>
      </c>
      <c r="G2597" s="43">
        <f t="shared" ref="G2597" ca="1" si="5020">VLOOKUP(INDIRECT(CHAR(39)&amp;$A2597&amp;CHAR(39)&amp;"!r2c"&amp;$C2597,0),variables,2,0)</f>
        <v>10998</v>
      </c>
      <c r="H2597" s="4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3"/>
    </row>
    <row r="2598" spans="1:9" x14ac:dyDescent="0.3">
      <c r="A2598" s="43" t="s">
        <v>310</v>
      </c>
      <c r="B2598" s="43">
        <f t="shared" si="4948"/>
        <v>14</v>
      </c>
      <c r="C2598" s="43">
        <f t="shared" si="4949"/>
        <v>25</v>
      </c>
      <c r="D2598" s="43"/>
      <c r="E2598" s="43">
        <f t="shared" ref="E2598" si="5021">plan_id</f>
        <v>805</v>
      </c>
      <c r="F2598" s="43">
        <f t="shared" ca="1" si="4973"/>
        <v>2012</v>
      </c>
      <c r="G2598" s="43">
        <f t="shared" ref="G2598" ca="1" si="5022">VLOOKUP(INDIRECT(CHAR(39)&amp;$A2598&amp;CHAR(39)&amp;"!r2c"&amp;$C2598,0),variables,2,0)</f>
        <v>10999</v>
      </c>
      <c r="H2598" s="4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1482939165</v>
      </c>
      <c r="I2598" s="43"/>
    </row>
    <row r="2599" spans="1:9" x14ac:dyDescent="0.3">
      <c r="A2599" s="43" t="s">
        <v>310</v>
      </c>
      <c r="B2599" s="43">
        <f t="shared" si="4948"/>
        <v>14</v>
      </c>
      <c r="C2599" s="43">
        <f t="shared" si="4949"/>
        <v>26</v>
      </c>
      <c r="D2599" s="43"/>
      <c r="E2599" s="43">
        <f t="shared" ref="E2599" si="5023">plan_id</f>
        <v>805</v>
      </c>
      <c r="F2599" s="43">
        <f t="shared" ca="1" si="4973"/>
        <v>2012</v>
      </c>
      <c r="G2599" s="43">
        <f t="shared" ref="G2599" ca="1" si="5024">VLOOKUP(INDIRECT(CHAR(39)&amp;$A2599&amp;CHAR(39)&amp;"!r2c"&amp;$C2599,0),variables,2,0)</f>
        <v>11000</v>
      </c>
      <c r="H2599" s="4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19549073</v>
      </c>
      <c r="I2599" s="43"/>
    </row>
    <row r="2600" spans="1:9" x14ac:dyDescent="0.3">
      <c r="A2600" s="43" t="s">
        <v>310</v>
      </c>
      <c r="B2600" s="43">
        <f t="shared" si="4948"/>
        <v>14</v>
      </c>
      <c r="C2600" s="43">
        <f t="shared" si="4949"/>
        <v>27</v>
      </c>
      <c r="D2600" s="43"/>
      <c r="E2600" s="43">
        <f t="shared" ref="E2600" si="5025">plan_id</f>
        <v>805</v>
      </c>
      <c r="F2600" s="43">
        <f t="shared" ca="1" si="4973"/>
        <v>2012</v>
      </c>
      <c r="G2600" s="43">
        <f t="shared" ref="G2600" ca="1" si="5026">VLOOKUP(INDIRECT(CHAR(39)&amp;$A2600&amp;CHAR(39)&amp;"!r2c"&amp;$C2600,0),variables,2,0)</f>
        <v>11001</v>
      </c>
      <c r="H2600" s="4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7762880</v>
      </c>
      <c r="I2600" s="43"/>
    </row>
    <row r="2601" spans="1:9" x14ac:dyDescent="0.3">
      <c r="A2601" s="43" t="s">
        <v>310</v>
      </c>
      <c r="B2601" s="43">
        <f t="shared" si="4948"/>
        <v>14</v>
      </c>
      <c r="C2601" s="43">
        <f t="shared" si="4949"/>
        <v>28</v>
      </c>
      <c r="D2601" s="43"/>
      <c r="E2601" s="43">
        <f t="shared" ref="E2601" si="5027">plan_id</f>
        <v>805</v>
      </c>
      <c r="F2601" s="43">
        <f t="shared" ca="1" si="4973"/>
        <v>2012</v>
      </c>
      <c r="G2601" s="43">
        <f t="shared" ref="G2601" ca="1" si="5028">VLOOKUP(INDIRECT(CHAR(39)&amp;$A2601&amp;CHAR(39)&amp;"!r2c"&amp;$C2601,0),variables,2,0)</f>
        <v>11002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3"/>
    </row>
    <row r="2602" spans="1:9" x14ac:dyDescent="0.3">
      <c r="A2602" s="43" t="s">
        <v>310</v>
      </c>
      <c r="B2602" s="43">
        <f t="shared" si="4948"/>
        <v>14</v>
      </c>
      <c r="C2602" s="43">
        <f t="shared" si="4949"/>
        <v>29</v>
      </c>
      <c r="D2602" s="43"/>
      <c r="E2602" s="43">
        <f t="shared" ref="E2602" si="5029">plan_id</f>
        <v>805</v>
      </c>
      <c r="F2602" s="43">
        <f t="shared" ca="1" si="4973"/>
        <v>2012</v>
      </c>
      <c r="G2602" s="43">
        <f t="shared" ref="G2602" ca="1" si="5030">VLOOKUP(INDIRECT(CHAR(39)&amp;$A2602&amp;CHAR(39)&amp;"!r2c"&amp;$C2602,0),variables,2,0)</f>
        <v>11003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1510251118</v>
      </c>
      <c r="I2602" s="43"/>
    </row>
    <row r="2603" spans="1:9" x14ac:dyDescent="0.3">
      <c r="A2603" s="43" t="s">
        <v>310</v>
      </c>
      <c r="B2603" s="43">
        <f t="shared" si="4948"/>
        <v>15</v>
      </c>
      <c r="C2603" s="43">
        <f t="shared" si="4949"/>
        <v>3</v>
      </c>
      <c r="D2603" s="43"/>
      <c r="E2603" s="43">
        <f t="shared" ref="E2603" si="5031">plan_id</f>
        <v>805</v>
      </c>
      <c r="F2603" s="43">
        <f t="shared" ca="1" si="4973"/>
        <v>2013</v>
      </c>
      <c r="G2603" s="43">
        <f t="shared" ref="G2603" ca="1" si="5032">VLOOKUP(INDIRECT(CHAR(39)&amp;$A2603&amp;CHAR(39)&amp;"!r2c"&amp;$C2603,0),variables,2,0)</f>
        <v>10982</v>
      </c>
      <c r="H2603" s="4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3"/>
    </row>
    <row r="2604" spans="1:9" x14ac:dyDescent="0.3">
      <c r="A2604" s="43" t="s">
        <v>310</v>
      </c>
      <c r="B2604" s="43">
        <f t="shared" si="4948"/>
        <v>15</v>
      </c>
      <c r="C2604" s="43">
        <f t="shared" si="4949"/>
        <v>4</v>
      </c>
      <c r="D2604" s="43"/>
      <c r="E2604" s="43">
        <f t="shared" ref="E2604" si="5033">plan_id</f>
        <v>805</v>
      </c>
      <c r="F2604" s="43">
        <f t="shared" ca="1" si="4973"/>
        <v>2013</v>
      </c>
      <c r="G2604" s="43">
        <f t="shared" ref="G2604" ca="1" si="5034">VLOOKUP(INDIRECT(CHAR(39)&amp;$A2604&amp;CHAR(39)&amp;"!r2c"&amp;$C2604,0),variables,2,0)</f>
        <v>10984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802984644</v>
      </c>
      <c r="I2604" s="43"/>
    </row>
    <row r="2605" spans="1:9" x14ac:dyDescent="0.3">
      <c r="A2605" s="43" t="s">
        <v>310</v>
      </c>
      <c r="B2605" s="43">
        <f t="shared" si="4948"/>
        <v>15</v>
      </c>
      <c r="C2605" s="43">
        <f t="shared" si="4949"/>
        <v>5</v>
      </c>
      <c r="D2605" s="43"/>
      <c r="E2605" s="43">
        <f t="shared" ref="E2605" si="5035">plan_id</f>
        <v>805</v>
      </c>
      <c r="F2605" s="43">
        <f t="shared" ca="1" si="4973"/>
        <v>2013</v>
      </c>
      <c r="G2605" s="43">
        <f t="shared" ref="G2605" ca="1" si="5036">VLOOKUP(INDIRECT(CHAR(39)&amp;$A2605&amp;CHAR(39)&amp;"!r2c"&amp;$C2605,0),variables,2,0)</f>
        <v>10985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568233446</v>
      </c>
      <c r="I2605" s="43"/>
    </row>
    <row r="2606" spans="1:9" x14ac:dyDescent="0.3">
      <c r="A2606" s="43" t="s">
        <v>310</v>
      </c>
      <c r="B2606" s="43">
        <f t="shared" si="4948"/>
        <v>15</v>
      </c>
      <c r="C2606" s="43">
        <f t="shared" si="4949"/>
        <v>6</v>
      </c>
      <c r="D2606" s="43"/>
      <c r="E2606" s="43">
        <f t="shared" ref="E2606" si="5037">plan_id</f>
        <v>805</v>
      </c>
      <c r="F2606" s="43">
        <f t="shared" ca="1" si="4973"/>
        <v>2013</v>
      </c>
      <c r="G2606" s="43">
        <f t="shared" ref="G2606" ca="1" si="5038">VLOOKUP(INDIRECT(CHAR(39)&amp;$A2606&amp;CHAR(39)&amp;"!r2c"&amp;$C2606,0),variables,2,0)</f>
        <v>10986</v>
      </c>
      <c r="H2606" s="4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234751198</v>
      </c>
      <c r="I2606" s="43"/>
    </row>
    <row r="2607" spans="1:9" x14ac:dyDescent="0.3">
      <c r="A2607" s="43" t="s">
        <v>310</v>
      </c>
      <c r="B2607" s="43">
        <f t="shared" si="4948"/>
        <v>15</v>
      </c>
      <c r="C2607" s="43">
        <f t="shared" si="4949"/>
        <v>7</v>
      </c>
      <c r="D2607" s="43"/>
      <c r="E2607" s="43">
        <f t="shared" ref="E2607" si="5039">plan_id</f>
        <v>805</v>
      </c>
      <c r="F2607" s="43">
        <f t="shared" ca="1" si="4973"/>
        <v>2013</v>
      </c>
      <c r="G2607" s="43">
        <f t="shared" ref="G2607" ca="1" si="5040">VLOOKUP(INDIRECT(CHAR(39)&amp;$A2607&amp;CHAR(39)&amp;"!r2c"&amp;$C2607,0),variables,2,0)</f>
        <v>10974</v>
      </c>
      <c r="H2607" s="4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43"/>
    </row>
    <row r="2608" spans="1:9" x14ac:dyDescent="0.3">
      <c r="A2608" s="43" t="s">
        <v>310</v>
      </c>
      <c r="B2608" s="43">
        <f t="shared" si="4948"/>
        <v>15</v>
      </c>
      <c r="C2608" s="43">
        <f t="shared" si="4949"/>
        <v>8</v>
      </c>
      <c r="D2608" s="43"/>
      <c r="E2608" s="43">
        <f t="shared" ref="E2608" si="5041">plan_id</f>
        <v>805</v>
      </c>
      <c r="F2608" s="43">
        <f t="shared" ca="1" si="4973"/>
        <v>2013</v>
      </c>
      <c r="G2608" s="43">
        <f t="shared" ref="G2608" ca="1" si="5042">VLOOKUP(INDIRECT(CHAR(39)&amp;$A2608&amp;CHAR(39)&amp;"!r2c"&amp;$C2608,0),variables,2,0)</f>
        <v>10987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0.70765169701053465</v>
      </c>
      <c r="I2608" s="43"/>
    </row>
    <row r="2609" spans="1:9" x14ac:dyDescent="0.3">
      <c r="A2609" s="43" t="s">
        <v>310</v>
      </c>
      <c r="B2609" s="43">
        <f t="shared" si="4948"/>
        <v>15</v>
      </c>
      <c r="C2609" s="43">
        <f t="shared" si="4949"/>
        <v>9</v>
      </c>
      <c r="D2609" s="43"/>
      <c r="E2609" s="43">
        <f t="shared" ref="E2609" si="5043">plan_id</f>
        <v>805</v>
      </c>
      <c r="F2609" s="43">
        <f t="shared" ca="1" si="4973"/>
        <v>2013</v>
      </c>
      <c r="G2609" s="43">
        <f t="shared" ref="G2609" ca="1" si="5044">VLOOKUP(INDIRECT(CHAR(39)&amp;$A2609&amp;CHAR(39)&amp;"!r2c"&amp;$C2609,0),variables,2,0)</f>
        <v>10885</v>
      </c>
      <c r="H2609" s="4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3"/>
    </row>
    <row r="2610" spans="1:9" x14ac:dyDescent="0.3">
      <c r="A2610" s="43" t="s">
        <v>310</v>
      </c>
      <c r="B2610" s="43">
        <f t="shared" si="4948"/>
        <v>15</v>
      </c>
      <c r="C2610" s="43">
        <f t="shared" si="4949"/>
        <v>10</v>
      </c>
      <c r="D2610" s="43"/>
      <c r="E2610" s="43">
        <f t="shared" ref="E2610" si="5045">plan_id</f>
        <v>805</v>
      </c>
      <c r="F2610" s="43">
        <f t="shared" ca="1" si="4973"/>
        <v>2013</v>
      </c>
      <c r="G2610" s="43">
        <f t="shared" ref="G2610" ca="1" si="5046">VLOOKUP(INDIRECT(CHAR(39)&amp;$A2610&amp;CHAR(39)&amp;"!r2c"&amp;$C2610,0),variables,2,0)</f>
        <v>10886</v>
      </c>
      <c r="H2610" s="4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3"/>
    </row>
    <row r="2611" spans="1:9" x14ac:dyDescent="0.3">
      <c r="A2611" s="43" t="s">
        <v>310</v>
      </c>
      <c r="B2611" s="43">
        <f t="shared" si="4948"/>
        <v>15</v>
      </c>
      <c r="C2611" s="43">
        <f t="shared" si="4949"/>
        <v>11</v>
      </c>
      <c r="D2611" s="43"/>
      <c r="E2611" s="43">
        <f t="shared" ref="E2611" si="5047">plan_id</f>
        <v>805</v>
      </c>
      <c r="F2611" s="43">
        <f t="shared" ca="1" si="4973"/>
        <v>2013</v>
      </c>
      <c r="G2611" s="43">
        <f t="shared" ref="G2611" ca="1" si="5048">VLOOKUP(INDIRECT(CHAR(39)&amp;$A2611&amp;CHAR(39)&amp;"!r2c"&amp;$C2611,0),variables,2,0)</f>
        <v>10887</v>
      </c>
      <c r="H2611" s="4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3"/>
    </row>
    <row r="2612" spans="1:9" x14ac:dyDescent="0.3">
      <c r="A2612" s="43" t="s">
        <v>310</v>
      </c>
      <c r="B2612" s="43">
        <f t="shared" si="4948"/>
        <v>15</v>
      </c>
      <c r="C2612" s="43">
        <f t="shared" si="4949"/>
        <v>12</v>
      </c>
      <c r="D2612" s="43"/>
      <c r="E2612" s="43">
        <f t="shared" ref="E2612" si="5049">plan_id</f>
        <v>805</v>
      </c>
      <c r="F2612" s="43">
        <f t="shared" ca="1" si="4973"/>
        <v>2013</v>
      </c>
      <c r="G2612" s="43">
        <f t="shared" ref="G2612" ca="1" si="5050">VLOOKUP(INDIRECT(CHAR(39)&amp;$A2612&amp;CHAR(39)&amp;"!r2c"&amp;$C2612,0),variables,2,0)</f>
        <v>10883</v>
      </c>
      <c r="H2612" s="4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3"/>
    </row>
    <row r="2613" spans="1:9" x14ac:dyDescent="0.3">
      <c r="A2613" s="43" t="s">
        <v>310</v>
      </c>
      <c r="B2613" s="43">
        <f t="shared" si="4948"/>
        <v>15</v>
      </c>
      <c r="C2613" s="43">
        <f t="shared" si="4949"/>
        <v>13</v>
      </c>
      <c r="D2613" s="43"/>
      <c r="E2613" s="43">
        <f t="shared" ref="E2613" si="5051">plan_id</f>
        <v>805</v>
      </c>
      <c r="F2613" s="43">
        <f t="shared" ca="1" si="4973"/>
        <v>2013</v>
      </c>
      <c r="G2613" s="43">
        <f t="shared" ref="G2613" ca="1" si="5052">VLOOKUP(INDIRECT(CHAR(39)&amp;$A2613&amp;CHAR(39)&amp;"!r2c"&amp;$C2613,0),variables,2,0)</f>
        <v>10989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14962800000</v>
      </c>
      <c r="I2613" s="43"/>
    </row>
    <row r="2614" spans="1:9" x14ac:dyDescent="0.3">
      <c r="A2614" s="43" t="s">
        <v>310</v>
      </c>
      <c r="B2614" s="43">
        <f t="shared" si="4948"/>
        <v>15</v>
      </c>
      <c r="C2614" s="43">
        <f t="shared" si="4949"/>
        <v>14</v>
      </c>
      <c r="D2614" s="43"/>
      <c r="E2614" s="43">
        <f t="shared" ref="E2614" si="5053">plan_id</f>
        <v>805</v>
      </c>
      <c r="F2614" s="43">
        <f t="shared" ca="1" si="4973"/>
        <v>2013</v>
      </c>
      <c r="G2614" s="43">
        <f t="shared" ref="G2614" ca="1" si="5054">VLOOKUP(INDIRECT(CHAR(39)&amp;$A2614&amp;CHAR(39)&amp;"!r2c"&amp;$C2614,0),variables,2,0)</f>
        <v>10990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28817200000</v>
      </c>
      <c r="I2614" s="43"/>
    </row>
    <row r="2615" spans="1:9" x14ac:dyDescent="0.3">
      <c r="A2615" s="43" t="s">
        <v>310</v>
      </c>
      <c r="B2615" s="43">
        <f t="shared" si="4948"/>
        <v>15</v>
      </c>
      <c r="C2615" s="43">
        <f t="shared" si="4949"/>
        <v>15</v>
      </c>
      <c r="D2615" s="43"/>
      <c r="E2615" s="43">
        <f t="shared" ref="E2615" si="5055">plan_id</f>
        <v>805</v>
      </c>
      <c r="F2615" s="43">
        <f t="shared" ca="1" si="4973"/>
        <v>2013</v>
      </c>
      <c r="G2615" s="43">
        <f t="shared" ref="G2615" ca="1" si="5056">VLOOKUP(INDIRECT(CHAR(39)&amp;$A2615&amp;CHAR(39)&amp;"!r2c"&amp;$C2615,0),variables,2,0)</f>
        <v>10991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13854400000</v>
      </c>
      <c r="I2615" s="43"/>
    </row>
    <row r="2616" spans="1:9" x14ac:dyDescent="0.3">
      <c r="A2616" s="43" t="s">
        <v>310</v>
      </c>
      <c r="B2616" s="43">
        <f t="shared" si="4948"/>
        <v>15</v>
      </c>
      <c r="C2616" s="43">
        <f t="shared" si="4949"/>
        <v>16</v>
      </c>
      <c r="D2616" s="43"/>
      <c r="E2616" s="43">
        <f t="shared" ref="E2616" si="5057">plan_id</f>
        <v>805</v>
      </c>
      <c r="F2616" s="43">
        <f t="shared" ca="1" si="4973"/>
        <v>2013</v>
      </c>
      <c r="G2616" s="43">
        <f t="shared" ref="G2616" ca="1" si="5058">VLOOKUP(INDIRECT(CHAR(39)&amp;$A2616&amp;CHAR(39)&amp;"!r2c"&amp;$C2616,0),variables,2,0)</f>
        <v>10992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0.51900000000000002</v>
      </c>
      <c r="I2616" s="43"/>
    </row>
    <row r="2617" spans="1:9" x14ac:dyDescent="0.3">
      <c r="A2617" s="43" t="s">
        <v>310</v>
      </c>
      <c r="B2617" s="43">
        <f t="shared" si="4948"/>
        <v>15</v>
      </c>
      <c r="C2617" s="43">
        <f t="shared" si="4949"/>
        <v>17</v>
      </c>
      <c r="D2617" s="43"/>
      <c r="E2617" s="43">
        <f t="shared" ref="E2617" si="5059">plan_id</f>
        <v>805</v>
      </c>
      <c r="F2617" s="43">
        <f t="shared" ca="1" si="4973"/>
        <v>2013</v>
      </c>
      <c r="G2617" s="43">
        <f t="shared" ref="G2617" ca="1" si="5060">VLOOKUP(INDIRECT(CHAR(39)&amp;$A2617&amp;CHAR(39)&amp;"!r2c"&amp;$C2617,0),variables,2,0)</f>
        <v>10993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3480100000</v>
      </c>
      <c r="I2617" s="43"/>
    </row>
    <row r="2618" spans="1:9" x14ac:dyDescent="0.3">
      <c r="A2618" s="43" t="s">
        <v>310</v>
      </c>
      <c r="B2618" s="43">
        <f t="shared" si="4948"/>
        <v>15</v>
      </c>
      <c r="C2618" s="43">
        <f t="shared" si="4949"/>
        <v>18</v>
      </c>
      <c r="D2618" s="43"/>
      <c r="E2618" s="43">
        <f t="shared" ref="E2618" si="5061">plan_id</f>
        <v>805</v>
      </c>
      <c r="F2618" s="43">
        <f t="shared" ca="1" si="4973"/>
        <v>2013</v>
      </c>
      <c r="G2618" s="43">
        <f t="shared" ref="G2618" ca="1" si="5062">VLOOKUP(INDIRECT(CHAR(39)&amp;$A2618&amp;CHAR(39)&amp;"!r2c"&amp;$C2618,0),variables,2,0)</f>
        <v>11005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3"/>
    </row>
    <row r="2619" spans="1:9" x14ac:dyDescent="0.3">
      <c r="A2619" s="43" t="s">
        <v>310</v>
      </c>
      <c r="B2619" s="43">
        <f t="shared" si="4948"/>
        <v>15</v>
      </c>
      <c r="C2619" s="43">
        <f t="shared" si="4949"/>
        <v>19</v>
      </c>
      <c r="D2619" s="43"/>
      <c r="E2619" s="43">
        <f t="shared" ref="E2619" si="5063">plan_id</f>
        <v>805</v>
      </c>
      <c r="F2619" s="43">
        <f t="shared" ca="1" si="4973"/>
        <v>2013</v>
      </c>
      <c r="G2619" s="43">
        <f t="shared" ref="G2619" ca="1" si="5064">VLOOKUP(INDIRECT(CHAR(39)&amp;$A2619&amp;CHAR(39)&amp;"!r2c"&amp;$C2619,0),variables,2,0)</f>
        <v>10988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0.23073608344587798</v>
      </c>
      <c r="I2619" s="43"/>
    </row>
    <row r="2620" spans="1:9" x14ac:dyDescent="0.3">
      <c r="A2620" s="43" t="s">
        <v>310</v>
      </c>
      <c r="B2620" s="43">
        <f t="shared" si="4948"/>
        <v>15</v>
      </c>
      <c r="C2620" s="43">
        <f t="shared" si="4949"/>
        <v>20</v>
      </c>
      <c r="D2620" s="43"/>
      <c r="E2620" s="43">
        <f t="shared" ref="E2620" si="5065">plan_id</f>
        <v>805</v>
      </c>
      <c r="F2620" s="43">
        <f t="shared" ca="1" si="4973"/>
        <v>2013</v>
      </c>
      <c r="G2620" s="43">
        <f t="shared" ref="G2620" ca="1" si="5066">VLOOKUP(INDIRECT(CHAR(39)&amp;$A2620&amp;CHAR(39)&amp;"!r2c"&amp;$C2620,0),variables,2,0)</f>
        <v>10996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16108808305</v>
      </c>
      <c r="I2620" s="43"/>
    </row>
    <row r="2621" spans="1:9" x14ac:dyDescent="0.3">
      <c r="A2621" s="43" t="s">
        <v>310</v>
      </c>
      <c r="B2621" s="43">
        <f t="shared" si="4948"/>
        <v>15</v>
      </c>
      <c r="C2621" s="43">
        <f t="shared" si="4949"/>
        <v>21</v>
      </c>
      <c r="D2621" s="43"/>
      <c r="E2621" s="43">
        <f t="shared" ref="E2621" si="5067">plan_id</f>
        <v>805</v>
      </c>
      <c r="F2621" s="43">
        <f t="shared" ca="1" si="4973"/>
        <v>2013</v>
      </c>
      <c r="G2621" s="43">
        <f t="shared" ref="G2621" ca="1" si="5068">VLOOKUP(INDIRECT(CHAR(39)&amp;$A2621&amp;CHAR(39)&amp;"!r2c"&amp;$C2621,0),variables,2,0)</f>
        <v>10997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0.55899977461377237</v>
      </c>
      <c r="I2621" s="43"/>
    </row>
    <row r="2622" spans="1:9" x14ac:dyDescent="0.3">
      <c r="A2622" s="43" t="s">
        <v>310</v>
      </c>
      <c r="B2622" s="43">
        <f t="shared" si="4948"/>
        <v>15</v>
      </c>
      <c r="C2622" s="43">
        <f t="shared" si="4949"/>
        <v>22</v>
      </c>
      <c r="D2622" s="43"/>
      <c r="E2622" s="43">
        <f t="shared" ref="E2622" si="5069">plan_id</f>
        <v>805</v>
      </c>
      <c r="F2622" s="43">
        <f t="shared" ca="1" si="4973"/>
        <v>2013</v>
      </c>
      <c r="G2622" s="43">
        <f t="shared" ref="G2622" ca="1" si="5070">VLOOKUP(INDIRECT(CHAR(39)&amp;$A2622&amp;CHAR(39)&amp;"!r2c"&amp;$C2622,0),variables,2,0)</f>
        <v>10980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6.9800000000000001E-2</v>
      </c>
      <c r="I2622" s="43"/>
    </row>
    <row r="2623" spans="1:9" x14ac:dyDescent="0.3">
      <c r="A2623" s="43" t="s">
        <v>310</v>
      </c>
      <c r="B2623" s="43">
        <f t="shared" si="4948"/>
        <v>15</v>
      </c>
      <c r="C2623" s="43">
        <f t="shared" si="4949"/>
        <v>23</v>
      </c>
      <c r="D2623" s="43"/>
      <c r="E2623" s="43">
        <f t="shared" ref="E2623" si="5071">plan_id</f>
        <v>805</v>
      </c>
      <c r="F2623" s="43">
        <f t="shared" ca="1" si="4973"/>
        <v>2013</v>
      </c>
      <c r="G2623" s="43">
        <f t="shared" ref="G2623" ca="1" si="5072">VLOOKUP(INDIRECT(CHAR(39)&amp;$A2623&amp;CHAR(39)&amp;"!r2c"&amp;$C2623,0),variables,2,0)</f>
        <v>10981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2.4E-2</v>
      </c>
      <c r="I2623" s="43"/>
    </row>
    <row r="2624" spans="1:9" x14ac:dyDescent="0.3">
      <c r="A2624" s="43" t="s">
        <v>310</v>
      </c>
      <c r="B2624" s="43">
        <f t="shared" si="4948"/>
        <v>15</v>
      </c>
      <c r="C2624" s="43">
        <f t="shared" si="4949"/>
        <v>24</v>
      </c>
      <c r="D2624" s="43"/>
      <c r="E2624" s="43">
        <f t="shared" ref="E2624" si="5073">plan_id</f>
        <v>805</v>
      </c>
      <c r="F2624" s="43">
        <f t="shared" ca="1" si="4973"/>
        <v>2013</v>
      </c>
      <c r="G2624" s="43">
        <f t="shared" ref="G2624" ca="1" si="5074">VLOOKUP(INDIRECT(CHAR(39)&amp;$A2624&amp;CHAR(39)&amp;"!r2c"&amp;$C2624,0),variables,2,0)</f>
        <v>10998</v>
      </c>
      <c r="H2624" s="4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3"/>
    </row>
    <row r="2625" spans="1:9" x14ac:dyDescent="0.3">
      <c r="A2625" s="43" t="s">
        <v>310</v>
      </c>
      <c r="B2625" s="43">
        <f t="shared" si="4948"/>
        <v>15</v>
      </c>
      <c r="C2625" s="43">
        <f t="shared" si="4949"/>
        <v>25</v>
      </c>
      <c r="D2625" s="43"/>
      <c r="E2625" s="43">
        <f t="shared" ref="E2625" si="5075">plan_id</f>
        <v>805</v>
      </c>
      <c r="F2625" s="43">
        <f t="shared" ca="1" si="4973"/>
        <v>2013</v>
      </c>
      <c r="G2625" s="43">
        <f t="shared" ref="G2625" ca="1" si="5076">VLOOKUP(INDIRECT(CHAR(39)&amp;$A2625&amp;CHAR(39)&amp;"!r2c"&amp;$C2625,0),variables,2,0)</f>
        <v>10999</v>
      </c>
      <c r="H2625" s="4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1570722924</v>
      </c>
      <c r="I2625" s="43"/>
    </row>
    <row r="2626" spans="1:9" x14ac:dyDescent="0.3">
      <c r="A2626" s="43" t="s">
        <v>310</v>
      </c>
      <c r="B2626" s="43">
        <f t="shared" si="4948"/>
        <v>15</v>
      </c>
      <c r="C2626" s="43">
        <f t="shared" si="4949"/>
        <v>26</v>
      </c>
      <c r="D2626" s="43"/>
      <c r="E2626" s="43">
        <f t="shared" ref="E2626" si="5077">plan_id</f>
        <v>805</v>
      </c>
      <c r="F2626" s="43">
        <f t="shared" ca="1" si="4973"/>
        <v>2013</v>
      </c>
      <c r="G2626" s="43">
        <f t="shared" ref="G2626" ca="1" si="5078">VLOOKUP(INDIRECT(CHAR(39)&amp;$A2626&amp;CHAR(39)&amp;"!r2c"&amp;$C2626,0),variables,2,0)</f>
        <v>11000</v>
      </c>
      <c r="H2626" s="4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22059094</v>
      </c>
      <c r="I2626" s="43"/>
    </row>
    <row r="2627" spans="1:9" x14ac:dyDescent="0.3">
      <c r="A2627" s="43" t="s">
        <v>310</v>
      </c>
      <c r="B2627" s="43">
        <f t="shared" ref="B2627:B2690" si="5079">B2600+1</f>
        <v>15</v>
      </c>
      <c r="C2627" s="43">
        <f t="shared" ref="C2627:C2690" si="5080">C2600</f>
        <v>27</v>
      </c>
      <c r="D2627" s="43"/>
      <c r="E2627" s="43">
        <f t="shared" ref="E2627" si="5081">plan_id</f>
        <v>805</v>
      </c>
      <c r="F2627" s="43">
        <f t="shared" ca="1" si="4973"/>
        <v>2013</v>
      </c>
      <c r="G2627" s="43">
        <f t="shared" ref="G2627" ca="1" si="5082">VLOOKUP(INDIRECT(CHAR(39)&amp;$A2627&amp;CHAR(39)&amp;"!r2c"&amp;$C2627,0),variables,2,0)</f>
        <v>11001</v>
      </c>
      <c r="H2627" s="4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8377003</v>
      </c>
      <c r="I2627" s="43"/>
    </row>
    <row r="2628" spans="1:9" x14ac:dyDescent="0.3">
      <c r="A2628" s="43" t="s">
        <v>310</v>
      </c>
      <c r="B2628" s="43">
        <f t="shared" si="5079"/>
        <v>15</v>
      </c>
      <c r="C2628" s="43">
        <f t="shared" si="5080"/>
        <v>28</v>
      </c>
      <c r="D2628" s="43"/>
      <c r="E2628" s="43">
        <f t="shared" ref="E2628" si="5083">plan_id</f>
        <v>805</v>
      </c>
      <c r="F2628" s="43">
        <f t="shared" ca="1" si="4973"/>
        <v>2013</v>
      </c>
      <c r="G2628" s="43">
        <f t="shared" ref="G2628" ca="1" si="5084">VLOOKUP(INDIRECT(CHAR(39)&amp;$A2628&amp;CHAR(39)&amp;"!r2c"&amp;$C2628,0),variables,2,0)</f>
        <v>11002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3"/>
    </row>
    <row r="2629" spans="1:9" x14ac:dyDescent="0.3">
      <c r="A2629" s="43" t="s">
        <v>310</v>
      </c>
      <c r="B2629" s="43">
        <f t="shared" si="5079"/>
        <v>15</v>
      </c>
      <c r="C2629" s="43">
        <f t="shared" si="5080"/>
        <v>29</v>
      </c>
      <c r="D2629" s="43"/>
      <c r="E2629" s="43">
        <f t="shared" ref="E2629" si="5085">plan_id</f>
        <v>805</v>
      </c>
      <c r="F2629" s="43">
        <f t="shared" ca="1" si="4973"/>
        <v>2013</v>
      </c>
      <c r="G2629" s="43">
        <f t="shared" ref="G2629" ca="1" si="5086">VLOOKUP(INDIRECT(CHAR(39)&amp;$A2629&amp;CHAR(39)&amp;"!r2c"&amp;$C2629,0),variables,2,0)</f>
        <v>11003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1601159021</v>
      </c>
      <c r="I2629" s="43"/>
    </row>
    <row r="2630" spans="1:9" x14ac:dyDescent="0.3">
      <c r="A2630" s="43" t="s">
        <v>310</v>
      </c>
      <c r="B2630" s="43">
        <f t="shared" si="5079"/>
        <v>16</v>
      </c>
      <c r="C2630" s="43">
        <f t="shared" si="5080"/>
        <v>3</v>
      </c>
      <c r="D2630" s="43"/>
      <c r="E2630" s="43">
        <f t="shared" ref="E2630" si="5087">plan_id</f>
        <v>805</v>
      </c>
      <c r="F2630" s="43">
        <f t="shared" ca="1" si="4973"/>
        <v>2014</v>
      </c>
      <c r="G2630" s="43">
        <f t="shared" ref="G2630" ca="1" si="5088">VLOOKUP(INDIRECT(CHAR(39)&amp;$A2630&amp;CHAR(39)&amp;"!r2c"&amp;$C2630,0),variables,2,0)</f>
        <v>10982</v>
      </c>
      <c r="H2630" s="4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3"/>
    </row>
    <row r="2631" spans="1:9" x14ac:dyDescent="0.3">
      <c r="A2631" s="43" t="s">
        <v>310</v>
      </c>
      <c r="B2631" s="43">
        <f t="shared" si="5079"/>
        <v>16</v>
      </c>
      <c r="C2631" s="43">
        <f t="shared" si="5080"/>
        <v>4</v>
      </c>
      <c r="D2631" s="43"/>
      <c r="E2631" s="43">
        <f t="shared" ref="E2631" si="5089">plan_id</f>
        <v>805</v>
      </c>
      <c r="F2631" s="43">
        <f t="shared" ca="1" si="4973"/>
        <v>2014</v>
      </c>
      <c r="G2631" s="43">
        <f t="shared" ref="G2631" ca="1" si="5090">VLOOKUP(INDIRECT(CHAR(39)&amp;$A2631&amp;CHAR(39)&amp;"!r2c"&amp;$C2631,0),variables,2,0)</f>
        <v>10984</v>
      </c>
      <c r="H2631" s="4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3"/>
    </row>
    <row r="2632" spans="1:9" x14ac:dyDescent="0.3">
      <c r="A2632" s="43" t="s">
        <v>310</v>
      </c>
      <c r="B2632" s="43">
        <f t="shared" si="5079"/>
        <v>16</v>
      </c>
      <c r="C2632" s="43">
        <f t="shared" si="5080"/>
        <v>5</v>
      </c>
      <c r="D2632" s="43"/>
      <c r="E2632" s="43">
        <f t="shared" ref="E2632" si="5091">plan_id</f>
        <v>805</v>
      </c>
      <c r="F2632" s="43">
        <f t="shared" ca="1" si="4973"/>
        <v>2014</v>
      </c>
      <c r="G2632" s="43">
        <f t="shared" ref="G2632" ca="1" si="5092">VLOOKUP(INDIRECT(CHAR(39)&amp;$A2632&amp;CHAR(39)&amp;"!r2c"&amp;$C2632,0),variables,2,0)</f>
        <v>10985</v>
      </c>
      <c r="H2632" s="4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3"/>
    </row>
    <row r="2633" spans="1:9" x14ac:dyDescent="0.3">
      <c r="A2633" s="43" t="s">
        <v>310</v>
      </c>
      <c r="B2633" s="43">
        <f t="shared" si="5079"/>
        <v>16</v>
      </c>
      <c r="C2633" s="43">
        <f t="shared" si="5080"/>
        <v>6</v>
      </c>
      <c r="D2633" s="43"/>
      <c r="E2633" s="43">
        <f t="shared" ref="E2633" si="5093">plan_id</f>
        <v>805</v>
      </c>
      <c r="F2633" s="43">
        <f t="shared" ca="1" si="4973"/>
        <v>2014</v>
      </c>
      <c r="G2633" s="43">
        <f t="shared" ref="G2633" ca="1" si="5094">VLOOKUP(INDIRECT(CHAR(39)&amp;$A2633&amp;CHAR(39)&amp;"!r2c"&amp;$C2633,0),variables,2,0)</f>
        <v>10986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3"/>
    </row>
    <row r="2634" spans="1:9" x14ac:dyDescent="0.3">
      <c r="A2634" s="43" t="s">
        <v>310</v>
      </c>
      <c r="B2634" s="43">
        <f t="shared" si="5079"/>
        <v>16</v>
      </c>
      <c r="C2634" s="43">
        <f t="shared" si="5080"/>
        <v>7</v>
      </c>
      <c r="D2634" s="43"/>
      <c r="E2634" s="43">
        <f t="shared" ref="E2634" si="5095">plan_id</f>
        <v>805</v>
      </c>
      <c r="F2634" s="43">
        <f t="shared" ca="1" si="4973"/>
        <v>2014</v>
      </c>
      <c r="G2634" s="43">
        <f t="shared" ref="G2634" ca="1" si="5096">VLOOKUP(INDIRECT(CHAR(39)&amp;$A2634&amp;CHAR(39)&amp;"!r2c"&amp;$C2634,0),variables,2,0)</f>
        <v>10974</v>
      </c>
      <c r="H2634" s="4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43"/>
    </row>
    <row r="2635" spans="1:9" x14ac:dyDescent="0.3">
      <c r="A2635" s="43" t="s">
        <v>310</v>
      </c>
      <c r="B2635" s="43">
        <f t="shared" si="5079"/>
        <v>16</v>
      </c>
      <c r="C2635" s="43">
        <f t="shared" si="5080"/>
        <v>8</v>
      </c>
      <c r="D2635" s="43"/>
      <c r="E2635" s="43">
        <f t="shared" ref="E2635" si="5097">plan_id</f>
        <v>805</v>
      </c>
      <c r="F2635" s="43">
        <f t="shared" ca="1" si="4973"/>
        <v>2014</v>
      </c>
      <c r="G2635" s="43">
        <f t="shared" ref="G2635" ca="1" si="5098">VLOOKUP(INDIRECT(CHAR(39)&amp;$A2635&amp;CHAR(39)&amp;"!r2c"&amp;$C2635,0),variables,2,0)</f>
        <v>10987</v>
      </c>
      <c r="H2635" s="4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3"/>
    </row>
    <row r="2636" spans="1:9" x14ac:dyDescent="0.3">
      <c r="A2636" s="43" t="s">
        <v>310</v>
      </c>
      <c r="B2636" s="43">
        <f t="shared" si="5079"/>
        <v>16</v>
      </c>
      <c r="C2636" s="43">
        <f t="shared" si="5080"/>
        <v>9</v>
      </c>
      <c r="D2636" s="43"/>
      <c r="E2636" s="43">
        <f t="shared" ref="E2636" si="5099">plan_id</f>
        <v>805</v>
      </c>
      <c r="F2636" s="43">
        <f t="shared" ca="1" si="4973"/>
        <v>2014</v>
      </c>
      <c r="G2636" s="43">
        <f t="shared" ref="G2636" ca="1" si="5100">VLOOKUP(INDIRECT(CHAR(39)&amp;$A2636&amp;CHAR(39)&amp;"!r2c"&amp;$C2636,0),variables,2,0)</f>
        <v>10885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823446156</v>
      </c>
      <c r="I2636" s="43"/>
    </row>
    <row r="2637" spans="1:9" x14ac:dyDescent="0.3">
      <c r="A2637" s="43" t="s">
        <v>310</v>
      </c>
      <c r="B2637" s="43">
        <f t="shared" si="5079"/>
        <v>16</v>
      </c>
      <c r="C2637" s="43">
        <f t="shared" si="5080"/>
        <v>10</v>
      </c>
      <c r="D2637" s="43"/>
      <c r="E2637" s="43">
        <f t="shared" ref="E2637" si="5101">plan_id</f>
        <v>805</v>
      </c>
      <c r="F2637" s="43">
        <f t="shared" ca="1" si="4973"/>
        <v>2014</v>
      </c>
      <c r="G2637" s="43">
        <f t="shared" ref="G2637" ca="1" si="5102">VLOOKUP(INDIRECT(CHAR(39)&amp;$A2637&amp;CHAR(39)&amp;"!r2c"&amp;$C2637,0),variables,2,0)</f>
        <v>10886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563326249</v>
      </c>
      <c r="I2637" s="43"/>
    </row>
    <row r="2638" spans="1:9" x14ac:dyDescent="0.3">
      <c r="A2638" s="43" t="s">
        <v>310</v>
      </c>
      <c r="B2638" s="43">
        <f t="shared" si="5079"/>
        <v>16</v>
      </c>
      <c r="C2638" s="43">
        <f t="shared" si="5080"/>
        <v>11</v>
      </c>
      <c r="D2638" s="43"/>
      <c r="E2638" s="43">
        <f t="shared" ref="E2638" si="5103">plan_id</f>
        <v>805</v>
      </c>
      <c r="F2638" s="43">
        <f t="shared" ref="F2638:F2701" ca="1" si="5104">INDIRECT(CHAR(39)&amp;$A2638&amp;CHAR(39)&amp;"!r"&amp;$B2638&amp;"c2",0)</f>
        <v>2014</v>
      </c>
      <c r="G2638" s="43">
        <f t="shared" ref="G2638" ca="1" si="5105">VLOOKUP(INDIRECT(CHAR(39)&amp;$A2638&amp;CHAR(39)&amp;"!r2c"&amp;$C2638,0),variables,2,0)</f>
        <v>10887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260119907</v>
      </c>
      <c r="I2638" s="43"/>
    </row>
    <row r="2639" spans="1:9" x14ac:dyDescent="0.3">
      <c r="A2639" s="43" t="s">
        <v>310</v>
      </c>
      <c r="B2639" s="43">
        <f t="shared" si="5079"/>
        <v>16</v>
      </c>
      <c r="C2639" s="43">
        <f t="shared" si="5080"/>
        <v>12</v>
      </c>
      <c r="D2639" s="43"/>
      <c r="E2639" s="43">
        <f t="shared" ref="E2639" si="5106">plan_id</f>
        <v>805</v>
      </c>
      <c r="F2639" s="43">
        <f t="shared" ca="1" si="5104"/>
        <v>2014</v>
      </c>
      <c r="G2639" s="43">
        <f t="shared" ref="G2639" ca="1" si="5107">VLOOKUP(INDIRECT(CHAR(39)&amp;$A2639&amp;CHAR(39)&amp;"!r2c"&amp;$C2639,0),variables,2,0)</f>
        <v>10883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0.68410817743862296</v>
      </c>
      <c r="I2639" s="43"/>
    </row>
    <row r="2640" spans="1:9" x14ac:dyDescent="0.3">
      <c r="A2640" s="43" t="s">
        <v>310</v>
      </c>
      <c r="B2640" s="43">
        <f t="shared" si="5079"/>
        <v>16</v>
      </c>
      <c r="C2640" s="43">
        <f t="shared" si="5080"/>
        <v>13</v>
      </c>
      <c r="D2640" s="43"/>
      <c r="E2640" s="43">
        <f t="shared" ref="E2640" si="5108">plan_id</f>
        <v>805</v>
      </c>
      <c r="F2640" s="43">
        <f t="shared" ca="1" si="5104"/>
        <v>2014</v>
      </c>
      <c r="G2640" s="43">
        <f t="shared" ref="G2640" ca="1" si="5109">VLOOKUP(INDIRECT(CHAR(39)&amp;$A2640&amp;CHAR(39)&amp;"!r2c"&amp;$C2640,0),variables,2,0)</f>
        <v>10989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16174199000</v>
      </c>
      <c r="I2640" s="43"/>
    </row>
    <row r="2641" spans="1:9" x14ac:dyDescent="0.3">
      <c r="A2641" s="43" t="s">
        <v>310</v>
      </c>
      <c r="B2641" s="43">
        <f t="shared" si="5079"/>
        <v>16</v>
      </c>
      <c r="C2641" s="43">
        <f t="shared" si="5080"/>
        <v>14</v>
      </c>
      <c r="D2641" s="43"/>
      <c r="E2641" s="43">
        <f t="shared" ref="E2641" si="5110">plan_id</f>
        <v>805</v>
      </c>
      <c r="F2641" s="43">
        <f t="shared" ca="1" si="5104"/>
        <v>2014</v>
      </c>
      <c r="G2641" s="43">
        <f t="shared" ref="G2641" ca="1" si="5111">VLOOKUP(INDIRECT(CHAR(39)&amp;$A2641&amp;CHAR(39)&amp;"!r2c"&amp;$C2641,0),variables,2,0)</f>
        <v>10990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30184404000</v>
      </c>
      <c r="I2641" s="43"/>
    </row>
    <row r="2642" spans="1:9" x14ac:dyDescent="0.3">
      <c r="A2642" s="43" t="s">
        <v>310</v>
      </c>
      <c r="B2642" s="43">
        <f t="shared" si="5079"/>
        <v>16</v>
      </c>
      <c r="C2642" s="43">
        <f t="shared" si="5080"/>
        <v>15</v>
      </c>
      <c r="D2642" s="43"/>
      <c r="E2642" s="43">
        <f t="shared" ref="E2642" si="5112">plan_id</f>
        <v>805</v>
      </c>
      <c r="F2642" s="43">
        <f t="shared" ca="1" si="5104"/>
        <v>2014</v>
      </c>
      <c r="G2642" s="43">
        <f t="shared" ref="G2642" ca="1" si="5113">VLOOKUP(INDIRECT(CHAR(39)&amp;$A2642&amp;CHAR(39)&amp;"!r2c"&amp;$C2642,0),variables,2,0)</f>
        <v>10991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14010205000</v>
      </c>
      <c r="I2642" s="43"/>
    </row>
    <row r="2643" spans="1:9" x14ac:dyDescent="0.3">
      <c r="A2643" s="43" t="s">
        <v>310</v>
      </c>
      <c r="B2643" s="43">
        <f t="shared" si="5079"/>
        <v>16</v>
      </c>
      <c r="C2643" s="43">
        <f t="shared" si="5080"/>
        <v>16</v>
      </c>
      <c r="D2643" s="43"/>
      <c r="E2643" s="43">
        <f t="shared" ref="E2643" si="5114">plan_id</f>
        <v>805</v>
      </c>
      <c r="F2643" s="43">
        <f t="shared" ca="1" si="5104"/>
        <v>2014</v>
      </c>
      <c r="G2643" s="43">
        <f t="shared" ref="G2643" ca="1" si="5115">VLOOKUP(INDIRECT(CHAR(39)&amp;$A2643&amp;CHAR(39)&amp;"!r2c"&amp;$C2643,0),variables,2,0)</f>
        <v>10992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0.53600000000000003</v>
      </c>
      <c r="I2643" s="43"/>
    </row>
    <row r="2644" spans="1:9" x14ac:dyDescent="0.3">
      <c r="A2644" s="43" t="s">
        <v>310</v>
      </c>
      <c r="B2644" s="43">
        <f t="shared" si="5079"/>
        <v>16</v>
      </c>
      <c r="C2644" s="43">
        <f t="shared" si="5080"/>
        <v>17</v>
      </c>
      <c r="D2644" s="43"/>
      <c r="E2644" s="43">
        <f t="shared" ref="E2644" si="5116">plan_id</f>
        <v>805</v>
      </c>
      <c r="F2644" s="43">
        <f t="shared" ca="1" si="5104"/>
        <v>2014</v>
      </c>
      <c r="G2644" s="43">
        <f t="shared" ref="G2644" ca="1" si="5117">VLOOKUP(INDIRECT(CHAR(39)&amp;$A2644&amp;CHAR(39)&amp;"!r2c"&amp;$C2644,0),variables,2,0)</f>
        <v>10993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3486327000</v>
      </c>
      <c r="I2644" s="43"/>
    </row>
    <row r="2645" spans="1:9" x14ac:dyDescent="0.3">
      <c r="A2645" s="43" t="s">
        <v>310</v>
      </c>
      <c r="B2645" s="43">
        <f t="shared" si="5079"/>
        <v>16</v>
      </c>
      <c r="C2645" s="43">
        <f t="shared" si="5080"/>
        <v>18</v>
      </c>
      <c r="D2645" s="43"/>
      <c r="E2645" s="43">
        <f t="shared" ref="E2645" si="5118">plan_id</f>
        <v>805</v>
      </c>
      <c r="F2645" s="43">
        <f t="shared" ca="1" si="5104"/>
        <v>2014</v>
      </c>
      <c r="G2645" s="43">
        <f t="shared" ref="G2645" ca="1" si="5119">VLOOKUP(INDIRECT(CHAR(39)&amp;$A2645&amp;CHAR(39)&amp;"!r2c"&amp;$C2645,0),variables,2,0)</f>
        <v>11005</v>
      </c>
      <c r="H2645" s="4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0.236193035248845</v>
      </c>
      <c r="I2645" s="43"/>
    </row>
    <row r="2646" spans="1:9" x14ac:dyDescent="0.3">
      <c r="A2646" s="43" t="s">
        <v>310</v>
      </c>
      <c r="B2646" s="43">
        <f t="shared" si="5079"/>
        <v>16</v>
      </c>
      <c r="C2646" s="43">
        <f t="shared" si="5080"/>
        <v>19</v>
      </c>
      <c r="D2646" s="43"/>
      <c r="E2646" s="43">
        <f t="shared" ref="E2646" si="5120">plan_id</f>
        <v>805</v>
      </c>
      <c r="F2646" s="43">
        <f t="shared" ca="1" si="5104"/>
        <v>2014</v>
      </c>
      <c r="G2646" s="43">
        <f t="shared" ref="G2646" ca="1" si="5121">VLOOKUP(INDIRECT(CHAR(39)&amp;$A2646&amp;CHAR(39)&amp;"!r2c"&amp;$C2646,0),variables,2,0)</f>
        <v>10988</v>
      </c>
      <c r="H2646" s="4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3"/>
    </row>
    <row r="2647" spans="1:9" x14ac:dyDescent="0.3">
      <c r="A2647" s="43" t="s">
        <v>310</v>
      </c>
      <c r="B2647" s="43">
        <f t="shared" si="5079"/>
        <v>16</v>
      </c>
      <c r="C2647" s="43">
        <f t="shared" si="5080"/>
        <v>20</v>
      </c>
      <c r="D2647" s="43"/>
      <c r="E2647" s="43">
        <f t="shared" ref="E2647" si="5122">plan_id</f>
        <v>805</v>
      </c>
      <c r="F2647" s="43">
        <f t="shared" ca="1" si="5104"/>
        <v>2014</v>
      </c>
      <c r="G2647" s="43">
        <f t="shared" ref="G2647" ca="1" si="5123">VLOOKUP(INDIRECT(CHAR(39)&amp;$A2647&amp;CHAR(39)&amp;"!r2c"&amp;$C2647,0),variables,2,0)</f>
        <v>10996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18092570615</v>
      </c>
      <c r="I2647" s="43"/>
    </row>
    <row r="2648" spans="1:9" x14ac:dyDescent="0.3">
      <c r="A2648" s="43" t="s">
        <v>310</v>
      </c>
      <c r="B2648" s="43">
        <f t="shared" si="5079"/>
        <v>16</v>
      </c>
      <c r="C2648" s="43">
        <f t="shared" si="5080"/>
        <v>21</v>
      </c>
      <c r="D2648" s="43"/>
      <c r="E2648" s="43">
        <f t="shared" ref="E2648" si="5124">plan_id</f>
        <v>805</v>
      </c>
      <c r="F2648" s="43">
        <f t="shared" ca="1" si="5104"/>
        <v>2014</v>
      </c>
      <c r="G2648" s="43">
        <f t="shared" ref="G2648" ca="1" si="5125">VLOOKUP(INDIRECT(CHAR(39)&amp;$A2648&amp;CHAR(39)&amp;"!r2c"&amp;$C2648,0),variables,2,0)</f>
        <v>10997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0.59940128733368403</v>
      </c>
      <c r="I2648" s="43"/>
    </row>
    <row r="2649" spans="1:9" x14ac:dyDescent="0.3">
      <c r="A2649" s="43" t="s">
        <v>310</v>
      </c>
      <c r="B2649" s="43">
        <f t="shared" si="5079"/>
        <v>16</v>
      </c>
      <c r="C2649" s="43">
        <f t="shared" si="5080"/>
        <v>22</v>
      </c>
      <c r="D2649" s="43"/>
      <c r="E2649" s="43">
        <f t="shared" ref="E2649" si="5126">plan_id</f>
        <v>805</v>
      </c>
      <c r="F2649" s="43">
        <f t="shared" ca="1" si="5104"/>
        <v>2014</v>
      </c>
      <c r="G2649" s="43">
        <f t="shared" ref="G2649" ca="1" si="5127">VLOOKUP(INDIRECT(CHAR(39)&amp;$A2649&amp;CHAR(39)&amp;"!r2c"&amp;$C2649,0),variables,2,0)</f>
        <v>10980</v>
      </c>
      <c r="H2649" s="4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0.1396</v>
      </c>
      <c r="I2649" s="43"/>
    </row>
    <row r="2650" spans="1:9" x14ac:dyDescent="0.3">
      <c r="A2650" s="43" t="s">
        <v>310</v>
      </c>
      <c r="B2650" s="43">
        <f t="shared" si="5079"/>
        <v>16</v>
      </c>
      <c r="C2650" s="43">
        <f t="shared" si="5080"/>
        <v>23</v>
      </c>
      <c r="D2650" s="43"/>
      <c r="E2650" s="43">
        <f t="shared" ref="E2650" si="5128">plan_id</f>
        <v>805</v>
      </c>
      <c r="F2650" s="43">
        <f t="shared" ca="1" si="5104"/>
        <v>2014</v>
      </c>
      <c r="G2650" s="43">
        <f t="shared" ref="G2650" ca="1" si="5129">VLOOKUP(INDIRECT(CHAR(39)&amp;$A2650&amp;CHAR(39)&amp;"!r2c"&amp;$C2650,0),variables,2,0)</f>
        <v>10981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0.18099999999999999</v>
      </c>
      <c r="I2650" s="43"/>
    </row>
    <row r="2651" spans="1:9" x14ac:dyDescent="0.3">
      <c r="A2651" s="43" t="s">
        <v>310</v>
      </c>
      <c r="B2651" s="43">
        <f t="shared" si="5079"/>
        <v>16</v>
      </c>
      <c r="C2651" s="43">
        <f t="shared" si="5080"/>
        <v>24</v>
      </c>
      <c r="D2651" s="43"/>
      <c r="E2651" s="43">
        <f t="shared" ref="E2651" si="5130">plan_id</f>
        <v>805</v>
      </c>
      <c r="F2651" s="43">
        <f t="shared" ca="1" si="5104"/>
        <v>2014</v>
      </c>
      <c r="G2651" s="43">
        <f t="shared" ref="G2651" ca="1" si="5131">VLOOKUP(INDIRECT(CHAR(39)&amp;$A2651&amp;CHAR(39)&amp;"!r2c"&amp;$C2651,0),variables,2,0)</f>
        <v>10998</v>
      </c>
      <c r="H2651" s="4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3"/>
    </row>
    <row r="2652" spans="1:9" x14ac:dyDescent="0.3">
      <c r="A2652" s="43" t="s">
        <v>310</v>
      </c>
      <c r="B2652" s="43">
        <f t="shared" si="5079"/>
        <v>16</v>
      </c>
      <c r="C2652" s="43">
        <f t="shared" si="5080"/>
        <v>25</v>
      </c>
      <c r="D2652" s="43"/>
      <c r="E2652" s="43">
        <f t="shared" ref="E2652" si="5132">plan_id</f>
        <v>805</v>
      </c>
      <c r="F2652" s="43">
        <f t="shared" ca="1" si="5104"/>
        <v>2014</v>
      </c>
      <c r="G2652" s="43">
        <f t="shared" ref="G2652" ca="1" si="5133">VLOOKUP(INDIRECT(CHAR(39)&amp;$A2652&amp;CHAR(39)&amp;"!r2c"&amp;$C2652,0),variables,2,0)</f>
        <v>10999</v>
      </c>
      <c r="H2652" s="4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1654375700</v>
      </c>
      <c r="I2652" s="43"/>
    </row>
    <row r="2653" spans="1:9" x14ac:dyDescent="0.3">
      <c r="A2653" s="43" t="s">
        <v>310</v>
      </c>
      <c r="B2653" s="43">
        <f t="shared" si="5079"/>
        <v>16</v>
      </c>
      <c r="C2653" s="43">
        <f t="shared" si="5080"/>
        <v>26</v>
      </c>
      <c r="D2653" s="43"/>
      <c r="E2653" s="43">
        <f t="shared" ref="E2653" si="5134">plan_id</f>
        <v>805</v>
      </c>
      <c r="F2653" s="43">
        <f t="shared" ca="1" si="5104"/>
        <v>2014</v>
      </c>
      <c r="G2653" s="43">
        <f t="shared" ref="G2653" ca="1" si="5135">VLOOKUP(INDIRECT(CHAR(39)&amp;$A2653&amp;CHAR(39)&amp;"!r2c"&amp;$C2653,0),variables,2,0)</f>
        <v>11000</v>
      </c>
      <c r="H2653" s="4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25461843</v>
      </c>
      <c r="I2653" s="43"/>
    </row>
    <row r="2654" spans="1:9" x14ac:dyDescent="0.3">
      <c r="A2654" s="43" t="s">
        <v>310</v>
      </c>
      <c r="B2654" s="43">
        <f t="shared" si="5079"/>
        <v>16</v>
      </c>
      <c r="C2654" s="43">
        <f t="shared" si="5080"/>
        <v>27</v>
      </c>
      <c r="D2654" s="43"/>
      <c r="E2654" s="43">
        <f t="shared" ref="E2654" si="5136">plan_id</f>
        <v>805</v>
      </c>
      <c r="F2654" s="43">
        <f t="shared" ca="1" si="5104"/>
        <v>2014</v>
      </c>
      <c r="G2654" s="43">
        <f t="shared" ref="G2654" ca="1" si="5137">VLOOKUP(INDIRECT(CHAR(39)&amp;$A2654&amp;CHAR(39)&amp;"!r2c"&amp;$C2654,0),variables,2,0)</f>
        <v>11001</v>
      </c>
      <c r="H2654" s="4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7955972</v>
      </c>
      <c r="I2654" s="43"/>
    </row>
    <row r="2655" spans="1:9" x14ac:dyDescent="0.3">
      <c r="A2655" s="43" t="s">
        <v>310</v>
      </c>
      <c r="B2655" s="43">
        <f t="shared" si="5079"/>
        <v>16</v>
      </c>
      <c r="C2655" s="43">
        <f t="shared" si="5080"/>
        <v>28</v>
      </c>
      <c r="D2655" s="43"/>
      <c r="E2655" s="43">
        <f t="shared" ref="E2655" si="5138">plan_id</f>
        <v>805</v>
      </c>
      <c r="F2655" s="43">
        <f t="shared" ca="1" si="5104"/>
        <v>2014</v>
      </c>
      <c r="G2655" s="43">
        <f t="shared" ref="G2655" ca="1" si="5139">VLOOKUP(INDIRECT(CHAR(39)&amp;$A2655&amp;CHAR(39)&amp;"!r2c"&amp;$C2655,0),variables,2,0)</f>
        <v>11002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3"/>
    </row>
    <row r="2656" spans="1:9" x14ac:dyDescent="0.3">
      <c r="A2656" s="43" t="s">
        <v>310</v>
      </c>
      <c r="B2656" s="43">
        <f t="shared" si="5079"/>
        <v>16</v>
      </c>
      <c r="C2656" s="43">
        <f t="shared" si="5080"/>
        <v>29</v>
      </c>
      <c r="D2656" s="43"/>
      <c r="E2656" s="43">
        <f t="shared" ref="E2656" si="5140">plan_id</f>
        <v>805</v>
      </c>
      <c r="F2656" s="43">
        <f t="shared" ca="1" si="5104"/>
        <v>2014</v>
      </c>
      <c r="G2656" s="43">
        <f t="shared" ref="G2656" ca="1" si="5141">VLOOKUP(INDIRECT(CHAR(39)&amp;$A2656&amp;CHAR(39)&amp;"!r2c"&amp;$C2656,0),variables,2,0)</f>
        <v>11003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1687793515</v>
      </c>
      <c r="I2656" s="43"/>
    </row>
    <row r="2657" spans="1:9" x14ac:dyDescent="0.3">
      <c r="A2657" s="43" t="s">
        <v>310</v>
      </c>
      <c r="B2657" s="43">
        <f t="shared" si="5079"/>
        <v>17</v>
      </c>
      <c r="C2657" s="43">
        <f t="shared" si="5080"/>
        <v>3</v>
      </c>
      <c r="D2657" s="43"/>
      <c r="E2657" s="43">
        <f t="shared" ref="E2657" si="5142">plan_id</f>
        <v>805</v>
      </c>
      <c r="F2657" s="43">
        <f t="shared" ca="1" si="5104"/>
        <v>2015</v>
      </c>
      <c r="G2657" s="43">
        <f t="shared" ref="G2657" ca="1" si="5143">VLOOKUP(INDIRECT(CHAR(39)&amp;$A2657&amp;CHAR(39)&amp;"!r2c"&amp;$C2657,0),variables,2,0)</f>
        <v>10982</v>
      </c>
      <c r="H2657" s="4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3"/>
    </row>
    <row r="2658" spans="1:9" x14ac:dyDescent="0.3">
      <c r="A2658" s="43" t="s">
        <v>310</v>
      </c>
      <c r="B2658" s="43">
        <f t="shared" si="5079"/>
        <v>17</v>
      </c>
      <c r="C2658" s="43">
        <f t="shared" si="5080"/>
        <v>4</v>
      </c>
      <c r="D2658" s="43"/>
      <c r="E2658" s="43">
        <f t="shared" ref="E2658" si="5144">plan_id</f>
        <v>805</v>
      </c>
      <c r="F2658" s="43">
        <f t="shared" ca="1" si="5104"/>
        <v>2015</v>
      </c>
      <c r="G2658" s="43">
        <f t="shared" ref="G2658" ca="1" si="5145">VLOOKUP(INDIRECT(CHAR(39)&amp;$A2658&amp;CHAR(39)&amp;"!r2c"&amp;$C2658,0),variables,2,0)</f>
        <v>10984</v>
      </c>
      <c r="H2658" s="4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3"/>
    </row>
    <row r="2659" spans="1:9" x14ac:dyDescent="0.3">
      <c r="A2659" s="43" t="s">
        <v>310</v>
      </c>
      <c r="B2659" s="43">
        <f t="shared" si="5079"/>
        <v>17</v>
      </c>
      <c r="C2659" s="43">
        <f t="shared" si="5080"/>
        <v>5</v>
      </c>
      <c r="D2659" s="43"/>
      <c r="E2659" s="43">
        <f t="shared" ref="E2659" si="5146">plan_id</f>
        <v>805</v>
      </c>
      <c r="F2659" s="43">
        <f t="shared" ca="1" si="5104"/>
        <v>2015</v>
      </c>
      <c r="G2659" s="43">
        <f t="shared" ref="G2659" ca="1" si="5147">VLOOKUP(INDIRECT(CHAR(39)&amp;$A2659&amp;CHAR(39)&amp;"!r2c"&amp;$C2659,0),variables,2,0)</f>
        <v>10985</v>
      </c>
      <c r="H2659" s="4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3"/>
    </row>
    <row r="2660" spans="1:9" x14ac:dyDescent="0.3">
      <c r="A2660" s="43" t="s">
        <v>310</v>
      </c>
      <c r="B2660" s="43">
        <f t="shared" si="5079"/>
        <v>17</v>
      </c>
      <c r="C2660" s="43">
        <f t="shared" si="5080"/>
        <v>6</v>
      </c>
      <c r="D2660" s="43"/>
      <c r="E2660" s="43">
        <f t="shared" ref="E2660" si="5148">plan_id</f>
        <v>805</v>
      </c>
      <c r="F2660" s="43">
        <f t="shared" ca="1" si="5104"/>
        <v>2015</v>
      </c>
      <c r="G2660" s="43">
        <f t="shared" ref="G2660" ca="1" si="5149">VLOOKUP(INDIRECT(CHAR(39)&amp;$A2660&amp;CHAR(39)&amp;"!r2c"&amp;$C2660,0),variables,2,0)</f>
        <v>10986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3"/>
    </row>
    <row r="2661" spans="1:9" x14ac:dyDescent="0.3">
      <c r="A2661" s="43" t="s">
        <v>310</v>
      </c>
      <c r="B2661" s="43">
        <f t="shared" si="5079"/>
        <v>17</v>
      </c>
      <c r="C2661" s="43">
        <f t="shared" si="5080"/>
        <v>7</v>
      </c>
      <c r="D2661" s="43"/>
      <c r="E2661" s="43">
        <f t="shared" ref="E2661" si="5150">plan_id</f>
        <v>805</v>
      </c>
      <c r="F2661" s="43">
        <f t="shared" ca="1" si="5104"/>
        <v>2015</v>
      </c>
      <c r="G2661" s="43">
        <f t="shared" ref="G2661" ca="1" si="5151">VLOOKUP(INDIRECT(CHAR(39)&amp;$A2661&amp;CHAR(39)&amp;"!r2c"&amp;$C2661,0),variables,2,0)</f>
        <v>10974</v>
      </c>
      <c r="H2661" s="4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  <c r="I2661" s="43"/>
    </row>
    <row r="2662" spans="1:9" x14ac:dyDescent="0.3">
      <c r="A2662" s="43" t="s">
        <v>310</v>
      </c>
      <c r="B2662" s="43">
        <f t="shared" si="5079"/>
        <v>17</v>
      </c>
      <c r="C2662" s="43">
        <f t="shared" si="5080"/>
        <v>8</v>
      </c>
      <c r="D2662" s="43"/>
      <c r="E2662" s="43">
        <f t="shared" ref="E2662" si="5152">plan_id</f>
        <v>805</v>
      </c>
      <c r="F2662" s="43">
        <f t="shared" ca="1" si="5104"/>
        <v>2015</v>
      </c>
      <c r="G2662" s="43">
        <f t="shared" ref="G2662" ca="1" si="5153">VLOOKUP(INDIRECT(CHAR(39)&amp;$A2662&amp;CHAR(39)&amp;"!r2c"&amp;$C2662,0),variables,2,0)</f>
        <v>10987</v>
      </c>
      <c r="H2662" s="4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3"/>
    </row>
    <row r="2663" spans="1:9" x14ac:dyDescent="0.3">
      <c r="A2663" s="43" t="s">
        <v>310</v>
      </c>
      <c r="B2663" s="43">
        <f t="shared" si="5079"/>
        <v>17</v>
      </c>
      <c r="C2663" s="43">
        <f t="shared" si="5080"/>
        <v>9</v>
      </c>
      <c r="D2663" s="43"/>
      <c r="E2663" s="43">
        <f t="shared" ref="E2663" si="5154">plan_id</f>
        <v>805</v>
      </c>
      <c r="F2663" s="43">
        <f t="shared" ca="1" si="5104"/>
        <v>2015</v>
      </c>
      <c r="G2663" s="43">
        <f t="shared" ref="G2663" ca="1" si="5155">VLOOKUP(INDIRECT(CHAR(39)&amp;$A2663&amp;CHAR(39)&amp;"!r2c"&amp;$C2663,0),variables,2,0)</f>
        <v>10885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913653854</v>
      </c>
      <c r="I2663" s="43"/>
    </row>
    <row r="2664" spans="1:9" x14ac:dyDescent="0.3">
      <c r="A2664" s="43" t="s">
        <v>310</v>
      </c>
      <c r="B2664" s="43">
        <f t="shared" si="5079"/>
        <v>17</v>
      </c>
      <c r="C2664" s="43">
        <f t="shared" si="5080"/>
        <v>10</v>
      </c>
      <c r="D2664" s="43"/>
      <c r="E2664" s="43">
        <f t="shared" ref="E2664" si="5156">plan_id</f>
        <v>805</v>
      </c>
      <c r="F2664" s="43">
        <f t="shared" ca="1" si="5104"/>
        <v>2015</v>
      </c>
      <c r="G2664" s="43">
        <f t="shared" ref="G2664" ca="1" si="5157">VLOOKUP(INDIRECT(CHAR(39)&amp;$A2664&amp;CHAR(39)&amp;"!r2c"&amp;$C2664,0),variables,2,0)</f>
        <v>10886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559579290</v>
      </c>
      <c r="I2664" s="43"/>
    </row>
    <row r="2665" spans="1:9" x14ac:dyDescent="0.3">
      <c r="A2665" s="43" t="s">
        <v>310</v>
      </c>
      <c r="B2665" s="43">
        <f t="shared" si="5079"/>
        <v>17</v>
      </c>
      <c r="C2665" s="43">
        <f t="shared" si="5080"/>
        <v>11</v>
      </c>
      <c r="D2665" s="43"/>
      <c r="E2665" s="43">
        <f t="shared" ref="E2665" si="5158">plan_id</f>
        <v>805</v>
      </c>
      <c r="F2665" s="43">
        <f t="shared" ca="1" si="5104"/>
        <v>2015</v>
      </c>
      <c r="G2665" s="43">
        <f t="shared" ref="G2665" ca="1" si="5159">VLOOKUP(INDIRECT(CHAR(39)&amp;$A2665&amp;CHAR(39)&amp;"!r2c"&amp;$C2665,0),variables,2,0)</f>
        <v>10887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354074564</v>
      </c>
      <c r="I2665" s="43"/>
    </row>
    <row r="2666" spans="1:9" x14ac:dyDescent="0.3">
      <c r="A2666" s="43" t="s">
        <v>310</v>
      </c>
      <c r="B2666" s="43">
        <f t="shared" si="5079"/>
        <v>17</v>
      </c>
      <c r="C2666" s="43">
        <f t="shared" si="5080"/>
        <v>12</v>
      </c>
      <c r="D2666" s="43"/>
      <c r="E2666" s="43">
        <f t="shared" ref="E2666" si="5160">plan_id</f>
        <v>805</v>
      </c>
      <c r="F2666" s="43">
        <f t="shared" ca="1" si="5104"/>
        <v>2015</v>
      </c>
      <c r="G2666" s="43">
        <f t="shared" ref="G2666" ca="1" si="5161">VLOOKUP(INDIRECT(CHAR(39)&amp;$A2666&amp;CHAR(39)&amp;"!r2c"&amp;$C2666,0),variables,2,0)</f>
        <v>10883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0.61246311997716374</v>
      </c>
      <c r="I2666" s="43"/>
    </row>
    <row r="2667" spans="1:9" x14ac:dyDescent="0.3">
      <c r="A2667" s="43" t="s">
        <v>310</v>
      </c>
      <c r="B2667" s="43">
        <f t="shared" si="5079"/>
        <v>17</v>
      </c>
      <c r="C2667" s="43">
        <f t="shared" si="5080"/>
        <v>13</v>
      </c>
      <c r="D2667" s="43"/>
      <c r="E2667" s="43">
        <f t="shared" ref="E2667" si="5162">plan_id</f>
        <v>805</v>
      </c>
      <c r="F2667" s="43">
        <f t="shared" ca="1" si="5104"/>
        <v>2015</v>
      </c>
      <c r="G2667" s="43">
        <f t="shared" ref="G2667" ca="1" si="5163">VLOOKUP(INDIRECT(CHAR(39)&amp;$A2667&amp;CHAR(39)&amp;"!r2c"&amp;$C2667,0),variables,2,0)</f>
        <v>10989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17219520000</v>
      </c>
      <c r="I2667" s="43"/>
    </row>
    <row r="2668" spans="1:9" x14ac:dyDescent="0.3">
      <c r="A2668" s="43" t="s">
        <v>310</v>
      </c>
      <c r="B2668" s="43">
        <f t="shared" si="5079"/>
        <v>17</v>
      </c>
      <c r="C2668" s="43">
        <f t="shared" si="5080"/>
        <v>14</v>
      </c>
      <c r="D2668" s="43"/>
      <c r="E2668" s="43">
        <f t="shared" ref="E2668" si="5164">plan_id</f>
        <v>805</v>
      </c>
      <c r="F2668" s="43">
        <f t="shared" ca="1" si="5104"/>
        <v>2015</v>
      </c>
      <c r="G2668" s="43">
        <f t="shared" ref="G2668" ca="1" si="5165">VLOOKUP(INDIRECT(CHAR(39)&amp;$A2668&amp;CHAR(39)&amp;"!r2c"&amp;$C2668,0),variables,2,0)</f>
        <v>10990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31149962000</v>
      </c>
      <c r="I2668" s="43"/>
    </row>
    <row r="2669" spans="1:9" x14ac:dyDescent="0.3">
      <c r="A2669" s="43" t="s">
        <v>310</v>
      </c>
      <c r="B2669" s="43">
        <f t="shared" si="5079"/>
        <v>17</v>
      </c>
      <c r="C2669" s="43">
        <f t="shared" si="5080"/>
        <v>15</v>
      </c>
      <c r="D2669" s="43"/>
      <c r="E2669" s="43">
        <f t="shared" ref="E2669" si="5166">plan_id</f>
        <v>805</v>
      </c>
      <c r="F2669" s="43">
        <f t="shared" ca="1" si="5104"/>
        <v>2015</v>
      </c>
      <c r="G2669" s="43">
        <f t="shared" ref="G2669" ca="1" si="5167">VLOOKUP(INDIRECT(CHAR(39)&amp;$A2669&amp;CHAR(39)&amp;"!r2c"&amp;$C2669,0),variables,2,0)</f>
        <v>10991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13930442000</v>
      </c>
      <c r="I2669" s="43"/>
    </row>
    <row r="2670" spans="1:9" x14ac:dyDescent="0.3">
      <c r="A2670" s="43" t="s">
        <v>310</v>
      </c>
      <c r="B2670" s="43">
        <f t="shared" si="5079"/>
        <v>17</v>
      </c>
      <c r="C2670" s="43">
        <f t="shared" si="5080"/>
        <v>16</v>
      </c>
      <c r="D2670" s="43"/>
      <c r="E2670" s="43">
        <f t="shared" ref="E2670" si="5168">plan_id</f>
        <v>805</v>
      </c>
      <c r="F2670" s="43">
        <f t="shared" ca="1" si="5104"/>
        <v>2015</v>
      </c>
      <c r="G2670" s="43">
        <f t="shared" ref="G2670" ca="1" si="5169">VLOOKUP(INDIRECT(CHAR(39)&amp;$A2670&amp;CHAR(39)&amp;"!r2c"&amp;$C2670,0),variables,2,0)</f>
        <v>10992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0.55300000000000005</v>
      </c>
      <c r="I2670" s="43"/>
    </row>
    <row r="2671" spans="1:9" x14ac:dyDescent="0.3">
      <c r="A2671" s="43" t="s">
        <v>310</v>
      </c>
      <c r="B2671" s="43">
        <f t="shared" si="5079"/>
        <v>17</v>
      </c>
      <c r="C2671" s="43">
        <f t="shared" si="5080"/>
        <v>17</v>
      </c>
      <c r="D2671" s="43"/>
      <c r="E2671" s="43">
        <f t="shared" ref="E2671" si="5170">plan_id</f>
        <v>805</v>
      </c>
      <c r="F2671" s="43">
        <f t="shared" ca="1" si="5104"/>
        <v>2015</v>
      </c>
      <c r="G2671" s="43">
        <f t="shared" ref="G2671" ca="1" si="5171">VLOOKUP(INDIRECT(CHAR(39)&amp;$A2671&amp;CHAR(39)&amp;"!r2c"&amp;$C2671,0),variables,2,0)</f>
        <v>10993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3515113000</v>
      </c>
      <c r="I2671" s="43"/>
    </row>
    <row r="2672" spans="1:9" x14ac:dyDescent="0.3">
      <c r="A2672" s="43" t="s">
        <v>310</v>
      </c>
      <c r="B2672" s="43">
        <f t="shared" si="5079"/>
        <v>17</v>
      </c>
      <c r="C2672" s="43">
        <f t="shared" si="5080"/>
        <v>18</v>
      </c>
      <c r="D2672" s="43"/>
      <c r="E2672" s="43">
        <f t="shared" ref="E2672" si="5172">plan_id</f>
        <v>805</v>
      </c>
      <c r="F2672" s="43">
        <f t="shared" ca="1" si="5104"/>
        <v>2015</v>
      </c>
      <c r="G2672" s="43">
        <f t="shared" ref="G2672" ca="1" si="5173">VLOOKUP(INDIRECT(CHAR(39)&amp;$A2672&amp;CHAR(39)&amp;"!r2c"&amp;$C2672,0),variables,2,0)</f>
        <v>11005</v>
      </c>
      <c r="H2672" s="4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0.25992161674461106</v>
      </c>
      <c r="I2672" s="43"/>
    </row>
    <row r="2673" spans="1:9" x14ac:dyDescent="0.3">
      <c r="A2673" s="43" t="s">
        <v>310</v>
      </c>
      <c r="B2673" s="43">
        <f t="shared" si="5079"/>
        <v>17</v>
      </c>
      <c r="C2673" s="43">
        <f t="shared" si="5080"/>
        <v>19</v>
      </c>
      <c r="D2673" s="43"/>
      <c r="E2673" s="43">
        <f t="shared" ref="E2673" si="5174">plan_id</f>
        <v>805</v>
      </c>
      <c r="F2673" s="43">
        <f t="shared" ca="1" si="5104"/>
        <v>2015</v>
      </c>
      <c r="G2673" s="43">
        <f t="shared" ref="G2673" ca="1" si="5175">VLOOKUP(INDIRECT(CHAR(39)&amp;$A2673&amp;CHAR(39)&amp;"!r2c"&amp;$C2673,0),variables,2,0)</f>
        <v>10988</v>
      </c>
      <c r="H2673" s="4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3"/>
    </row>
    <row r="2674" spans="1:9" x14ac:dyDescent="0.3">
      <c r="A2674" s="43" t="s">
        <v>310</v>
      </c>
      <c r="B2674" s="43">
        <f t="shared" si="5079"/>
        <v>17</v>
      </c>
      <c r="C2674" s="43">
        <f t="shared" si="5080"/>
        <v>20</v>
      </c>
      <c r="D2674" s="43"/>
      <c r="E2674" s="43">
        <f t="shared" ref="E2674" si="5176">plan_id</f>
        <v>805</v>
      </c>
      <c r="F2674" s="43">
        <f t="shared" ca="1" si="5104"/>
        <v>2015</v>
      </c>
      <c r="G2674" s="43">
        <f t="shared" ref="G2674" ca="1" si="5177">VLOOKUP(INDIRECT(CHAR(39)&amp;$A2674&amp;CHAR(39)&amp;"!r2c"&amp;$C2674,0),variables,2,0)</f>
        <v>10996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18049130737</v>
      </c>
      <c r="I2674" s="43"/>
    </row>
    <row r="2675" spans="1:9" x14ac:dyDescent="0.3">
      <c r="A2675" s="43" t="s">
        <v>310</v>
      </c>
      <c r="B2675" s="43">
        <f t="shared" si="5079"/>
        <v>17</v>
      </c>
      <c r="C2675" s="43">
        <f t="shared" si="5080"/>
        <v>21</v>
      </c>
      <c r="D2675" s="43"/>
      <c r="E2675" s="43">
        <f t="shared" ref="E2675" si="5178">plan_id</f>
        <v>805</v>
      </c>
      <c r="F2675" s="43">
        <f t="shared" ca="1" si="5104"/>
        <v>2015</v>
      </c>
      <c r="G2675" s="43">
        <f t="shared" ref="G2675" ca="1" si="5179">VLOOKUP(INDIRECT(CHAR(39)&amp;$A2675&amp;CHAR(39)&amp;"!r2c"&amp;$C2675,0),variables,2,0)</f>
        <v>10997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0.57942705474247447</v>
      </c>
      <c r="I2675" s="43"/>
    </row>
    <row r="2676" spans="1:9" x14ac:dyDescent="0.3">
      <c r="A2676" s="43" t="s">
        <v>310</v>
      </c>
      <c r="B2676" s="43">
        <f t="shared" si="5079"/>
        <v>17</v>
      </c>
      <c r="C2676" s="43">
        <f t="shared" si="5080"/>
        <v>22</v>
      </c>
      <c r="D2676" s="43"/>
      <c r="E2676" s="43">
        <f t="shared" ref="E2676" si="5180">plan_id</f>
        <v>805</v>
      </c>
      <c r="F2676" s="43">
        <f t="shared" ca="1" si="5104"/>
        <v>2015</v>
      </c>
      <c r="G2676" s="43">
        <f t="shared" ref="G2676" ca="1" si="5181">VLOOKUP(INDIRECT(CHAR(39)&amp;$A2676&amp;CHAR(39)&amp;"!r2c"&amp;$C2676,0),variables,2,0)</f>
        <v>10980</v>
      </c>
      <c r="H2676" s="4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0.1241</v>
      </c>
      <c r="I2676" s="43"/>
    </row>
    <row r="2677" spans="1:9" x14ac:dyDescent="0.3">
      <c r="A2677" s="43" t="s">
        <v>310</v>
      </c>
      <c r="B2677" s="43">
        <f t="shared" si="5079"/>
        <v>17</v>
      </c>
      <c r="C2677" s="43">
        <f t="shared" si="5080"/>
        <v>23</v>
      </c>
      <c r="D2677" s="43"/>
      <c r="E2677" s="43">
        <f t="shared" ref="E2677" si="5182">plan_id</f>
        <v>805</v>
      </c>
      <c r="F2677" s="43">
        <f t="shared" ca="1" si="5104"/>
        <v>2015</v>
      </c>
      <c r="G2677" s="43">
        <f t="shared" ref="G2677" ca="1" si="5183">VLOOKUP(INDIRECT(CHAR(39)&amp;$A2677&amp;CHAR(39)&amp;"!r2c"&amp;$C2677,0),variables,2,0)</f>
        <v>10981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5.0999999999999997E-2</v>
      </c>
      <c r="I2677" s="43"/>
    </row>
    <row r="2678" spans="1:9" x14ac:dyDescent="0.3">
      <c r="A2678" s="43" t="s">
        <v>310</v>
      </c>
      <c r="B2678" s="43">
        <f t="shared" si="5079"/>
        <v>17</v>
      </c>
      <c r="C2678" s="43">
        <f t="shared" si="5080"/>
        <v>24</v>
      </c>
      <c r="D2678" s="43"/>
      <c r="E2678" s="43">
        <f t="shared" ref="E2678" si="5184">plan_id</f>
        <v>805</v>
      </c>
      <c r="F2678" s="43">
        <f t="shared" ca="1" si="5104"/>
        <v>2015</v>
      </c>
      <c r="G2678" s="43">
        <f t="shared" ref="G2678" ca="1" si="5185">VLOOKUP(INDIRECT(CHAR(39)&amp;$A2678&amp;CHAR(39)&amp;"!r2c"&amp;$C2678,0),variables,2,0)</f>
        <v>10998</v>
      </c>
      <c r="H2678" s="4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3"/>
    </row>
    <row r="2679" spans="1:9" x14ac:dyDescent="0.3">
      <c r="A2679" s="43" t="s">
        <v>310</v>
      </c>
      <c r="B2679" s="43">
        <f t="shared" si="5079"/>
        <v>17</v>
      </c>
      <c r="C2679" s="43">
        <f t="shared" si="5080"/>
        <v>25</v>
      </c>
      <c r="D2679" s="43"/>
      <c r="E2679" s="43">
        <f t="shared" ref="E2679" si="5186">plan_id</f>
        <v>805</v>
      </c>
      <c r="F2679" s="43">
        <f t="shared" ca="1" si="5104"/>
        <v>2015</v>
      </c>
      <c r="G2679" s="43">
        <f t="shared" ref="G2679" ca="1" si="5187">VLOOKUP(INDIRECT(CHAR(39)&amp;$A2679&amp;CHAR(39)&amp;"!r2c"&amp;$C2679,0),variables,2,0)</f>
        <v>10999</v>
      </c>
      <c r="H2679" s="4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1741456095</v>
      </c>
      <c r="I2679" s="43"/>
    </row>
    <row r="2680" spans="1:9" x14ac:dyDescent="0.3">
      <c r="A2680" s="43" t="s">
        <v>310</v>
      </c>
      <c r="B2680" s="43">
        <f t="shared" si="5079"/>
        <v>17</v>
      </c>
      <c r="C2680" s="43">
        <f t="shared" si="5080"/>
        <v>26</v>
      </c>
      <c r="D2680" s="43"/>
      <c r="E2680" s="43">
        <f t="shared" ref="E2680" si="5188">plan_id</f>
        <v>805</v>
      </c>
      <c r="F2680" s="43">
        <f t="shared" ca="1" si="5104"/>
        <v>2015</v>
      </c>
      <c r="G2680" s="43">
        <f t="shared" ref="G2680" ca="1" si="5189">VLOOKUP(INDIRECT(CHAR(39)&amp;$A2680&amp;CHAR(39)&amp;"!r2c"&amp;$C2680,0),variables,2,0)</f>
        <v>11000</v>
      </c>
      <c r="H2680" s="4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23032624</v>
      </c>
      <c r="I2680" s="43"/>
    </row>
    <row r="2681" spans="1:9" x14ac:dyDescent="0.3">
      <c r="A2681" s="43" t="s">
        <v>310</v>
      </c>
      <c r="B2681" s="43">
        <f t="shared" si="5079"/>
        <v>17</v>
      </c>
      <c r="C2681" s="43">
        <f t="shared" si="5080"/>
        <v>27</v>
      </c>
      <c r="D2681" s="43"/>
      <c r="E2681" s="43">
        <f t="shared" ref="E2681" si="5190">plan_id</f>
        <v>805</v>
      </c>
      <c r="F2681" s="43">
        <f t="shared" ca="1" si="5104"/>
        <v>2015</v>
      </c>
      <c r="G2681" s="43">
        <f t="shared" ref="G2681" ca="1" si="5191">VLOOKUP(INDIRECT(CHAR(39)&amp;$A2681&amp;CHAR(39)&amp;"!r2c"&amp;$C2681,0),variables,2,0)</f>
        <v>11001</v>
      </c>
      <c r="H2681" s="4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8868971</v>
      </c>
      <c r="I2681" s="43"/>
    </row>
    <row r="2682" spans="1:9" x14ac:dyDescent="0.3">
      <c r="A2682" s="43" t="s">
        <v>310</v>
      </c>
      <c r="B2682" s="43">
        <f t="shared" si="5079"/>
        <v>17</v>
      </c>
      <c r="C2682" s="43">
        <f t="shared" si="5080"/>
        <v>28</v>
      </c>
      <c r="D2682" s="43"/>
      <c r="E2682" s="43">
        <f t="shared" ref="E2682" si="5192">plan_id</f>
        <v>805</v>
      </c>
      <c r="F2682" s="43">
        <f t="shared" ca="1" si="5104"/>
        <v>2015</v>
      </c>
      <c r="G2682" s="43">
        <f t="shared" ref="G2682" ca="1" si="5193">VLOOKUP(INDIRECT(CHAR(39)&amp;$A2682&amp;CHAR(39)&amp;"!r2c"&amp;$C2682,0),variables,2,0)</f>
        <v>11002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43"/>
    </row>
    <row r="2683" spans="1:9" x14ac:dyDescent="0.3">
      <c r="A2683" s="43" t="s">
        <v>310</v>
      </c>
      <c r="B2683" s="43">
        <f t="shared" si="5079"/>
        <v>17</v>
      </c>
      <c r="C2683" s="43">
        <f t="shared" si="5080"/>
        <v>29</v>
      </c>
      <c r="D2683" s="43"/>
      <c r="E2683" s="43">
        <f t="shared" ref="E2683" si="5194">plan_id</f>
        <v>805</v>
      </c>
      <c r="F2683" s="43">
        <f t="shared" ca="1" si="5104"/>
        <v>2015</v>
      </c>
      <c r="G2683" s="43">
        <f t="shared" ref="G2683" ca="1" si="5195">VLOOKUP(INDIRECT(CHAR(39)&amp;$A2683&amp;CHAR(39)&amp;"!r2c"&amp;$C2683,0),variables,2,0)</f>
        <v>11003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1773357690</v>
      </c>
      <c r="I2683" s="43"/>
    </row>
    <row r="2684" spans="1:9" x14ac:dyDescent="0.3">
      <c r="A2684" s="43" t="s">
        <v>310</v>
      </c>
      <c r="B2684" s="43">
        <f t="shared" si="5079"/>
        <v>18</v>
      </c>
      <c r="C2684" s="43">
        <f t="shared" si="5080"/>
        <v>3</v>
      </c>
      <c r="D2684" s="43"/>
      <c r="E2684" s="43">
        <f t="shared" ref="E2684" si="5196">plan_id</f>
        <v>805</v>
      </c>
      <c r="F2684" s="43">
        <f t="shared" ca="1" si="5104"/>
        <v>2016</v>
      </c>
      <c r="G2684" s="43">
        <f t="shared" ref="G2684" ca="1" si="5197">VLOOKUP(INDIRECT(CHAR(39)&amp;$A2684&amp;CHAR(39)&amp;"!r2c"&amp;$C2684,0),variables,2,0)</f>
        <v>10982</v>
      </c>
      <c r="H2684" s="4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3"/>
    </row>
    <row r="2685" spans="1:9" x14ac:dyDescent="0.3">
      <c r="A2685" s="43" t="s">
        <v>310</v>
      </c>
      <c r="B2685" s="43">
        <f t="shared" si="5079"/>
        <v>18</v>
      </c>
      <c r="C2685" s="43">
        <f t="shared" si="5080"/>
        <v>4</v>
      </c>
      <c r="D2685" s="43"/>
      <c r="E2685" s="43">
        <f t="shared" ref="E2685" si="5198">plan_id</f>
        <v>805</v>
      </c>
      <c r="F2685" s="43">
        <f t="shared" ca="1" si="5104"/>
        <v>2016</v>
      </c>
      <c r="G2685" s="43">
        <f t="shared" ref="G2685" ca="1" si="5199">VLOOKUP(INDIRECT(CHAR(39)&amp;$A2685&amp;CHAR(39)&amp;"!r2c"&amp;$C2685,0),variables,2,0)</f>
        <v>10984</v>
      </c>
      <c r="H2685" s="4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3"/>
    </row>
    <row r="2686" spans="1:9" x14ac:dyDescent="0.3">
      <c r="A2686" s="43" t="s">
        <v>310</v>
      </c>
      <c r="B2686" s="43">
        <f t="shared" si="5079"/>
        <v>18</v>
      </c>
      <c r="C2686" s="43">
        <f t="shared" si="5080"/>
        <v>5</v>
      </c>
      <c r="D2686" s="43"/>
      <c r="E2686" s="43">
        <f t="shared" ref="E2686" si="5200">plan_id</f>
        <v>805</v>
      </c>
      <c r="F2686" s="43">
        <f t="shared" ca="1" si="5104"/>
        <v>2016</v>
      </c>
      <c r="G2686" s="43">
        <f t="shared" ref="G2686" ca="1" si="5201">VLOOKUP(INDIRECT(CHAR(39)&amp;$A2686&amp;CHAR(39)&amp;"!r2c"&amp;$C2686,0),variables,2,0)</f>
        <v>10985</v>
      </c>
      <c r="H2686" s="4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3"/>
    </row>
    <row r="2687" spans="1:9" x14ac:dyDescent="0.3">
      <c r="A2687" s="43" t="s">
        <v>310</v>
      </c>
      <c r="B2687" s="43">
        <f t="shared" si="5079"/>
        <v>18</v>
      </c>
      <c r="C2687" s="43">
        <f t="shared" si="5080"/>
        <v>6</v>
      </c>
      <c r="D2687" s="43"/>
      <c r="E2687" s="43">
        <f t="shared" ref="E2687" si="5202">plan_id</f>
        <v>805</v>
      </c>
      <c r="F2687" s="43">
        <f t="shared" ca="1" si="5104"/>
        <v>2016</v>
      </c>
      <c r="G2687" s="43">
        <f t="shared" ref="G2687" ca="1" si="5203">VLOOKUP(INDIRECT(CHAR(39)&amp;$A2687&amp;CHAR(39)&amp;"!r2c"&amp;$C2687,0),variables,2,0)</f>
        <v>10986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3"/>
    </row>
    <row r="2688" spans="1:9" x14ac:dyDescent="0.3">
      <c r="A2688" s="43" t="s">
        <v>310</v>
      </c>
      <c r="B2688" s="43">
        <f t="shared" si="5079"/>
        <v>18</v>
      </c>
      <c r="C2688" s="43">
        <f t="shared" si="5080"/>
        <v>7</v>
      </c>
      <c r="D2688" s="43"/>
      <c r="E2688" s="43">
        <f t="shared" ref="E2688" si="5204">plan_id</f>
        <v>805</v>
      </c>
      <c r="F2688" s="43">
        <f t="shared" ca="1" si="5104"/>
        <v>2016</v>
      </c>
      <c r="G2688" s="43">
        <f t="shared" ref="G2688" ca="1" si="5205">VLOOKUP(INDIRECT(CHAR(39)&amp;$A2688&amp;CHAR(39)&amp;"!r2c"&amp;$C2688,0),variables,2,0)</f>
        <v>10974</v>
      </c>
      <c r="H2688" s="4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  <c r="I2688" s="43"/>
    </row>
    <row r="2689" spans="1:9" x14ac:dyDescent="0.3">
      <c r="A2689" s="43" t="s">
        <v>310</v>
      </c>
      <c r="B2689" s="43">
        <f t="shared" si="5079"/>
        <v>18</v>
      </c>
      <c r="C2689" s="43">
        <f t="shared" si="5080"/>
        <v>8</v>
      </c>
      <c r="D2689" s="43"/>
      <c r="E2689" s="43">
        <f t="shared" ref="E2689" si="5206">plan_id</f>
        <v>805</v>
      </c>
      <c r="F2689" s="43">
        <f t="shared" ca="1" si="5104"/>
        <v>2016</v>
      </c>
      <c r="G2689" s="43">
        <f t="shared" ref="G2689" ca="1" si="5207">VLOOKUP(INDIRECT(CHAR(39)&amp;$A2689&amp;CHAR(39)&amp;"!r2c"&amp;$C2689,0),variables,2,0)</f>
        <v>10987</v>
      </c>
      <c r="H2689" s="4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3"/>
    </row>
    <row r="2690" spans="1:9" x14ac:dyDescent="0.3">
      <c r="A2690" s="43" t="s">
        <v>310</v>
      </c>
      <c r="B2690" s="43">
        <f t="shared" si="5079"/>
        <v>18</v>
      </c>
      <c r="C2690" s="43">
        <f t="shared" si="5080"/>
        <v>9</v>
      </c>
      <c r="D2690" s="43"/>
      <c r="E2690" s="43">
        <f t="shared" ref="E2690" si="5208">plan_id</f>
        <v>805</v>
      </c>
      <c r="F2690" s="43">
        <f t="shared" ca="1" si="5104"/>
        <v>2016</v>
      </c>
      <c r="G2690" s="43">
        <f t="shared" ref="G2690" ca="1" si="5209">VLOOKUP(INDIRECT(CHAR(39)&amp;$A2690&amp;CHAR(39)&amp;"!r2c"&amp;$C2690,0),variables,2,0)</f>
        <v>10885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999270174</v>
      </c>
      <c r="I2690" s="43"/>
    </row>
    <row r="2691" spans="1:9" x14ac:dyDescent="0.3">
      <c r="A2691" s="43" t="s">
        <v>310</v>
      </c>
      <c r="B2691" s="43">
        <f t="shared" ref="B2691:B2754" si="5210">B2664+1</f>
        <v>18</v>
      </c>
      <c r="C2691" s="43">
        <f t="shared" ref="C2691:C2754" si="5211">C2664</f>
        <v>10</v>
      </c>
      <c r="D2691" s="43"/>
      <c r="E2691" s="43">
        <f t="shared" ref="E2691" si="5212">plan_id</f>
        <v>805</v>
      </c>
      <c r="F2691" s="43">
        <f t="shared" ca="1" si="5104"/>
        <v>2016</v>
      </c>
      <c r="G2691" s="43">
        <f t="shared" ref="G2691" ca="1" si="5213">VLOOKUP(INDIRECT(CHAR(39)&amp;$A2691&amp;CHAR(39)&amp;"!r2c"&amp;$C2691,0),variables,2,0)</f>
        <v>10886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565454590</v>
      </c>
      <c r="I2691" s="43"/>
    </row>
    <row r="2692" spans="1:9" x14ac:dyDescent="0.3">
      <c r="A2692" s="43" t="s">
        <v>310</v>
      </c>
      <c r="B2692" s="43">
        <f t="shared" si="5210"/>
        <v>18</v>
      </c>
      <c r="C2692" s="43">
        <f t="shared" si="5211"/>
        <v>11</v>
      </c>
      <c r="D2692" s="43"/>
      <c r="E2692" s="43">
        <f t="shared" ref="E2692" si="5214">plan_id</f>
        <v>805</v>
      </c>
      <c r="F2692" s="43">
        <f t="shared" ca="1" si="5104"/>
        <v>2016</v>
      </c>
      <c r="G2692" s="43">
        <f t="shared" ref="G2692" ca="1" si="5215">VLOOKUP(INDIRECT(CHAR(39)&amp;$A2692&amp;CHAR(39)&amp;"!r2c"&amp;$C2692,0),variables,2,0)</f>
        <v>10887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433815584</v>
      </c>
      <c r="I2692" s="43"/>
    </row>
    <row r="2693" spans="1:9" x14ac:dyDescent="0.3">
      <c r="A2693" s="43" t="s">
        <v>310</v>
      </c>
      <c r="B2693" s="43">
        <f t="shared" si="5210"/>
        <v>18</v>
      </c>
      <c r="C2693" s="43">
        <f t="shared" si="5211"/>
        <v>12</v>
      </c>
      <c r="D2693" s="43"/>
      <c r="E2693" s="43">
        <f t="shared" ref="E2693" si="5216">plan_id</f>
        <v>805</v>
      </c>
      <c r="F2693" s="43">
        <f t="shared" ca="1" si="5104"/>
        <v>2016</v>
      </c>
      <c r="G2693" s="43">
        <f t="shared" ref="G2693" ca="1" si="5217">VLOOKUP(INDIRECT(CHAR(39)&amp;$A2693&amp;CHAR(39)&amp;"!r2c"&amp;$C2693,0),variables,2,0)</f>
        <v>10883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0.5658675748686961</v>
      </c>
      <c r="I2693" s="43"/>
    </row>
    <row r="2694" spans="1:9" x14ac:dyDescent="0.3">
      <c r="A2694" s="43" t="s">
        <v>310</v>
      </c>
      <c r="B2694" s="43">
        <f t="shared" si="5210"/>
        <v>18</v>
      </c>
      <c r="C2694" s="43">
        <f t="shared" si="5211"/>
        <v>13</v>
      </c>
      <c r="D2694" s="43"/>
      <c r="E2694" s="43">
        <f t="shared" ref="E2694" si="5218">plan_id</f>
        <v>805</v>
      </c>
      <c r="F2694" s="43">
        <f t="shared" ca="1" si="5104"/>
        <v>2016</v>
      </c>
      <c r="G2694" s="43">
        <f t="shared" ref="G2694" ca="1" si="5219">VLOOKUP(INDIRECT(CHAR(39)&amp;$A2694&amp;CHAR(39)&amp;"!r2c"&amp;$C2694,0),variables,2,0)</f>
        <v>10989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17496894000</v>
      </c>
      <c r="I2694" s="43"/>
    </row>
    <row r="2695" spans="1:9" x14ac:dyDescent="0.3">
      <c r="A2695" s="43" t="s">
        <v>310</v>
      </c>
      <c r="B2695" s="43">
        <f t="shared" si="5210"/>
        <v>18</v>
      </c>
      <c r="C2695" s="43">
        <f t="shared" si="5211"/>
        <v>14</v>
      </c>
      <c r="D2695" s="43"/>
      <c r="E2695" s="43">
        <f t="shared" ref="E2695" si="5220">plan_id</f>
        <v>805</v>
      </c>
      <c r="F2695" s="43">
        <f t="shared" ca="1" si="5104"/>
        <v>2016</v>
      </c>
      <c r="G2695" s="43">
        <f t="shared" ref="G2695" ca="1" si="5221">VLOOKUP(INDIRECT(CHAR(39)&amp;$A2695&amp;CHAR(39)&amp;"!r2c"&amp;$C2695,0),variables,2,0)</f>
        <v>10990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32028227000</v>
      </c>
      <c r="I2695" s="43"/>
    </row>
    <row r="2696" spans="1:9" x14ac:dyDescent="0.3">
      <c r="A2696" s="43" t="s">
        <v>310</v>
      </c>
      <c r="B2696" s="43">
        <f t="shared" si="5210"/>
        <v>18</v>
      </c>
      <c r="C2696" s="43">
        <f t="shared" si="5211"/>
        <v>15</v>
      </c>
      <c r="D2696" s="43"/>
      <c r="E2696" s="43">
        <f t="shared" ref="E2696" si="5222">plan_id</f>
        <v>805</v>
      </c>
      <c r="F2696" s="43">
        <f t="shared" ca="1" si="5104"/>
        <v>2016</v>
      </c>
      <c r="G2696" s="43">
        <f t="shared" ref="G2696" ca="1" si="5223">VLOOKUP(INDIRECT(CHAR(39)&amp;$A2696&amp;CHAR(39)&amp;"!r2c"&amp;$C2696,0),variables,2,0)</f>
        <v>10991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14531333000</v>
      </c>
      <c r="I2696" s="43"/>
    </row>
    <row r="2697" spans="1:9" x14ac:dyDescent="0.3">
      <c r="A2697" s="43" t="s">
        <v>310</v>
      </c>
      <c r="B2697" s="43">
        <f t="shared" si="5210"/>
        <v>18</v>
      </c>
      <c r="C2697" s="43">
        <f t="shared" si="5211"/>
        <v>16</v>
      </c>
      <c r="D2697" s="43"/>
      <c r="E2697" s="43">
        <f t="shared" ref="E2697" si="5224">plan_id</f>
        <v>805</v>
      </c>
      <c r="F2697" s="43">
        <f t="shared" ca="1" si="5104"/>
        <v>2016</v>
      </c>
      <c r="G2697" s="43">
        <f t="shared" ref="G2697" ca="1" si="5225">VLOOKUP(INDIRECT(CHAR(39)&amp;$A2697&amp;CHAR(39)&amp;"!r2c"&amp;$C2697,0),variables,2,0)</f>
        <v>10992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0.54600000000000004</v>
      </c>
      <c r="I2697" s="43"/>
    </row>
    <row r="2698" spans="1:9" x14ac:dyDescent="0.3">
      <c r="A2698" s="43" t="s">
        <v>310</v>
      </c>
      <c r="B2698" s="43">
        <f t="shared" si="5210"/>
        <v>18</v>
      </c>
      <c r="C2698" s="43">
        <f t="shared" si="5211"/>
        <v>17</v>
      </c>
      <c r="D2698" s="43"/>
      <c r="E2698" s="43">
        <f t="shared" ref="E2698" si="5226">plan_id</f>
        <v>805</v>
      </c>
      <c r="F2698" s="43">
        <f t="shared" ca="1" si="5104"/>
        <v>2016</v>
      </c>
      <c r="G2698" s="43">
        <f t="shared" ref="G2698" ca="1" si="5227">VLOOKUP(INDIRECT(CHAR(39)&amp;$A2698&amp;CHAR(39)&amp;"!r2c"&amp;$C2698,0),variables,2,0)</f>
        <v>10993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3537226000</v>
      </c>
      <c r="I2698" s="43"/>
    </row>
    <row r="2699" spans="1:9" x14ac:dyDescent="0.3">
      <c r="A2699" s="43" t="s">
        <v>310</v>
      </c>
      <c r="B2699" s="43">
        <f t="shared" si="5210"/>
        <v>18</v>
      </c>
      <c r="C2699" s="43">
        <f t="shared" si="5211"/>
        <v>18</v>
      </c>
      <c r="D2699" s="43"/>
      <c r="E2699" s="43">
        <f t="shared" ref="E2699" si="5228">plan_id</f>
        <v>805</v>
      </c>
      <c r="F2699" s="43">
        <f t="shared" ca="1" si="5104"/>
        <v>2016</v>
      </c>
      <c r="G2699" s="43">
        <f t="shared" ref="G2699" ca="1" si="5229">VLOOKUP(INDIRECT(CHAR(39)&amp;$A2699&amp;CHAR(39)&amp;"!r2c"&amp;$C2699,0),variables,2,0)</f>
        <v>11005</v>
      </c>
      <c r="H2699" s="4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0.28250108248667177</v>
      </c>
      <c r="I2699" s="43"/>
    </row>
    <row r="2700" spans="1:9" x14ac:dyDescent="0.3">
      <c r="A2700" s="43" t="s">
        <v>310</v>
      </c>
      <c r="B2700" s="43">
        <f t="shared" si="5210"/>
        <v>18</v>
      </c>
      <c r="C2700" s="43">
        <f t="shared" si="5211"/>
        <v>19</v>
      </c>
      <c r="D2700" s="43"/>
      <c r="E2700" s="43">
        <f t="shared" ref="E2700" si="5230">plan_id</f>
        <v>805</v>
      </c>
      <c r="F2700" s="43">
        <f t="shared" ca="1" si="5104"/>
        <v>2016</v>
      </c>
      <c r="G2700" s="43">
        <f t="shared" ref="G2700" ca="1" si="5231">VLOOKUP(INDIRECT(CHAR(39)&amp;$A2700&amp;CHAR(39)&amp;"!r2c"&amp;$C2700,0),variables,2,0)</f>
        <v>10988</v>
      </c>
      <c r="H2700" s="4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3"/>
    </row>
    <row r="2701" spans="1:9" x14ac:dyDescent="0.3">
      <c r="A2701" s="43" t="s">
        <v>310</v>
      </c>
      <c r="B2701" s="43">
        <f t="shared" si="5210"/>
        <v>18</v>
      </c>
      <c r="C2701" s="43">
        <f t="shared" si="5211"/>
        <v>20</v>
      </c>
      <c r="D2701" s="43"/>
      <c r="E2701" s="43">
        <f t="shared" ref="E2701" si="5232">plan_id</f>
        <v>805</v>
      </c>
      <c r="F2701" s="43">
        <f t="shared" ca="1" si="5104"/>
        <v>2016</v>
      </c>
      <c r="G2701" s="43">
        <f t="shared" ref="G2701" ca="1" si="5233">VLOOKUP(INDIRECT(CHAR(39)&amp;$A2701&amp;CHAR(39)&amp;"!r2c"&amp;$C2701,0),variables,2,0)</f>
        <v>10996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16812831883</v>
      </c>
      <c r="I2701" s="43"/>
    </row>
    <row r="2702" spans="1:9" x14ac:dyDescent="0.3">
      <c r="A2702" s="43" t="s">
        <v>310</v>
      </c>
      <c r="B2702" s="43">
        <f t="shared" si="5210"/>
        <v>18</v>
      </c>
      <c r="C2702" s="43">
        <f t="shared" si="5211"/>
        <v>21</v>
      </c>
      <c r="D2702" s="43"/>
      <c r="E2702" s="43">
        <f t="shared" ref="E2702" si="5234">plan_id</f>
        <v>805</v>
      </c>
      <c r="F2702" s="43">
        <f t="shared" ref="F2702:F2765" ca="1" si="5235">INDIRECT(CHAR(39)&amp;$A2702&amp;CHAR(39)&amp;"!r"&amp;$B2702&amp;"c2",0)</f>
        <v>2016</v>
      </c>
      <c r="G2702" s="43">
        <f t="shared" ref="G2702" ca="1" si="5236">VLOOKUP(INDIRECT(CHAR(39)&amp;$A2702&amp;CHAR(39)&amp;"!r2c"&amp;$C2702,0),variables,2,0)</f>
        <v>10997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0.52493795185727887</v>
      </c>
      <c r="I2702" s="43"/>
    </row>
    <row r="2703" spans="1:9" x14ac:dyDescent="0.3">
      <c r="A2703" s="43" t="s">
        <v>310</v>
      </c>
      <c r="B2703" s="43">
        <f t="shared" si="5210"/>
        <v>18</v>
      </c>
      <c r="C2703" s="43">
        <f t="shared" si="5211"/>
        <v>22</v>
      </c>
      <c r="D2703" s="43"/>
      <c r="E2703" s="43">
        <f t="shared" ref="E2703" si="5237">plan_id</f>
        <v>805</v>
      </c>
      <c r="F2703" s="43">
        <f t="shared" ca="1" si="5235"/>
        <v>2016</v>
      </c>
      <c r="G2703" s="43">
        <f t="shared" ref="G2703" ca="1" si="5238">VLOOKUP(INDIRECT(CHAR(39)&amp;$A2703&amp;CHAR(39)&amp;"!r2c"&amp;$C2703,0),variables,2,0)</f>
        <v>10980</v>
      </c>
      <c r="H2703" s="4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7.5800000000000006E-2</v>
      </c>
      <c r="I2703" s="43"/>
    </row>
    <row r="2704" spans="1:9" x14ac:dyDescent="0.3">
      <c r="A2704" s="43" t="s">
        <v>310</v>
      </c>
      <c r="B2704" s="43">
        <f t="shared" si="5210"/>
        <v>18</v>
      </c>
      <c r="C2704" s="43">
        <f t="shared" si="5211"/>
        <v>23</v>
      </c>
      <c r="D2704" s="43"/>
      <c r="E2704" s="43">
        <f t="shared" ref="E2704" si="5239">plan_id</f>
        <v>805</v>
      </c>
      <c r="F2704" s="43">
        <f t="shared" ca="1" si="5235"/>
        <v>2016</v>
      </c>
      <c r="G2704" s="43">
        <f t="shared" ref="G2704" ca="1" si="5240">VLOOKUP(INDIRECT(CHAR(39)&amp;$A2704&amp;CHAR(39)&amp;"!r2c"&amp;$C2704,0),variables,2,0)</f>
        <v>10981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-0.01</v>
      </c>
      <c r="I2704" s="43"/>
    </row>
    <row r="2705" spans="1:9" x14ac:dyDescent="0.3">
      <c r="A2705" s="43" t="s">
        <v>310</v>
      </c>
      <c r="B2705" s="43">
        <f t="shared" si="5210"/>
        <v>18</v>
      </c>
      <c r="C2705" s="43">
        <f t="shared" si="5211"/>
        <v>24</v>
      </c>
      <c r="D2705" s="43"/>
      <c r="E2705" s="43">
        <f t="shared" ref="E2705" si="5241">plan_id</f>
        <v>805</v>
      </c>
      <c r="F2705" s="43">
        <f t="shared" ca="1" si="5235"/>
        <v>2016</v>
      </c>
      <c r="G2705" s="43">
        <f t="shared" ref="G2705" ca="1" si="5242">VLOOKUP(INDIRECT(CHAR(39)&amp;$A2705&amp;CHAR(39)&amp;"!r2c"&amp;$C2705,0),variables,2,0)</f>
        <v>10998</v>
      </c>
      <c r="H2705" s="4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3"/>
    </row>
    <row r="2706" spans="1:9" x14ac:dyDescent="0.3">
      <c r="A2706" s="43" t="s">
        <v>310</v>
      </c>
      <c r="B2706" s="43">
        <f t="shared" si="5210"/>
        <v>18</v>
      </c>
      <c r="C2706" s="43">
        <f t="shared" si="5211"/>
        <v>25</v>
      </c>
      <c r="D2706" s="43"/>
      <c r="E2706" s="43">
        <f t="shared" ref="E2706" si="5243">plan_id</f>
        <v>805</v>
      </c>
      <c r="F2706" s="43">
        <f t="shared" ca="1" si="5235"/>
        <v>2016</v>
      </c>
      <c r="G2706" s="43">
        <f t="shared" ref="G2706" ca="1" si="5244">VLOOKUP(INDIRECT(CHAR(39)&amp;$A2706&amp;CHAR(39)&amp;"!r2c"&amp;$C2706,0),variables,2,0)</f>
        <v>10999</v>
      </c>
      <c r="H2706" s="4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1833198630</v>
      </c>
      <c r="I2706" s="43"/>
    </row>
    <row r="2707" spans="1:9" x14ac:dyDescent="0.3">
      <c r="A2707" s="43" t="s">
        <v>310</v>
      </c>
      <c r="B2707" s="43">
        <f t="shared" si="5210"/>
        <v>18</v>
      </c>
      <c r="C2707" s="43">
        <f t="shared" si="5211"/>
        <v>26</v>
      </c>
      <c r="D2707" s="43"/>
      <c r="E2707" s="43">
        <f t="shared" ref="E2707" si="5245">plan_id</f>
        <v>805</v>
      </c>
      <c r="F2707" s="43">
        <f t="shared" ca="1" si="5235"/>
        <v>2016</v>
      </c>
      <c r="G2707" s="43">
        <f t="shared" ref="G2707" ca="1" si="5246">VLOOKUP(INDIRECT(CHAR(39)&amp;$A2707&amp;CHAR(39)&amp;"!r2c"&amp;$C2707,0),variables,2,0)</f>
        <v>11000</v>
      </c>
      <c r="H2707" s="4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27747742</v>
      </c>
      <c r="I2707" s="43"/>
    </row>
    <row r="2708" spans="1:9" x14ac:dyDescent="0.3">
      <c r="A2708" s="43" t="s">
        <v>310</v>
      </c>
      <c r="B2708" s="43">
        <f t="shared" si="5210"/>
        <v>18</v>
      </c>
      <c r="C2708" s="43">
        <f t="shared" si="5211"/>
        <v>27</v>
      </c>
      <c r="D2708" s="43"/>
      <c r="E2708" s="43">
        <f t="shared" ref="E2708" si="5247">plan_id</f>
        <v>805</v>
      </c>
      <c r="F2708" s="43">
        <f t="shared" ca="1" si="5235"/>
        <v>2016</v>
      </c>
      <c r="G2708" s="43">
        <f t="shared" ref="G2708" ca="1" si="5248">VLOOKUP(INDIRECT(CHAR(39)&amp;$A2708&amp;CHAR(39)&amp;"!r2c"&amp;$C2708,0),variables,2,0)</f>
        <v>11001</v>
      </c>
      <c r="H2708" s="4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8636438</v>
      </c>
      <c r="I2708" s="43"/>
    </row>
    <row r="2709" spans="1:9" x14ac:dyDescent="0.3">
      <c r="A2709" s="43" t="s">
        <v>310</v>
      </c>
      <c r="B2709" s="43">
        <f t="shared" si="5210"/>
        <v>18</v>
      </c>
      <c r="C2709" s="43">
        <f t="shared" si="5211"/>
        <v>28</v>
      </c>
      <c r="D2709" s="43"/>
      <c r="E2709" s="43">
        <f t="shared" ref="E2709" si="5249">plan_id</f>
        <v>805</v>
      </c>
      <c r="F2709" s="43">
        <f t="shared" ca="1" si="5235"/>
        <v>2016</v>
      </c>
      <c r="G2709" s="43">
        <f t="shared" ref="G2709" ca="1" si="5250">VLOOKUP(INDIRECT(CHAR(39)&amp;$A2709&amp;CHAR(39)&amp;"!r2c"&amp;$C2709,0),variables,2,0)</f>
        <v>11002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43"/>
    </row>
    <row r="2710" spans="1:9" x14ac:dyDescent="0.3">
      <c r="A2710" s="43" t="s">
        <v>310</v>
      </c>
      <c r="B2710" s="43">
        <f t="shared" si="5210"/>
        <v>18</v>
      </c>
      <c r="C2710" s="43">
        <f t="shared" si="5211"/>
        <v>29</v>
      </c>
      <c r="D2710" s="43"/>
      <c r="E2710" s="43">
        <f t="shared" ref="E2710" si="5251">plan_id</f>
        <v>805</v>
      </c>
      <c r="F2710" s="43">
        <f t="shared" ca="1" si="5235"/>
        <v>2016</v>
      </c>
      <c r="G2710" s="43">
        <f t="shared" ref="G2710" ca="1" si="5252">VLOOKUP(INDIRECT(CHAR(39)&amp;$A2710&amp;CHAR(39)&amp;"!r2c"&amp;$C2710,0),variables,2,0)</f>
        <v>11003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1869582810</v>
      </c>
      <c r="I2710" s="43"/>
    </row>
    <row r="2711" spans="1:9" x14ac:dyDescent="0.3">
      <c r="A2711" s="43" t="s">
        <v>310</v>
      </c>
      <c r="B2711" s="43">
        <f t="shared" si="5210"/>
        <v>19</v>
      </c>
      <c r="C2711" s="43">
        <f t="shared" si="5211"/>
        <v>3</v>
      </c>
      <c r="D2711" s="43"/>
      <c r="E2711" s="43">
        <f t="shared" ref="E2711" si="5253">plan_id</f>
        <v>805</v>
      </c>
      <c r="F2711" s="43">
        <f t="shared" ca="1" si="5235"/>
        <v>2017</v>
      </c>
      <c r="G2711" s="43">
        <f t="shared" ref="G2711" ca="1" si="5254">VLOOKUP(INDIRECT(CHAR(39)&amp;$A2711&amp;CHAR(39)&amp;"!r2c"&amp;$C2711,0),variables,2,0)</f>
        <v>10982</v>
      </c>
      <c r="H2711" s="4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43"/>
    </row>
    <row r="2712" spans="1:9" x14ac:dyDescent="0.3">
      <c r="A2712" s="43" t="s">
        <v>310</v>
      </c>
      <c r="B2712" s="43">
        <f t="shared" si="5210"/>
        <v>19</v>
      </c>
      <c r="C2712" s="43">
        <f t="shared" si="5211"/>
        <v>4</v>
      </c>
      <c r="D2712" s="43"/>
      <c r="E2712" s="43">
        <f t="shared" ref="E2712" si="5255">plan_id</f>
        <v>805</v>
      </c>
      <c r="F2712" s="43">
        <f t="shared" ca="1" si="5235"/>
        <v>2017</v>
      </c>
      <c r="G2712" s="43">
        <f t="shared" ref="G2712" ca="1" si="5256">VLOOKUP(INDIRECT(CHAR(39)&amp;$A2712&amp;CHAR(39)&amp;"!r2c"&amp;$C2712,0),variables,2,0)</f>
        <v>10984</v>
      </c>
      <c r="H2712" s="4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3"/>
    </row>
    <row r="2713" spans="1:9" x14ac:dyDescent="0.3">
      <c r="A2713" s="43" t="s">
        <v>310</v>
      </c>
      <c r="B2713" s="43">
        <f t="shared" si="5210"/>
        <v>19</v>
      </c>
      <c r="C2713" s="43">
        <f t="shared" si="5211"/>
        <v>5</v>
      </c>
      <c r="D2713" s="43"/>
      <c r="E2713" s="43">
        <f t="shared" ref="E2713" si="5257">plan_id</f>
        <v>805</v>
      </c>
      <c r="F2713" s="43">
        <f t="shared" ca="1" si="5235"/>
        <v>2017</v>
      </c>
      <c r="G2713" s="43">
        <f t="shared" ref="G2713" ca="1" si="5258">VLOOKUP(INDIRECT(CHAR(39)&amp;$A2713&amp;CHAR(39)&amp;"!r2c"&amp;$C2713,0),variables,2,0)</f>
        <v>10985</v>
      </c>
      <c r="H2713" s="4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3"/>
    </row>
    <row r="2714" spans="1:9" x14ac:dyDescent="0.3">
      <c r="A2714" s="43" t="s">
        <v>310</v>
      </c>
      <c r="B2714" s="43">
        <f t="shared" si="5210"/>
        <v>19</v>
      </c>
      <c r="C2714" s="43">
        <f t="shared" si="5211"/>
        <v>6</v>
      </c>
      <c r="D2714" s="43"/>
      <c r="E2714" s="43">
        <f t="shared" ref="E2714" si="5259">plan_id</f>
        <v>805</v>
      </c>
      <c r="F2714" s="43">
        <f t="shared" ca="1" si="5235"/>
        <v>2017</v>
      </c>
      <c r="G2714" s="43">
        <f t="shared" ref="G2714" ca="1" si="5260">VLOOKUP(INDIRECT(CHAR(39)&amp;$A2714&amp;CHAR(39)&amp;"!r2c"&amp;$C2714,0),variables,2,0)</f>
        <v>10986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3"/>
    </row>
    <row r="2715" spans="1:9" x14ac:dyDescent="0.3">
      <c r="A2715" s="43" t="s">
        <v>310</v>
      </c>
      <c r="B2715" s="43">
        <f t="shared" si="5210"/>
        <v>19</v>
      </c>
      <c r="C2715" s="43">
        <f t="shared" si="5211"/>
        <v>7</v>
      </c>
      <c r="D2715" s="43"/>
      <c r="E2715" s="43">
        <f t="shared" ref="E2715" si="5261">plan_id</f>
        <v>805</v>
      </c>
      <c r="F2715" s="43">
        <f t="shared" ca="1" si="5235"/>
        <v>2017</v>
      </c>
      <c r="G2715" s="43">
        <f t="shared" ref="G2715" ca="1" si="5262">VLOOKUP(INDIRECT(CHAR(39)&amp;$A2715&amp;CHAR(39)&amp;"!r2c"&amp;$C2715,0),variables,2,0)</f>
        <v>10974</v>
      </c>
      <c r="H2715" s="4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  <c r="I2715" s="43"/>
    </row>
    <row r="2716" spans="1:9" x14ac:dyDescent="0.3">
      <c r="A2716" s="43" t="s">
        <v>310</v>
      </c>
      <c r="B2716" s="43">
        <f t="shared" si="5210"/>
        <v>19</v>
      </c>
      <c r="C2716" s="43">
        <f t="shared" si="5211"/>
        <v>8</v>
      </c>
      <c r="D2716" s="43"/>
      <c r="E2716" s="43">
        <f t="shared" ref="E2716" si="5263">plan_id</f>
        <v>805</v>
      </c>
      <c r="F2716" s="43">
        <f t="shared" ca="1" si="5235"/>
        <v>2017</v>
      </c>
      <c r="G2716" s="43">
        <f t="shared" ref="G2716" ca="1" si="5264">VLOOKUP(INDIRECT(CHAR(39)&amp;$A2716&amp;CHAR(39)&amp;"!r2c"&amp;$C2716,0),variables,2,0)</f>
        <v>10987</v>
      </c>
      <c r="H2716" s="4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3"/>
    </row>
    <row r="2717" spans="1:9" x14ac:dyDescent="0.3">
      <c r="A2717" s="43" t="s">
        <v>310</v>
      </c>
      <c r="B2717" s="43">
        <f t="shared" si="5210"/>
        <v>19</v>
      </c>
      <c r="C2717" s="43">
        <f t="shared" si="5211"/>
        <v>9</v>
      </c>
      <c r="D2717" s="43"/>
      <c r="E2717" s="43">
        <f t="shared" ref="E2717" si="5265">plan_id</f>
        <v>805</v>
      </c>
      <c r="F2717" s="43">
        <f t="shared" ca="1" si="5235"/>
        <v>2017</v>
      </c>
      <c r="G2717" s="43">
        <f t="shared" ref="G2717" ca="1" si="5266">VLOOKUP(INDIRECT(CHAR(39)&amp;$A2717&amp;CHAR(39)&amp;"!r2c"&amp;$C2717,0),variables,2,0)</f>
        <v>10885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1076617093</v>
      </c>
      <c r="I2717" s="43"/>
    </row>
    <row r="2718" spans="1:9" x14ac:dyDescent="0.3">
      <c r="A2718" s="43" t="s">
        <v>310</v>
      </c>
      <c r="B2718" s="43">
        <f t="shared" si="5210"/>
        <v>19</v>
      </c>
      <c r="C2718" s="43">
        <f t="shared" si="5211"/>
        <v>10</v>
      </c>
      <c r="D2718" s="43"/>
      <c r="E2718" s="43">
        <f t="shared" ref="E2718" si="5267">plan_id</f>
        <v>805</v>
      </c>
      <c r="F2718" s="43">
        <f t="shared" ca="1" si="5235"/>
        <v>2017</v>
      </c>
      <c r="G2718" s="43">
        <f t="shared" ref="G2718" ca="1" si="5268">VLOOKUP(INDIRECT(CHAR(39)&amp;$A2718&amp;CHAR(39)&amp;"!r2c"&amp;$C2718,0),variables,2,0)</f>
        <v>10886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1060719993</v>
      </c>
      <c r="I2718" s="43"/>
    </row>
    <row r="2719" spans="1:9" x14ac:dyDescent="0.3">
      <c r="A2719" s="43" t="s">
        <v>310</v>
      </c>
      <c r="B2719" s="43">
        <f t="shared" si="5210"/>
        <v>19</v>
      </c>
      <c r="C2719" s="43">
        <f t="shared" si="5211"/>
        <v>11</v>
      </c>
      <c r="D2719" s="43"/>
      <c r="E2719" s="43">
        <f t="shared" ref="E2719" si="5269">plan_id</f>
        <v>805</v>
      </c>
      <c r="F2719" s="43">
        <f t="shared" ca="1" si="5235"/>
        <v>2017</v>
      </c>
      <c r="G2719" s="43">
        <f t="shared" ref="G2719" ca="1" si="5270">VLOOKUP(INDIRECT(CHAR(39)&amp;$A2719&amp;CHAR(39)&amp;"!r2c"&amp;$C2719,0),variables,2,0)</f>
        <v>10887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15897100</v>
      </c>
      <c r="I2719" s="43"/>
    </row>
    <row r="2720" spans="1:9" x14ac:dyDescent="0.3">
      <c r="A2720" s="43" t="s">
        <v>310</v>
      </c>
      <c r="B2720" s="43">
        <f t="shared" si="5210"/>
        <v>19</v>
      </c>
      <c r="C2720" s="43">
        <f t="shared" si="5211"/>
        <v>12</v>
      </c>
      <c r="D2720" s="43"/>
      <c r="E2720" s="43">
        <f t="shared" ref="E2720" si="5271">plan_id</f>
        <v>805</v>
      </c>
      <c r="F2720" s="43">
        <f t="shared" ca="1" si="5235"/>
        <v>2017</v>
      </c>
      <c r="G2720" s="43">
        <f t="shared" ref="G2720" ca="1" si="5272">VLOOKUP(INDIRECT(CHAR(39)&amp;$A2720&amp;CHAR(39)&amp;"!r2c"&amp;$C2720,0),variables,2,0)</f>
        <v>10883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0.98523421177003367</v>
      </c>
      <c r="I2720" s="43"/>
    </row>
    <row r="2721" spans="1:9" x14ac:dyDescent="0.3">
      <c r="A2721" s="43" t="s">
        <v>310</v>
      </c>
      <c r="B2721" s="43">
        <f t="shared" si="5210"/>
        <v>19</v>
      </c>
      <c r="C2721" s="43">
        <f t="shared" si="5211"/>
        <v>13</v>
      </c>
      <c r="D2721" s="43"/>
      <c r="E2721" s="43">
        <f t="shared" ref="E2721" si="5273">plan_id</f>
        <v>805</v>
      </c>
      <c r="F2721" s="43">
        <f t="shared" ca="1" si="5235"/>
        <v>2017</v>
      </c>
      <c r="G2721" s="43">
        <f t="shared" ref="G2721" ca="1" si="5274">VLOOKUP(INDIRECT(CHAR(39)&amp;$A2721&amp;CHAR(39)&amp;"!r2c"&amp;$C2721,0),variables,2,0)</f>
        <v>10989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18514638000</v>
      </c>
      <c r="I2721" s="43"/>
    </row>
    <row r="2722" spans="1:9" x14ac:dyDescent="0.3">
      <c r="A2722" s="43" t="s">
        <v>310</v>
      </c>
      <c r="B2722" s="43">
        <f t="shared" si="5210"/>
        <v>19</v>
      </c>
      <c r="C2722" s="43">
        <f t="shared" si="5211"/>
        <v>14</v>
      </c>
      <c r="D2722" s="43"/>
      <c r="E2722" s="43">
        <f t="shared" ref="E2722" si="5275">plan_id</f>
        <v>805</v>
      </c>
      <c r="F2722" s="43">
        <f t="shared" ca="1" si="5235"/>
        <v>2017</v>
      </c>
      <c r="G2722" s="43">
        <f t="shared" ref="G2722" ca="1" si="5276">VLOOKUP(INDIRECT(CHAR(39)&amp;$A2722&amp;CHAR(39)&amp;"!r2c"&amp;$C2722,0),variables,2,0)</f>
        <v>10990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32819887000</v>
      </c>
      <c r="I2722" s="43"/>
    </row>
    <row r="2723" spans="1:9" x14ac:dyDescent="0.3">
      <c r="A2723" s="43" t="s">
        <v>310</v>
      </c>
      <c r="B2723" s="43">
        <f t="shared" si="5210"/>
        <v>19</v>
      </c>
      <c r="C2723" s="43">
        <f t="shared" si="5211"/>
        <v>15</v>
      </c>
      <c r="D2723" s="43"/>
      <c r="E2723" s="43">
        <f t="shared" ref="E2723" si="5277">plan_id</f>
        <v>805</v>
      </c>
      <c r="F2723" s="43">
        <f t="shared" ca="1" si="5235"/>
        <v>2017</v>
      </c>
      <c r="G2723" s="43">
        <f t="shared" ref="G2723" ca="1" si="5278">VLOOKUP(INDIRECT(CHAR(39)&amp;$A2723&amp;CHAR(39)&amp;"!r2c"&amp;$C2723,0),variables,2,0)</f>
        <v>10991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14305248000</v>
      </c>
      <c r="I2723" s="43"/>
    </row>
    <row r="2724" spans="1:9" x14ac:dyDescent="0.3">
      <c r="A2724" s="43" t="s">
        <v>310</v>
      </c>
      <c r="B2724" s="43">
        <f t="shared" si="5210"/>
        <v>19</v>
      </c>
      <c r="C2724" s="43">
        <f t="shared" si="5211"/>
        <v>16</v>
      </c>
      <c r="D2724" s="43"/>
      <c r="E2724" s="43">
        <f t="shared" ref="E2724" si="5279">plan_id</f>
        <v>805</v>
      </c>
      <c r="F2724" s="43">
        <f t="shared" ca="1" si="5235"/>
        <v>2017</v>
      </c>
      <c r="G2724" s="43">
        <f t="shared" ref="G2724" ca="1" si="5280">VLOOKUP(INDIRECT(CHAR(39)&amp;$A2724&amp;CHAR(39)&amp;"!r2c"&amp;$C2724,0),variables,2,0)</f>
        <v>10992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0.56399999999999995</v>
      </c>
      <c r="I2724" s="43"/>
    </row>
    <row r="2725" spans="1:9" x14ac:dyDescent="0.3">
      <c r="A2725" s="43" t="s">
        <v>310</v>
      </c>
      <c r="B2725" s="43">
        <f t="shared" si="5210"/>
        <v>19</v>
      </c>
      <c r="C2725" s="43">
        <f t="shared" si="5211"/>
        <v>17</v>
      </c>
      <c r="D2725" s="43"/>
      <c r="E2725" s="43">
        <f t="shared" ref="E2725" si="5281">plan_id</f>
        <v>805</v>
      </c>
      <c r="F2725" s="43">
        <f t="shared" ca="1" si="5235"/>
        <v>2017</v>
      </c>
      <c r="G2725" s="43">
        <f t="shared" ref="G2725" ca="1" si="5282">VLOOKUP(INDIRECT(CHAR(39)&amp;$A2725&amp;CHAR(39)&amp;"!r2c"&amp;$C2725,0),variables,2,0)</f>
        <v>10993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3563584000</v>
      </c>
      <c r="I2725" s="43"/>
    </row>
    <row r="2726" spans="1:9" x14ac:dyDescent="0.3">
      <c r="A2726" s="43" t="s">
        <v>310</v>
      </c>
      <c r="B2726" s="43">
        <f t="shared" si="5210"/>
        <v>19</v>
      </c>
      <c r="C2726" s="43">
        <f t="shared" si="5211"/>
        <v>18</v>
      </c>
      <c r="D2726" s="43"/>
      <c r="E2726" s="43">
        <f t="shared" ref="E2726" si="5283">plan_id</f>
        <v>805</v>
      </c>
      <c r="F2726" s="43">
        <f t="shared" ca="1" si="5235"/>
        <v>2017</v>
      </c>
      <c r="G2726" s="43">
        <f t="shared" ref="G2726" ca="1" si="5284">VLOOKUP(INDIRECT(CHAR(39)&amp;$A2726&amp;CHAR(39)&amp;"!r2c"&amp;$C2726,0),variables,2,0)</f>
        <v>11005</v>
      </c>
      <c r="H2726" s="4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0.30211637862331853</v>
      </c>
      <c r="I2726" s="43"/>
    </row>
    <row r="2727" spans="1:9" x14ac:dyDescent="0.3">
      <c r="A2727" s="43" t="s">
        <v>310</v>
      </c>
      <c r="B2727" s="43">
        <f t="shared" si="5210"/>
        <v>19</v>
      </c>
      <c r="C2727" s="43">
        <f t="shared" si="5211"/>
        <v>19</v>
      </c>
      <c r="D2727" s="43"/>
      <c r="E2727" s="43">
        <f t="shared" ref="E2727" si="5285">plan_id</f>
        <v>805</v>
      </c>
      <c r="F2727" s="43">
        <f t="shared" ca="1" si="5235"/>
        <v>2017</v>
      </c>
      <c r="G2727" s="43">
        <f t="shared" ref="G2727" ca="1" si="5286">VLOOKUP(INDIRECT(CHAR(39)&amp;$A2727&amp;CHAR(39)&amp;"!r2c"&amp;$C2727,0),variables,2,0)</f>
        <v>10988</v>
      </c>
      <c r="H2727" s="4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3"/>
    </row>
    <row r="2728" spans="1:9" x14ac:dyDescent="0.3">
      <c r="A2728" s="43" t="s">
        <v>310</v>
      </c>
      <c r="B2728" s="43">
        <f t="shared" si="5210"/>
        <v>19</v>
      </c>
      <c r="C2728" s="43">
        <f t="shared" si="5211"/>
        <v>20</v>
      </c>
      <c r="D2728" s="43"/>
      <c r="E2728" s="43">
        <f t="shared" ref="E2728" si="5287">plan_id</f>
        <v>805</v>
      </c>
      <c r="F2728" s="43">
        <f t="shared" ca="1" si="5235"/>
        <v>2017</v>
      </c>
      <c r="G2728" s="43">
        <f t="shared" ref="G2728" ca="1" si="5288">VLOOKUP(INDIRECT(CHAR(39)&amp;$A2728&amp;CHAR(39)&amp;"!r2c"&amp;$C2728,0),variables,2,0)</f>
        <v>10996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18707699025</v>
      </c>
      <c r="I2728" s="43"/>
    </row>
    <row r="2729" spans="1:9" x14ac:dyDescent="0.3">
      <c r="A2729" s="43" t="s">
        <v>310</v>
      </c>
      <c r="B2729" s="43">
        <f t="shared" si="5210"/>
        <v>19</v>
      </c>
      <c r="C2729" s="43">
        <f t="shared" si="5211"/>
        <v>21</v>
      </c>
      <c r="D2729" s="43"/>
      <c r="E2729" s="43">
        <f t="shared" ref="E2729" si="5289">plan_id</f>
        <v>805</v>
      </c>
      <c r="F2729" s="43">
        <f t="shared" ca="1" si="5235"/>
        <v>2017</v>
      </c>
      <c r="G2729" s="43">
        <f t="shared" ref="G2729" ca="1" si="5290">VLOOKUP(INDIRECT(CHAR(39)&amp;$A2729&amp;CHAR(39)&amp;"!r2c"&amp;$C2729,0),variables,2,0)</f>
        <v>10997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0.57001107362130776</v>
      </c>
      <c r="I2729" s="43"/>
    </row>
    <row r="2730" spans="1:9" x14ac:dyDescent="0.3">
      <c r="A2730" s="43" t="s">
        <v>310</v>
      </c>
      <c r="B2730" s="43">
        <f t="shared" si="5210"/>
        <v>19</v>
      </c>
      <c r="C2730" s="43">
        <f t="shared" si="5211"/>
        <v>22</v>
      </c>
      <c r="D2730" s="43"/>
      <c r="E2730" s="43">
        <f t="shared" ref="E2730" si="5291">plan_id</f>
        <v>805</v>
      </c>
      <c r="F2730" s="43">
        <f t="shared" ca="1" si="5235"/>
        <v>2017</v>
      </c>
      <c r="G2730" s="43">
        <f t="shared" ref="G2730" ca="1" si="5292">VLOOKUP(INDIRECT(CHAR(39)&amp;$A2730&amp;CHAR(39)&amp;"!r2c"&amp;$C2730,0),variables,2,0)</f>
        <v>10980</v>
      </c>
      <c r="H2730" s="4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9.2899999999999996E-2</v>
      </c>
      <c r="I2730" s="43"/>
    </row>
    <row r="2731" spans="1:9" x14ac:dyDescent="0.3">
      <c r="A2731" s="43" t="s">
        <v>310</v>
      </c>
      <c r="B2731" s="43">
        <f t="shared" si="5210"/>
        <v>19</v>
      </c>
      <c r="C2731" s="43">
        <f t="shared" si="5211"/>
        <v>23</v>
      </c>
      <c r="D2731" s="43"/>
      <c r="E2731" s="43">
        <f t="shared" ref="E2731" si="5293">plan_id</f>
        <v>805</v>
      </c>
      <c r="F2731" s="43">
        <f t="shared" ca="1" si="5235"/>
        <v>2017</v>
      </c>
      <c r="G2731" s="43">
        <f t="shared" ref="G2731" ca="1" si="5294">VLOOKUP(INDIRECT(CHAR(39)&amp;$A2731&amp;CHAR(39)&amp;"!r2c"&amp;$C2731,0),variables,2,0)</f>
        <v>10981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</v>
      </c>
      <c r="I2731" s="43"/>
    </row>
    <row r="2732" spans="1:9" x14ac:dyDescent="0.3">
      <c r="A2732" s="43" t="s">
        <v>310</v>
      </c>
      <c r="B2732" s="43">
        <f t="shared" si="5210"/>
        <v>19</v>
      </c>
      <c r="C2732" s="43">
        <f t="shared" si="5211"/>
        <v>24</v>
      </c>
      <c r="D2732" s="43"/>
      <c r="E2732" s="43">
        <f t="shared" ref="E2732" si="5295">plan_id</f>
        <v>805</v>
      </c>
      <c r="F2732" s="43">
        <f t="shared" ca="1" si="5235"/>
        <v>2017</v>
      </c>
      <c r="G2732" s="43">
        <f t="shared" ref="G2732" ca="1" si="5296">VLOOKUP(INDIRECT(CHAR(39)&amp;$A2732&amp;CHAR(39)&amp;"!r2c"&amp;$C2732,0),variables,2,0)</f>
        <v>10998</v>
      </c>
      <c r="H2732" s="4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3"/>
    </row>
    <row r="2733" spans="1:9" x14ac:dyDescent="0.3">
      <c r="A2733" s="43" t="s">
        <v>310</v>
      </c>
      <c r="B2733" s="43">
        <f t="shared" si="5210"/>
        <v>19</v>
      </c>
      <c r="C2733" s="43">
        <f t="shared" si="5211"/>
        <v>25</v>
      </c>
      <c r="D2733" s="43"/>
      <c r="E2733" s="43">
        <f t="shared" ref="E2733" si="5297">plan_id</f>
        <v>805</v>
      </c>
      <c r="F2733" s="43">
        <f t="shared" ca="1" si="5235"/>
        <v>2017</v>
      </c>
      <c r="G2733" s="43">
        <f t="shared" ref="G2733" ca="1" si="5298">VLOOKUP(INDIRECT(CHAR(39)&amp;$A2733&amp;CHAR(39)&amp;"!r2c"&amp;$C2733,0),variables,2,0)</f>
        <v>10999</v>
      </c>
      <c r="H2733" s="4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1918612128</v>
      </c>
      <c r="I2733" s="43"/>
    </row>
    <row r="2734" spans="1:9" x14ac:dyDescent="0.3">
      <c r="A2734" s="43" t="s">
        <v>310</v>
      </c>
      <c r="B2734" s="43">
        <f t="shared" si="5210"/>
        <v>19</v>
      </c>
      <c r="C2734" s="43">
        <f t="shared" si="5211"/>
        <v>26</v>
      </c>
      <c r="D2734" s="43"/>
      <c r="E2734" s="43">
        <f t="shared" ref="E2734" si="5299">plan_id</f>
        <v>805</v>
      </c>
      <c r="F2734" s="43">
        <f t="shared" ca="1" si="5235"/>
        <v>2017</v>
      </c>
      <c r="G2734" s="43">
        <f t="shared" ref="G2734" ca="1" si="5300">VLOOKUP(INDIRECT(CHAR(39)&amp;$A2734&amp;CHAR(39)&amp;"!r2c"&amp;$C2734,0),variables,2,0)</f>
        <v>11000</v>
      </c>
      <c r="H2734" s="4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26305240</v>
      </c>
      <c r="I2734" s="43"/>
    </row>
    <row r="2735" spans="1:9" x14ac:dyDescent="0.3">
      <c r="A2735" s="43" t="s">
        <v>310</v>
      </c>
      <c r="B2735" s="43">
        <f t="shared" si="5210"/>
        <v>19</v>
      </c>
      <c r="C2735" s="43">
        <f t="shared" si="5211"/>
        <v>27</v>
      </c>
      <c r="D2735" s="43"/>
      <c r="E2735" s="43">
        <f t="shared" ref="E2735" si="5301">plan_id</f>
        <v>805</v>
      </c>
      <c r="F2735" s="43">
        <f t="shared" ca="1" si="5235"/>
        <v>2017</v>
      </c>
      <c r="G2735" s="43">
        <f t="shared" ref="G2735" ca="1" si="5302">VLOOKUP(INDIRECT(CHAR(39)&amp;$A2735&amp;CHAR(39)&amp;"!r2c"&amp;$C2735,0),variables,2,0)</f>
        <v>11001</v>
      </c>
      <c r="H2735" s="4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10313715</v>
      </c>
      <c r="I2735" s="43"/>
    </row>
    <row r="2736" spans="1:9" x14ac:dyDescent="0.3">
      <c r="A2736" s="43" t="s">
        <v>310</v>
      </c>
      <c r="B2736" s="43">
        <f t="shared" si="5210"/>
        <v>19</v>
      </c>
      <c r="C2736" s="43">
        <f t="shared" si="5211"/>
        <v>28</v>
      </c>
      <c r="D2736" s="43"/>
      <c r="E2736" s="43">
        <f t="shared" ref="E2736" si="5303">plan_id</f>
        <v>805</v>
      </c>
      <c r="F2736" s="43">
        <f t="shared" ca="1" si="5235"/>
        <v>2017</v>
      </c>
      <c r="G2736" s="43">
        <f t="shared" ref="G2736" ca="1" si="5304">VLOOKUP(INDIRECT(CHAR(39)&amp;$A2736&amp;CHAR(39)&amp;"!r2c"&amp;$C2736,0),variables,2,0)</f>
        <v>11002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43"/>
    </row>
    <row r="2737" spans="1:9" x14ac:dyDescent="0.3">
      <c r="A2737" s="43" t="s">
        <v>310</v>
      </c>
      <c r="B2737" s="43">
        <f t="shared" si="5210"/>
        <v>19</v>
      </c>
      <c r="C2737" s="43">
        <f t="shared" si="5211"/>
        <v>29</v>
      </c>
      <c r="D2737" s="43"/>
      <c r="E2737" s="43">
        <f t="shared" ref="E2737" si="5305">plan_id</f>
        <v>805</v>
      </c>
      <c r="F2737" s="43">
        <f t="shared" ca="1" si="5235"/>
        <v>2017</v>
      </c>
      <c r="G2737" s="43">
        <f t="shared" ref="G2737" ca="1" si="5306">VLOOKUP(INDIRECT(CHAR(39)&amp;$A2737&amp;CHAR(39)&amp;"!r2c"&amp;$C2737,0),variables,2,0)</f>
        <v>11003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1955231083</v>
      </c>
      <c r="I2737" s="43"/>
    </row>
    <row r="2738" spans="1:9" x14ac:dyDescent="0.3">
      <c r="A2738" s="43" t="s">
        <v>310</v>
      </c>
      <c r="B2738" s="43">
        <f t="shared" si="5210"/>
        <v>20</v>
      </c>
      <c r="C2738" s="43">
        <f t="shared" si="5211"/>
        <v>3</v>
      </c>
      <c r="D2738" s="43"/>
      <c r="E2738" s="43">
        <f t="shared" ref="E2738" si="5307">plan_id</f>
        <v>805</v>
      </c>
      <c r="F2738" s="43">
        <f t="shared" ca="1" si="5235"/>
        <v>2018</v>
      </c>
      <c r="G2738" s="43">
        <f t="shared" ref="G2738" ca="1" si="5308">VLOOKUP(INDIRECT(CHAR(39)&amp;$A2738&amp;CHAR(39)&amp;"!r2c"&amp;$C2738,0),variables,2,0)</f>
        <v>10982</v>
      </c>
      <c r="H2738" s="4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43"/>
    </row>
    <row r="2739" spans="1:9" x14ac:dyDescent="0.3">
      <c r="A2739" s="43" t="s">
        <v>310</v>
      </c>
      <c r="B2739" s="43">
        <f t="shared" si="5210"/>
        <v>20</v>
      </c>
      <c r="C2739" s="43">
        <f t="shared" si="5211"/>
        <v>4</v>
      </c>
      <c r="D2739" s="43"/>
      <c r="E2739" s="43">
        <f t="shared" ref="E2739" si="5309">plan_id</f>
        <v>805</v>
      </c>
      <c r="F2739" s="43">
        <f t="shared" ca="1" si="5235"/>
        <v>2018</v>
      </c>
      <c r="G2739" s="43">
        <f t="shared" ref="G2739" ca="1" si="5310">VLOOKUP(INDIRECT(CHAR(39)&amp;$A2739&amp;CHAR(39)&amp;"!r2c"&amp;$C2739,0),variables,2,0)</f>
        <v>10984</v>
      </c>
      <c r="H2739" s="4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3"/>
    </row>
    <row r="2740" spans="1:9" x14ac:dyDescent="0.3">
      <c r="A2740" s="43" t="s">
        <v>310</v>
      </c>
      <c r="B2740" s="43">
        <f t="shared" si="5210"/>
        <v>20</v>
      </c>
      <c r="C2740" s="43">
        <f t="shared" si="5211"/>
        <v>5</v>
      </c>
      <c r="D2740" s="43"/>
      <c r="E2740" s="43">
        <f t="shared" ref="E2740" si="5311">plan_id</f>
        <v>805</v>
      </c>
      <c r="F2740" s="43">
        <f t="shared" ca="1" si="5235"/>
        <v>2018</v>
      </c>
      <c r="G2740" s="43">
        <f t="shared" ref="G2740" ca="1" si="5312">VLOOKUP(INDIRECT(CHAR(39)&amp;$A2740&amp;CHAR(39)&amp;"!r2c"&amp;$C2740,0),variables,2,0)</f>
        <v>10985</v>
      </c>
      <c r="H2740" s="4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3"/>
    </row>
    <row r="2741" spans="1:9" x14ac:dyDescent="0.3">
      <c r="A2741" s="43" t="s">
        <v>310</v>
      </c>
      <c r="B2741" s="43">
        <f t="shared" si="5210"/>
        <v>20</v>
      </c>
      <c r="C2741" s="43">
        <f t="shared" si="5211"/>
        <v>6</v>
      </c>
      <c r="D2741" s="43"/>
      <c r="E2741" s="43">
        <f t="shared" ref="E2741" si="5313">plan_id</f>
        <v>805</v>
      </c>
      <c r="F2741" s="43">
        <f t="shared" ca="1" si="5235"/>
        <v>2018</v>
      </c>
      <c r="G2741" s="43">
        <f t="shared" ref="G2741" ca="1" si="5314">VLOOKUP(INDIRECT(CHAR(39)&amp;$A2741&amp;CHAR(39)&amp;"!r2c"&amp;$C2741,0),variables,2,0)</f>
        <v>10986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3"/>
    </row>
    <row r="2742" spans="1:9" x14ac:dyDescent="0.3">
      <c r="A2742" s="43" t="s">
        <v>310</v>
      </c>
      <c r="B2742" s="43">
        <f t="shared" si="5210"/>
        <v>20</v>
      </c>
      <c r="C2742" s="43">
        <f t="shared" si="5211"/>
        <v>7</v>
      </c>
      <c r="D2742" s="43"/>
      <c r="E2742" s="43">
        <f t="shared" ref="E2742" si="5315">plan_id</f>
        <v>805</v>
      </c>
      <c r="F2742" s="43">
        <f t="shared" ca="1" si="5235"/>
        <v>2018</v>
      </c>
      <c r="G2742" s="43">
        <f t="shared" ref="G2742" ca="1" si="5316">VLOOKUP(INDIRECT(CHAR(39)&amp;$A2742&amp;CHAR(39)&amp;"!r2c"&amp;$C2742,0),variables,2,0)</f>
        <v>10974</v>
      </c>
      <c r="H2742" s="4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  <c r="I2742" s="43"/>
    </row>
    <row r="2743" spans="1:9" x14ac:dyDescent="0.3">
      <c r="A2743" s="43" t="s">
        <v>310</v>
      </c>
      <c r="B2743" s="43">
        <f t="shared" si="5210"/>
        <v>20</v>
      </c>
      <c r="C2743" s="43">
        <f t="shared" si="5211"/>
        <v>8</v>
      </c>
      <c r="D2743" s="43"/>
      <c r="E2743" s="43">
        <f t="shared" ref="E2743" si="5317">plan_id</f>
        <v>805</v>
      </c>
      <c r="F2743" s="43">
        <f t="shared" ca="1" si="5235"/>
        <v>2018</v>
      </c>
      <c r="G2743" s="43">
        <f t="shared" ref="G2743" ca="1" si="5318">VLOOKUP(INDIRECT(CHAR(39)&amp;$A2743&amp;CHAR(39)&amp;"!r2c"&amp;$C2743,0),variables,2,0)</f>
        <v>10987</v>
      </c>
      <c r="H2743" s="4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3"/>
    </row>
    <row r="2744" spans="1:9" x14ac:dyDescent="0.3">
      <c r="A2744" s="43" t="s">
        <v>310</v>
      </c>
      <c r="B2744" s="43">
        <f t="shared" si="5210"/>
        <v>20</v>
      </c>
      <c r="C2744" s="43">
        <f t="shared" si="5211"/>
        <v>9</v>
      </c>
      <c r="D2744" s="43"/>
      <c r="E2744" s="43">
        <f t="shared" ref="E2744" si="5319">plan_id</f>
        <v>805</v>
      </c>
      <c r="F2744" s="43">
        <f t="shared" ca="1" si="5235"/>
        <v>2018</v>
      </c>
      <c r="G2744" s="43">
        <f t="shared" ref="G2744" ca="1" si="5320">VLOOKUP(INDIRECT(CHAR(39)&amp;$A2744&amp;CHAR(39)&amp;"!r2c"&amp;$C2744,0),variables,2,0)</f>
        <v>10885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1080892201</v>
      </c>
      <c r="I2744" s="43"/>
    </row>
    <row r="2745" spans="1:9" x14ac:dyDescent="0.3">
      <c r="A2745" s="43" t="s">
        <v>310</v>
      </c>
      <c r="B2745" s="43">
        <f t="shared" si="5210"/>
        <v>20</v>
      </c>
      <c r="C2745" s="43">
        <f t="shared" si="5211"/>
        <v>10</v>
      </c>
      <c r="D2745" s="43"/>
      <c r="E2745" s="43">
        <f t="shared" ref="E2745" si="5321">plan_id</f>
        <v>805</v>
      </c>
      <c r="F2745" s="43">
        <f t="shared" ca="1" si="5235"/>
        <v>2018</v>
      </c>
      <c r="G2745" s="43">
        <f t="shared" ref="G2745" ca="1" si="5322">VLOOKUP(INDIRECT(CHAR(39)&amp;$A2745&amp;CHAR(39)&amp;"!r2c"&amp;$C2745,0),variables,2,0)</f>
        <v>10886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1048671201</v>
      </c>
      <c r="I2745" s="43"/>
    </row>
    <row r="2746" spans="1:9" x14ac:dyDescent="0.3">
      <c r="A2746" s="43" t="s">
        <v>310</v>
      </c>
      <c r="B2746" s="43">
        <f t="shared" si="5210"/>
        <v>20</v>
      </c>
      <c r="C2746" s="43">
        <f t="shared" si="5211"/>
        <v>11</v>
      </c>
      <c r="D2746" s="43"/>
      <c r="E2746" s="43">
        <f t="shared" ref="E2746" si="5323">plan_id</f>
        <v>805</v>
      </c>
      <c r="F2746" s="43">
        <f t="shared" ca="1" si="5235"/>
        <v>2018</v>
      </c>
      <c r="G2746" s="43">
        <f t="shared" ref="G2746" ca="1" si="5324">VLOOKUP(INDIRECT(CHAR(39)&amp;$A2746&amp;CHAR(39)&amp;"!r2c"&amp;$C2746,0),variables,2,0)</f>
        <v>10887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32221000</v>
      </c>
      <c r="I2746" s="43"/>
    </row>
    <row r="2747" spans="1:9" x14ac:dyDescent="0.3">
      <c r="A2747" s="43" t="s">
        <v>310</v>
      </c>
      <c r="B2747" s="43">
        <f t="shared" si="5210"/>
        <v>20</v>
      </c>
      <c r="C2747" s="43">
        <f t="shared" si="5211"/>
        <v>12</v>
      </c>
      <c r="D2747" s="43"/>
      <c r="E2747" s="43">
        <f t="shared" ref="E2747" si="5325">plan_id</f>
        <v>805</v>
      </c>
      <c r="F2747" s="43">
        <f t="shared" ca="1" si="5235"/>
        <v>2018</v>
      </c>
      <c r="G2747" s="43">
        <f t="shared" ref="G2747" ca="1" si="5326">VLOOKUP(INDIRECT(CHAR(39)&amp;$A2747&amp;CHAR(39)&amp;"!r2c"&amp;$C2747,0),variables,2,0)</f>
        <v>10883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0.97019036683751592</v>
      </c>
      <c r="I2747" s="43"/>
    </row>
    <row r="2748" spans="1:9" x14ac:dyDescent="0.3">
      <c r="A2748" s="43" t="s">
        <v>310</v>
      </c>
      <c r="B2748" s="43">
        <f t="shared" si="5210"/>
        <v>20</v>
      </c>
      <c r="C2748" s="43">
        <f t="shared" si="5211"/>
        <v>13</v>
      </c>
      <c r="D2748" s="43"/>
      <c r="E2748" s="43">
        <f t="shared" ref="E2748" si="5327">plan_id</f>
        <v>805</v>
      </c>
      <c r="F2748" s="43">
        <f t="shared" ca="1" si="5235"/>
        <v>2018</v>
      </c>
      <c r="G2748" s="43">
        <f t="shared" ref="G2748" ca="1" si="5328">VLOOKUP(INDIRECT(CHAR(39)&amp;$A2748&amp;CHAR(39)&amp;"!r2c"&amp;$C2748,0),variables,2,0)</f>
        <v>10989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19496056000</v>
      </c>
      <c r="I2748" s="43"/>
    </row>
    <row r="2749" spans="1:9" x14ac:dyDescent="0.3">
      <c r="A2749" s="43" t="s">
        <v>310</v>
      </c>
      <c r="B2749" s="43">
        <f t="shared" si="5210"/>
        <v>20</v>
      </c>
      <c r="C2749" s="43">
        <f t="shared" si="5211"/>
        <v>14</v>
      </c>
      <c r="D2749" s="43"/>
      <c r="E2749" s="43">
        <f t="shared" ref="E2749" si="5329">plan_id</f>
        <v>805</v>
      </c>
      <c r="F2749" s="43">
        <f t="shared" ca="1" si="5235"/>
        <v>2018</v>
      </c>
      <c r="G2749" s="43">
        <f t="shared" ref="G2749" ca="1" si="5330">VLOOKUP(INDIRECT(CHAR(39)&amp;$A2749&amp;CHAR(39)&amp;"!r2c"&amp;$C2749,0),variables,2,0)</f>
        <v>10990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33795671000</v>
      </c>
      <c r="I2749" s="43"/>
    </row>
    <row r="2750" spans="1:9" x14ac:dyDescent="0.3">
      <c r="A2750" s="43" t="s">
        <v>310</v>
      </c>
      <c r="B2750" s="43">
        <f t="shared" si="5210"/>
        <v>20</v>
      </c>
      <c r="C2750" s="43">
        <f t="shared" si="5211"/>
        <v>15</v>
      </c>
      <c r="D2750" s="43"/>
      <c r="E2750" s="43">
        <f t="shared" ref="E2750" si="5331">plan_id</f>
        <v>805</v>
      </c>
      <c r="F2750" s="43">
        <f t="shared" ca="1" si="5235"/>
        <v>2018</v>
      </c>
      <c r="G2750" s="43">
        <f t="shared" ref="G2750" ca="1" si="5332">VLOOKUP(INDIRECT(CHAR(39)&amp;$A2750&amp;CHAR(39)&amp;"!r2c"&amp;$C2750,0),variables,2,0)</f>
        <v>10991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14299615000</v>
      </c>
      <c r="I2750" s="43"/>
    </row>
    <row r="2751" spans="1:9" x14ac:dyDescent="0.3">
      <c r="A2751" s="43" t="s">
        <v>310</v>
      </c>
      <c r="B2751" s="43">
        <f t="shared" si="5210"/>
        <v>20</v>
      </c>
      <c r="C2751" s="43">
        <f t="shared" si="5211"/>
        <v>16</v>
      </c>
      <c r="D2751" s="43"/>
      <c r="E2751" s="43">
        <f t="shared" ref="E2751" si="5333">plan_id</f>
        <v>805</v>
      </c>
      <c r="F2751" s="43">
        <f t="shared" ca="1" si="5235"/>
        <v>2018</v>
      </c>
      <c r="G2751" s="43">
        <f t="shared" ref="G2751" ca="1" si="5334">VLOOKUP(INDIRECT(CHAR(39)&amp;$A2751&amp;CHAR(39)&amp;"!r2c"&amp;$C2751,0),variables,2,0)</f>
        <v>10992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0.57699999999999996</v>
      </c>
      <c r="I2751" s="43"/>
    </row>
    <row r="2752" spans="1:9" x14ac:dyDescent="0.3">
      <c r="A2752" s="43" t="s">
        <v>310</v>
      </c>
      <c r="B2752" s="43">
        <f t="shared" si="5210"/>
        <v>20</v>
      </c>
      <c r="C2752" s="43">
        <f t="shared" si="5211"/>
        <v>17</v>
      </c>
      <c r="D2752" s="43"/>
      <c r="E2752" s="43">
        <f t="shared" ref="E2752" si="5335">plan_id</f>
        <v>805</v>
      </c>
      <c r="F2752" s="43">
        <f t="shared" ca="1" si="5235"/>
        <v>2018</v>
      </c>
      <c r="G2752" s="43">
        <f t="shared" ref="G2752" ca="1" si="5336">VLOOKUP(INDIRECT(CHAR(39)&amp;$A2752&amp;CHAR(39)&amp;"!r2c"&amp;$C2752,0),variables,2,0)</f>
        <v>10993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3605116000</v>
      </c>
      <c r="I2752" s="43"/>
    </row>
    <row r="2753" spans="1:9" x14ac:dyDescent="0.3">
      <c r="A2753" s="43" t="s">
        <v>310</v>
      </c>
      <c r="B2753" s="43">
        <f t="shared" si="5210"/>
        <v>20</v>
      </c>
      <c r="C2753" s="43">
        <f t="shared" si="5211"/>
        <v>18</v>
      </c>
      <c r="D2753" s="43"/>
      <c r="E2753" s="43">
        <f t="shared" ref="E2753" si="5337">plan_id</f>
        <v>805</v>
      </c>
      <c r="F2753" s="43">
        <f t="shared" ca="1" si="5235"/>
        <v>2018</v>
      </c>
      <c r="G2753" s="43">
        <f t="shared" ref="G2753" ca="1" si="5338">VLOOKUP(INDIRECT(CHAR(39)&amp;$A2753&amp;CHAR(39)&amp;"!r2c"&amp;$C2753,0),variables,2,0)</f>
        <v>11005</v>
      </c>
      <c r="H2753" s="4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0.29982175358573759</v>
      </c>
      <c r="I2753" s="43"/>
    </row>
    <row r="2754" spans="1:9" x14ac:dyDescent="0.3">
      <c r="A2754" s="43" t="s">
        <v>310</v>
      </c>
      <c r="B2754" s="43">
        <f t="shared" si="5210"/>
        <v>20</v>
      </c>
      <c r="C2754" s="43">
        <f t="shared" si="5211"/>
        <v>19</v>
      </c>
      <c r="D2754" s="43"/>
      <c r="E2754" s="43">
        <f t="shared" ref="E2754" si="5339">plan_id</f>
        <v>805</v>
      </c>
      <c r="F2754" s="43">
        <f t="shared" ca="1" si="5235"/>
        <v>2018</v>
      </c>
      <c r="G2754" s="43">
        <f t="shared" ref="G2754" ca="1" si="5340">VLOOKUP(INDIRECT(CHAR(39)&amp;$A2754&amp;CHAR(39)&amp;"!r2c"&amp;$C2754,0),variables,2,0)</f>
        <v>10988</v>
      </c>
      <c r="H2754" s="4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3"/>
    </row>
    <row r="2755" spans="1:9" x14ac:dyDescent="0.3">
      <c r="A2755" s="43" t="s">
        <v>310</v>
      </c>
      <c r="B2755" s="43">
        <f t="shared" ref="B2755:B2818" si="5341">B2728+1</f>
        <v>20</v>
      </c>
      <c r="C2755" s="43">
        <f t="shared" ref="C2755:C2818" si="5342">C2728</f>
        <v>20</v>
      </c>
      <c r="D2755" s="43"/>
      <c r="E2755" s="43">
        <f t="shared" ref="E2755" si="5343">plan_id</f>
        <v>805</v>
      </c>
      <c r="F2755" s="43">
        <f t="shared" ca="1" si="5235"/>
        <v>2018</v>
      </c>
      <c r="G2755" s="43">
        <f t="shared" ref="G2755" ca="1" si="5344">VLOOKUP(INDIRECT(CHAR(39)&amp;$A2755&amp;CHAR(39)&amp;"!r2c"&amp;$C2755,0),variables,2,0)</f>
        <v>10996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19981633096</v>
      </c>
      <c r="I2755" s="43"/>
    </row>
    <row r="2756" spans="1:9" x14ac:dyDescent="0.3">
      <c r="A2756" s="43" t="s">
        <v>310</v>
      </c>
      <c r="B2756" s="43">
        <f t="shared" si="5341"/>
        <v>20</v>
      </c>
      <c r="C2756" s="43">
        <f t="shared" si="5342"/>
        <v>21</v>
      </c>
      <c r="D2756" s="43"/>
      <c r="E2756" s="43">
        <f t="shared" ref="E2756" si="5345">plan_id</f>
        <v>805</v>
      </c>
      <c r="F2756" s="43">
        <f t="shared" ca="1" si="5235"/>
        <v>2018</v>
      </c>
      <c r="G2756" s="43">
        <f t="shared" ref="G2756" ca="1" si="5346">VLOOKUP(INDIRECT(CHAR(39)&amp;$A2756&amp;CHAR(39)&amp;"!r2c"&amp;$C2756,0),variables,2,0)</f>
        <v>10997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0.59124830206803702</v>
      </c>
      <c r="I2756" s="43"/>
    </row>
    <row r="2757" spans="1:9" x14ac:dyDescent="0.3">
      <c r="A2757" s="43" t="s">
        <v>310</v>
      </c>
      <c r="B2757" s="43">
        <f t="shared" si="5341"/>
        <v>20</v>
      </c>
      <c r="C2757" s="43">
        <f t="shared" si="5342"/>
        <v>22</v>
      </c>
      <c r="D2757" s="43"/>
      <c r="E2757" s="43">
        <f t="shared" ref="E2757" si="5347">plan_id</f>
        <v>805</v>
      </c>
      <c r="F2757" s="43">
        <f t="shared" ca="1" si="5235"/>
        <v>2018</v>
      </c>
      <c r="G2757" s="43">
        <f t="shared" ref="G2757" ca="1" si="5348">VLOOKUP(INDIRECT(CHAR(39)&amp;$A2757&amp;CHAR(39)&amp;"!r2c"&amp;$C2757,0),variables,2,0)</f>
        <v>10980</v>
      </c>
      <c r="H2757" s="4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9.1399999999999995E-2</v>
      </c>
      <c r="I2757" s="43"/>
    </row>
    <row r="2758" spans="1:9" x14ac:dyDescent="0.3">
      <c r="A2758" s="43" t="s">
        <v>310</v>
      </c>
      <c r="B2758" s="43">
        <f t="shared" si="5341"/>
        <v>20</v>
      </c>
      <c r="C2758" s="43">
        <f t="shared" si="5342"/>
        <v>23</v>
      </c>
      <c r="D2758" s="43"/>
      <c r="E2758" s="43">
        <f t="shared" ref="E2758" si="5349">plan_id</f>
        <v>805</v>
      </c>
      <c r="F2758" s="43">
        <f t="shared" ca="1" si="5235"/>
        <v>2018</v>
      </c>
      <c r="G2758" s="43">
        <f t="shared" ref="G2758" ca="1" si="5350">VLOOKUP(INDIRECT(CHAR(39)&amp;$A2758&amp;CHAR(39)&amp;"!r2c"&amp;$C2758,0),variables,2,0)</f>
        <v>10981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0.105</v>
      </c>
      <c r="I2758" s="43"/>
    </row>
    <row r="2759" spans="1:9" x14ac:dyDescent="0.3">
      <c r="A2759" s="43" t="s">
        <v>310</v>
      </c>
      <c r="B2759" s="43">
        <f t="shared" si="5341"/>
        <v>20</v>
      </c>
      <c r="C2759" s="43">
        <f t="shared" si="5342"/>
        <v>24</v>
      </c>
      <c r="D2759" s="43"/>
      <c r="E2759" s="43">
        <f t="shared" ref="E2759" si="5351">plan_id</f>
        <v>805</v>
      </c>
      <c r="F2759" s="43">
        <f t="shared" ca="1" si="5235"/>
        <v>2018</v>
      </c>
      <c r="G2759" s="43">
        <f t="shared" ref="G2759" ca="1" si="5352">VLOOKUP(INDIRECT(CHAR(39)&amp;$A2759&amp;CHAR(39)&amp;"!r2c"&amp;$C2759,0),variables,2,0)</f>
        <v>10998</v>
      </c>
      <c r="H2759" s="4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3"/>
    </row>
    <row r="2760" spans="1:9" x14ac:dyDescent="0.3">
      <c r="A2760" s="43" t="s">
        <v>310</v>
      </c>
      <c r="B2760" s="43">
        <f t="shared" si="5341"/>
        <v>20</v>
      </c>
      <c r="C2760" s="43">
        <f t="shared" si="5342"/>
        <v>25</v>
      </c>
      <c r="D2760" s="43"/>
      <c r="E2760" s="43">
        <f t="shared" ref="E2760" si="5353">plan_id</f>
        <v>805</v>
      </c>
      <c r="F2760" s="43">
        <f t="shared" ca="1" si="5235"/>
        <v>2018</v>
      </c>
      <c r="G2760" s="43">
        <f t="shared" ref="G2760" ca="1" si="5354">VLOOKUP(INDIRECT(CHAR(39)&amp;$A2760&amp;CHAR(39)&amp;"!r2c"&amp;$C2760,0),variables,2,0)</f>
        <v>10999</v>
      </c>
      <c r="H2760" s="4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2004617334</v>
      </c>
      <c r="I2760" s="43"/>
    </row>
    <row r="2761" spans="1:9" x14ac:dyDescent="0.3">
      <c r="A2761" s="43" t="s">
        <v>310</v>
      </c>
      <c r="B2761" s="43">
        <f t="shared" si="5341"/>
        <v>20</v>
      </c>
      <c r="C2761" s="43">
        <f t="shared" si="5342"/>
        <v>26</v>
      </c>
      <c r="D2761" s="43"/>
      <c r="E2761" s="43">
        <f t="shared" ref="E2761" si="5355">plan_id</f>
        <v>805</v>
      </c>
      <c r="F2761" s="43">
        <f t="shared" ca="1" si="5235"/>
        <v>2018</v>
      </c>
      <c r="G2761" s="43">
        <f t="shared" ref="G2761" ca="1" si="5356">VLOOKUP(INDIRECT(CHAR(39)&amp;$A2761&amp;CHAR(39)&amp;"!r2c"&amp;$C2761,0),variables,2,0)</f>
        <v>11000</v>
      </c>
      <c r="H2761" s="4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31072421</v>
      </c>
      <c r="I2761" s="43"/>
    </row>
    <row r="2762" spans="1:9" x14ac:dyDescent="0.3">
      <c r="A2762" s="43" t="s">
        <v>310</v>
      </c>
      <c r="B2762" s="43">
        <f t="shared" si="5341"/>
        <v>20</v>
      </c>
      <c r="C2762" s="43">
        <f t="shared" si="5342"/>
        <v>27</v>
      </c>
      <c r="D2762" s="43"/>
      <c r="E2762" s="43">
        <f t="shared" ref="E2762" si="5357">plan_id</f>
        <v>805</v>
      </c>
      <c r="F2762" s="43">
        <f t="shared" ca="1" si="5235"/>
        <v>2018</v>
      </c>
      <c r="G2762" s="43">
        <f t="shared" ref="G2762" ca="1" si="5358">VLOOKUP(INDIRECT(CHAR(39)&amp;$A2762&amp;CHAR(39)&amp;"!r2c"&amp;$C2762,0),variables,2,0)</f>
        <v>11001</v>
      </c>
      <c r="H2762" s="4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11388493</v>
      </c>
      <c r="I2762" s="43"/>
    </row>
    <row r="2763" spans="1:9" x14ac:dyDescent="0.3">
      <c r="A2763" s="43" t="s">
        <v>310</v>
      </c>
      <c r="B2763" s="43">
        <f t="shared" si="5341"/>
        <v>20</v>
      </c>
      <c r="C2763" s="43">
        <f t="shared" si="5342"/>
        <v>28</v>
      </c>
      <c r="D2763" s="43"/>
      <c r="E2763" s="43">
        <f t="shared" ref="E2763" si="5359">plan_id</f>
        <v>805</v>
      </c>
      <c r="F2763" s="43">
        <f t="shared" ca="1" si="5235"/>
        <v>2018</v>
      </c>
      <c r="G2763" s="43">
        <f t="shared" ref="G2763" ca="1" si="5360">VLOOKUP(INDIRECT(CHAR(39)&amp;$A2763&amp;CHAR(39)&amp;"!r2c"&amp;$C2763,0),variables,2,0)</f>
        <v>11002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43"/>
    </row>
    <row r="2764" spans="1:9" x14ac:dyDescent="0.3">
      <c r="A2764" s="43" t="s">
        <v>310</v>
      </c>
      <c r="B2764" s="43">
        <f t="shared" si="5341"/>
        <v>20</v>
      </c>
      <c r="C2764" s="43">
        <f t="shared" si="5342"/>
        <v>29</v>
      </c>
      <c r="D2764" s="43"/>
      <c r="E2764" s="43">
        <f t="shared" ref="E2764" si="5361">plan_id</f>
        <v>805</v>
      </c>
      <c r="F2764" s="43">
        <f t="shared" ca="1" si="5235"/>
        <v>2018</v>
      </c>
      <c r="G2764" s="43">
        <f t="shared" ref="G2764" ca="1" si="5362">VLOOKUP(INDIRECT(CHAR(39)&amp;$A2764&amp;CHAR(39)&amp;"!r2c"&amp;$C2764,0),variables,2,0)</f>
        <v>11003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2047078248</v>
      </c>
      <c r="I2764" s="43"/>
    </row>
    <row r="2765" spans="1:9" x14ac:dyDescent="0.3">
      <c r="A2765" s="43" t="s">
        <v>310</v>
      </c>
      <c r="B2765" s="43">
        <f t="shared" si="5341"/>
        <v>21</v>
      </c>
      <c r="C2765" s="43">
        <f t="shared" si="5342"/>
        <v>3</v>
      </c>
      <c r="D2765" s="43"/>
      <c r="E2765" s="43">
        <f t="shared" ref="E2765" si="5363">plan_id</f>
        <v>805</v>
      </c>
      <c r="F2765" s="43">
        <f t="shared" ca="1" si="5235"/>
        <v>2019</v>
      </c>
      <c r="G2765" s="43">
        <f t="shared" ref="G2765" ca="1" si="5364">VLOOKUP(INDIRECT(CHAR(39)&amp;$A2765&amp;CHAR(39)&amp;"!r2c"&amp;$C2765,0),variables,2,0)</f>
        <v>10982</v>
      </c>
      <c r="H2765" s="4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43"/>
    </row>
    <row r="2766" spans="1:9" x14ac:dyDescent="0.3">
      <c r="A2766" s="43" t="s">
        <v>310</v>
      </c>
      <c r="B2766" s="43">
        <f t="shared" si="5341"/>
        <v>21</v>
      </c>
      <c r="C2766" s="43">
        <f t="shared" si="5342"/>
        <v>4</v>
      </c>
      <c r="D2766" s="43"/>
      <c r="E2766" s="43">
        <f t="shared" ref="E2766" si="5365">plan_id</f>
        <v>805</v>
      </c>
      <c r="F2766" s="43">
        <f t="shared" ref="F2766:F2818" ca="1" si="5366">INDIRECT(CHAR(39)&amp;$A2766&amp;CHAR(39)&amp;"!r"&amp;$B2766&amp;"c2",0)</f>
        <v>2019</v>
      </c>
      <c r="G2766" s="43">
        <f t="shared" ref="G2766" ca="1" si="5367">VLOOKUP(INDIRECT(CHAR(39)&amp;$A2766&amp;CHAR(39)&amp;"!r2c"&amp;$C2766,0),variables,2,0)</f>
        <v>10984</v>
      </c>
      <c r="H2766" s="4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3"/>
    </row>
    <row r="2767" spans="1:9" x14ac:dyDescent="0.3">
      <c r="A2767" s="43" t="s">
        <v>310</v>
      </c>
      <c r="B2767" s="43">
        <f t="shared" si="5341"/>
        <v>21</v>
      </c>
      <c r="C2767" s="43">
        <f t="shared" si="5342"/>
        <v>5</v>
      </c>
      <c r="D2767" s="43"/>
      <c r="E2767" s="43">
        <f t="shared" ref="E2767" si="5368">plan_id</f>
        <v>805</v>
      </c>
      <c r="F2767" s="43">
        <f t="shared" ca="1" si="5366"/>
        <v>2019</v>
      </c>
      <c r="G2767" s="43">
        <f t="shared" ref="G2767" ca="1" si="5369">VLOOKUP(INDIRECT(CHAR(39)&amp;$A2767&amp;CHAR(39)&amp;"!r2c"&amp;$C2767,0),variables,2,0)</f>
        <v>10985</v>
      </c>
      <c r="H2767" s="4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3"/>
    </row>
    <row r="2768" spans="1:9" x14ac:dyDescent="0.3">
      <c r="A2768" s="43" t="s">
        <v>310</v>
      </c>
      <c r="B2768" s="43">
        <f t="shared" si="5341"/>
        <v>21</v>
      </c>
      <c r="C2768" s="43">
        <f t="shared" si="5342"/>
        <v>6</v>
      </c>
      <c r="D2768" s="43"/>
      <c r="E2768" s="43">
        <f t="shared" ref="E2768" si="5370">plan_id</f>
        <v>805</v>
      </c>
      <c r="F2768" s="43">
        <f t="shared" ca="1" si="5366"/>
        <v>2019</v>
      </c>
      <c r="G2768" s="43">
        <f t="shared" ref="G2768" ca="1" si="5371">VLOOKUP(INDIRECT(CHAR(39)&amp;$A2768&amp;CHAR(39)&amp;"!r2c"&amp;$C2768,0),variables,2,0)</f>
        <v>10986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3"/>
    </row>
    <row r="2769" spans="1:9" x14ac:dyDescent="0.3">
      <c r="A2769" s="43" t="s">
        <v>310</v>
      </c>
      <c r="B2769" s="43">
        <f t="shared" si="5341"/>
        <v>21</v>
      </c>
      <c r="C2769" s="43">
        <f t="shared" si="5342"/>
        <v>7</v>
      </c>
      <c r="D2769" s="43"/>
      <c r="E2769" s="43">
        <f t="shared" ref="E2769" si="5372">plan_id</f>
        <v>805</v>
      </c>
      <c r="F2769" s="43">
        <f t="shared" ca="1" si="5366"/>
        <v>2019</v>
      </c>
      <c r="G2769" s="43">
        <f t="shared" ref="G2769" ca="1" si="5373">VLOOKUP(INDIRECT(CHAR(39)&amp;$A2769&amp;CHAR(39)&amp;"!r2c"&amp;$C2769,0),variables,2,0)</f>
        <v>10974</v>
      </c>
      <c r="H2769" s="4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  <c r="I2769" s="43"/>
    </row>
    <row r="2770" spans="1:9" x14ac:dyDescent="0.3">
      <c r="A2770" s="43" t="s">
        <v>310</v>
      </c>
      <c r="B2770" s="43">
        <f t="shared" si="5341"/>
        <v>21</v>
      </c>
      <c r="C2770" s="43">
        <f t="shared" si="5342"/>
        <v>8</v>
      </c>
      <c r="D2770" s="43"/>
      <c r="E2770" s="43">
        <f t="shared" ref="E2770" si="5374">plan_id</f>
        <v>805</v>
      </c>
      <c r="F2770" s="43">
        <f t="shared" ca="1" si="5366"/>
        <v>2019</v>
      </c>
      <c r="G2770" s="43">
        <f t="shared" ref="G2770" ca="1" si="5375">VLOOKUP(INDIRECT(CHAR(39)&amp;$A2770&amp;CHAR(39)&amp;"!r2c"&amp;$C2770,0),variables,2,0)</f>
        <v>10987</v>
      </c>
      <c r="H2770" s="4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3"/>
    </row>
    <row r="2771" spans="1:9" x14ac:dyDescent="0.3">
      <c r="A2771" s="43" t="s">
        <v>310</v>
      </c>
      <c r="B2771" s="43">
        <f t="shared" si="5341"/>
        <v>21</v>
      </c>
      <c r="C2771" s="43">
        <f t="shared" si="5342"/>
        <v>9</v>
      </c>
      <c r="D2771" s="43"/>
      <c r="E2771" s="43">
        <f t="shared" ref="E2771" si="5376">plan_id</f>
        <v>805</v>
      </c>
      <c r="F2771" s="43">
        <f t="shared" ca="1" si="5366"/>
        <v>2019</v>
      </c>
      <c r="G2771" s="43">
        <f t="shared" ref="G2771" ca="1" si="5377">VLOOKUP(INDIRECT(CHAR(39)&amp;$A2771&amp;CHAR(39)&amp;"!r2c"&amp;$C2771,0),variables,2,0)</f>
        <v>10885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1123034823</v>
      </c>
      <c r="I2771" s="43"/>
    </row>
    <row r="2772" spans="1:9" x14ac:dyDescent="0.3">
      <c r="A2772" s="43" t="s">
        <v>310</v>
      </c>
      <c r="B2772" s="43">
        <f t="shared" si="5341"/>
        <v>21</v>
      </c>
      <c r="C2772" s="43">
        <f t="shared" si="5342"/>
        <v>10</v>
      </c>
      <c r="D2772" s="43"/>
      <c r="E2772" s="43">
        <f t="shared" ref="E2772" si="5378">plan_id</f>
        <v>805</v>
      </c>
      <c r="F2772" s="43">
        <f t="shared" ca="1" si="5366"/>
        <v>2019</v>
      </c>
      <c r="G2772" s="43">
        <f t="shared" ref="G2772" ca="1" si="5379">VLOOKUP(INDIRECT(CHAR(39)&amp;$A2772&amp;CHAR(39)&amp;"!r2c"&amp;$C2772,0),variables,2,0)</f>
        <v>10886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1123034823</v>
      </c>
      <c r="I2772" s="43"/>
    </row>
    <row r="2773" spans="1:9" x14ac:dyDescent="0.3">
      <c r="A2773" s="43" t="s">
        <v>310</v>
      </c>
      <c r="B2773" s="43">
        <f t="shared" si="5341"/>
        <v>21</v>
      </c>
      <c r="C2773" s="43">
        <f t="shared" si="5342"/>
        <v>11</v>
      </c>
      <c r="D2773" s="43"/>
      <c r="E2773" s="43">
        <f t="shared" ref="E2773" si="5380">plan_id</f>
        <v>805</v>
      </c>
      <c r="F2773" s="43">
        <f t="shared" ca="1" si="5366"/>
        <v>2019</v>
      </c>
      <c r="G2773" s="43">
        <f t="shared" ref="G2773" ca="1" si="5381">VLOOKUP(INDIRECT(CHAR(39)&amp;$A2773&amp;CHAR(39)&amp;"!r2c"&amp;$C2773,0),variables,2,0)</f>
        <v>10887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43"/>
    </row>
    <row r="2774" spans="1:9" x14ac:dyDescent="0.3">
      <c r="A2774" s="43" t="s">
        <v>310</v>
      </c>
      <c r="B2774" s="43">
        <f t="shared" si="5341"/>
        <v>21</v>
      </c>
      <c r="C2774" s="43">
        <f t="shared" si="5342"/>
        <v>12</v>
      </c>
      <c r="D2774" s="43"/>
      <c r="E2774" s="43">
        <f t="shared" ref="E2774" si="5382">plan_id</f>
        <v>805</v>
      </c>
      <c r="F2774" s="43">
        <f t="shared" ca="1" si="5366"/>
        <v>2019</v>
      </c>
      <c r="G2774" s="43">
        <f t="shared" ref="G2774" ca="1" si="5383">VLOOKUP(INDIRECT(CHAR(39)&amp;$A2774&amp;CHAR(39)&amp;"!r2c"&amp;$C2774,0),variables,2,0)</f>
        <v>10883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43"/>
    </row>
    <row r="2775" spans="1:9" x14ac:dyDescent="0.3">
      <c r="A2775" s="43" t="s">
        <v>310</v>
      </c>
      <c r="B2775" s="43">
        <f t="shared" si="5341"/>
        <v>21</v>
      </c>
      <c r="C2775" s="43">
        <f t="shared" si="5342"/>
        <v>13</v>
      </c>
      <c r="D2775" s="43"/>
      <c r="E2775" s="43">
        <f t="shared" ref="E2775" si="5384">plan_id</f>
        <v>805</v>
      </c>
      <c r="F2775" s="43">
        <f t="shared" ca="1" si="5366"/>
        <v>2019</v>
      </c>
      <c r="G2775" s="43">
        <f t="shared" ref="G2775" ca="1" si="5385">VLOOKUP(INDIRECT(CHAR(39)&amp;$A2775&amp;CHAR(39)&amp;"!r2c"&amp;$C2775,0),variables,2,0)</f>
        <v>10989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20154161000</v>
      </c>
      <c r="I2775" s="43"/>
    </row>
    <row r="2776" spans="1:9" x14ac:dyDescent="0.3">
      <c r="A2776" s="43" t="s">
        <v>310</v>
      </c>
      <c r="B2776" s="43">
        <f t="shared" si="5341"/>
        <v>21</v>
      </c>
      <c r="C2776" s="43">
        <f t="shared" si="5342"/>
        <v>14</v>
      </c>
      <c r="D2776" s="43"/>
      <c r="E2776" s="43">
        <f t="shared" ref="E2776" si="5386">plan_id</f>
        <v>805</v>
      </c>
      <c r="F2776" s="43">
        <f t="shared" ca="1" si="5366"/>
        <v>2019</v>
      </c>
      <c r="G2776" s="43">
        <f t="shared" ref="G2776" ca="1" si="5387">VLOOKUP(INDIRECT(CHAR(39)&amp;$A2776&amp;CHAR(39)&amp;"!r2c"&amp;$C2776,0),variables,2,0)</f>
        <v>10990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34676713000</v>
      </c>
      <c r="I2776" s="43"/>
    </row>
    <row r="2777" spans="1:9" x14ac:dyDescent="0.3">
      <c r="A2777" s="43" t="s">
        <v>310</v>
      </c>
      <c r="B2777" s="43">
        <f t="shared" si="5341"/>
        <v>21</v>
      </c>
      <c r="C2777" s="43">
        <f t="shared" si="5342"/>
        <v>15</v>
      </c>
      <c r="D2777" s="43"/>
      <c r="E2777" s="43">
        <f t="shared" ref="E2777" si="5388">plan_id</f>
        <v>805</v>
      </c>
      <c r="F2777" s="43">
        <f t="shared" ca="1" si="5366"/>
        <v>2019</v>
      </c>
      <c r="G2777" s="43">
        <f t="shared" ref="G2777" ca="1" si="5389">VLOOKUP(INDIRECT(CHAR(39)&amp;$A2777&amp;CHAR(39)&amp;"!r2c"&amp;$C2777,0),variables,2,0)</f>
        <v>10991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14522552000</v>
      </c>
      <c r="I2777" s="43"/>
    </row>
    <row r="2778" spans="1:9" x14ac:dyDescent="0.3">
      <c r="A2778" s="43" t="s">
        <v>310</v>
      </c>
      <c r="B2778" s="43">
        <f t="shared" si="5341"/>
        <v>21</v>
      </c>
      <c r="C2778" s="43">
        <f t="shared" si="5342"/>
        <v>16</v>
      </c>
      <c r="D2778" s="43"/>
      <c r="E2778" s="43">
        <f t="shared" ref="E2778" si="5390">plan_id</f>
        <v>805</v>
      </c>
      <c r="F2778" s="43">
        <f t="shared" ca="1" si="5366"/>
        <v>2019</v>
      </c>
      <c r="G2778" s="43">
        <f t="shared" ref="G2778" ca="1" si="5391">VLOOKUP(INDIRECT(CHAR(39)&amp;$A2778&amp;CHAR(39)&amp;"!r2c"&amp;$C2778,0),variables,2,0)</f>
        <v>10992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0.58099999999999996</v>
      </c>
      <c r="I2778" s="43"/>
    </row>
    <row r="2779" spans="1:9" x14ac:dyDescent="0.3">
      <c r="A2779" s="43" t="s">
        <v>310</v>
      </c>
      <c r="B2779" s="43">
        <f t="shared" si="5341"/>
        <v>21</v>
      </c>
      <c r="C2779" s="43">
        <f t="shared" si="5342"/>
        <v>17</v>
      </c>
      <c r="D2779" s="43"/>
      <c r="E2779" s="43">
        <f t="shared" ref="E2779" si="5392">plan_id</f>
        <v>805</v>
      </c>
      <c r="F2779" s="43">
        <f t="shared" ca="1" si="5366"/>
        <v>2019</v>
      </c>
      <c r="G2779" s="43">
        <f t="shared" ref="G2779" ca="1" si="5393">VLOOKUP(INDIRECT(CHAR(39)&amp;$A2779&amp;CHAR(39)&amp;"!r2c"&amp;$C2779,0),variables,2,0)</f>
        <v>10993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3648428000</v>
      </c>
      <c r="I2779" s="43"/>
    </row>
    <row r="2780" spans="1:9" x14ac:dyDescent="0.3">
      <c r="A2780" s="43" t="s">
        <v>310</v>
      </c>
      <c r="B2780" s="43">
        <f t="shared" si="5341"/>
        <v>21</v>
      </c>
      <c r="C2780" s="43">
        <f t="shared" si="5342"/>
        <v>18</v>
      </c>
      <c r="D2780" s="43"/>
      <c r="E2780" s="43">
        <f t="shared" ref="E2780" si="5394">plan_id</f>
        <v>805</v>
      </c>
      <c r="F2780" s="43">
        <f t="shared" ca="1" si="5366"/>
        <v>2019</v>
      </c>
      <c r="G2780" s="43">
        <f t="shared" ref="G2780" ca="1" si="5395">VLOOKUP(INDIRECT(CHAR(39)&amp;$A2780&amp;CHAR(39)&amp;"!r2c"&amp;$C2780,0),variables,2,0)</f>
        <v>11005</v>
      </c>
      <c r="H2780" s="4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0.3078133439936323</v>
      </c>
      <c r="I2780" s="43"/>
    </row>
    <row r="2781" spans="1:9" x14ac:dyDescent="0.3">
      <c r="A2781" s="43" t="s">
        <v>310</v>
      </c>
      <c r="B2781" s="43">
        <f t="shared" si="5341"/>
        <v>21</v>
      </c>
      <c r="C2781" s="43">
        <f t="shared" si="5342"/>
        <v>19</v>
      </c>
      <c r="D2781" s="43"/>
      <c r="E2781" s="43">
        <f t="shared" ref="E2781" si="5396">plan_id</f>
        <v>805</v>
      </c>
      <c r="F2781" s="43">
        <f t="shared" ca="1" si="5366"/>
        <v>2019</v>
      </c>
      <c r="G2781" s="43">
        <f t="shared" ref="G2781" ca="1" si="5397">VLOOKUP(INDIRECT(CHAR(39)&amp;$A2781&amp;CHAR(39)&amp;"!r2c"&amp;$C2781,0),variables,2,0)</f>
        <v>10988</v>
      </c>
      <c r="H2781" s="4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3"/>
    </row>
    <row r="2782" spans="1:9" x14ac:dyDescent="0.3">
      <c r="A2782" s="43" t="s">
        <v>310</v>
      </c>
      <c r="B2782" s="43">
        <f t="shared" si="5341"/>
        <v>21</v>
      </c>
      <c r="C2782" s="43">
        <f t="shared" si="5342"/>
        <v>20</v>
      </c>
      <c r="D2782" s="43"/>
      <c r="E2782" s="43">
        <f t="shared" ref="E2782" si="5398">plan_id</f>
        <v>805</v>
      </c>
      <c r="F2782" s="43">
        <f t="shared" ca="1" si="5366"/>
        <v>2019</v>
      </c>
      <c r="G2782" s="43">
        <f t="shared" ref="G2782" ca="1" si="5399">VLOOKUP(INDIRECT(CHAR(39)&amp;$A2782&amp;CHAR(39)&amp;"!r2c"&amp;$C2782,0),variables,2,0)</f>
        <v>10996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20371909905</v>
      </c>
      <c r="I2782" s="43"/>
    </row>
    <row r="2783" spans="1:9" x14ac:dyDescent="0.3">
      <c r="A2783" s="43" t="s">
        <v>310</v>
      </c>
      <c r="B2783" s="43">
        <f t="shared" si="5341"/>
        <v>21</v>
      </c>
      <c r="C2783" s="43">
        <f t="shared" si="5342"/>
        <v>21</v>
      </c>
      <c r="D2783" s="43"/>
      <c r="E2783" s="43">
        <f t="shared" ref="E2783" si="5400">plan_id</f>
        <v>805</v>
      </c>
      <c r="F2783" s="43">
        <f t="shared" ca="1" si="5366"/>
        <v>2019</v>
      </c>
      <c r="G2783" s="43">
        <f t="shared" ref="G2783" ca="1" si="5401">VLOOKUP(INDIRECT(CHAR(39)&amp;$A2783&amp;CHAR(39)&amp;"!r2c"&amp;$C2783,0),variables,2,0)</f>
        <v>10997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0.58748099639663076</v>
      </c>
      <c r="I2783" s="43"/>
    </row>
    <row r="2784" spans="1:9" x14ac:dyDescent="0.3">
      <c r="A2784" s="43" t="s">
        <v>310</v>
      </c>
      <c r="B2784" s="43">
        <f t="shared" si="5341"/>
        <v>21</v>
      </c>
      <c r="C2784" s="43">
        <f t="shared" si="5342"/>
        <v>22</v>
      </c>
      <c r="D2784" s="43"/>
      <c r="E2784" s="43">
        <f t="shared" ref="E2784" si="5402">plan_id</f>
        <v>805</v>
      </c>
      <c r="F2784" s="43">
        <f t="shared" ca="1" si="5366"/>
        <v>2019</v>
      </c>
      <c r="G2784" s="43">
        <f t="shared" ref="G2784" ca="1" si="5403">VLOOKUP(INDIRECT(CHAR(39)&amp;$A2784&amp;CHAR(39)&amp;"!r2c"&amp;$C2784,0),variables,2,0)</f>
        <v>10980</v>
      </c>
      <c r="H2784" s="4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7.0699999999999999E-2</v>
      </c>
      <c r="I2784" s="43"/>
    </row>
    <row r="2785" spans="1:9" x14ac:dyDescent="0.3">
      <c r="A2785" s="43" t="s">
        <v>310</v>
      </c>
      <c r="B2785" s="43">
        <f t="shared" si="5341"/>
        <v>21</v>
      </c>
      <c r="C2785" s="43">
        <f t="shared" si="5342"/>
        <v>23</v>
      </c>
      <c r="D2785" s="43"/>
      <c r="E2785" s="43">
        <f t="shared" ref="E2785" si="5404">plan_id</f>
        <v>805</v>
      </c>
      <c r="F2785" s="43">
        <f t="shared" ca="1" si="5366"/>
        <v>2019</v>
      </c>
      <c r="G2785" s="43">
        <f t="shared" ref="G2785" ca="1" si="5405">VLOOKUP(INDIRECT(CHAR(39)&amp;$A2785&amp;CHAR(39)&amp;"!r2c"&amp;$C2785,0),variables,2,0)</f>
        <v>10981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5.6000000000000001E-2</v>
      </c>
      <c r="I2785" s="43"/>
    </row>
    <row r="2786" spans="1:9" x14ac:dyDescent="0.3">
      <c r="A2786" s="43" t="s">
        <v>310</v>
      </c>
      <c r="B2786" s="43">
        <f t="shared" si="5341"/>
        <v>21</v>
      </c>
      <c r="C2786" s="43">
        <f t="shared" si="5342"/>
        <v>24</v>
      </c>
      <c r="D2786" s="43"/>
      <c r="E2786" s="43">
        <f t="shared" ref="E2786" si="5406">plan_id</f>
        <v>805</v>
      </c>
      <c r="F2786" s="43">
        <f t="shared" ca="1" si="5366"/>
        <v>2019</v>
      </c>
      <c r="G2786" s="43">
        <f t="shared" ref="G2786" ca="1" si="5407">VLOOKUP(INDIRECT(CHAR(39)&amp;$A2786&amp;CHAR(39)&amp;"!r2c"&amp;$C2786,0),variables,2,0)</f>
        <v>10998</v>
      </c>
      <c r="H2786" s="4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3"/>
    </row>
    <row r="2787" spans="1:9" x14ac:dyDescent="0.3">
      <c r="A2787" s="43" t="s">
        <v>310</v>
      </c>
      <c r="B2787" s="43">
        <f t="shared" si="5341"/>
        <v>21</v>
      </c>
      <c r="C2787" s="43">
        <f t="shared" si="5342"/>
        <v>25</v>
      </c>
      <c r="D2787" s="43"/>
      <c r="E2787" s="43">
        <f t="shared" ref="E2787" si="5408">plan_id</f>
        <v>805</v>
      </c>
      <c r="F2787" s="43">
        <f t="shared" ca="1" si="5366"/>
        <v>2019</v>
      </c>
      <c r="G2787" s="43">
        <f t="shared" ref="G2787" ca="1" si="5409">VLOOKUP(INDIRECT(CHAR(39)&amp;$A2787&amp;CHAR(39)&amp;"!r2c"&amp;$C2787,0),variables,2,0)</f>
        <v>10999</v>
      </c>
      <c r="H2787" s="4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2094364072</v>
      </c>
      <c r="I2787" s="43"/>
    </row>
    <row r="2788" spans="1:9" x14ac:dyDescent="0.3">
      <c r="A2788" s="43" t="s">
        <v>310</v>
      </c>
      <c r="B2788" s="43">
        <f t="shared" si="5341"/>
        <v>21</v>
      </c>
      <c r="C2788" s="43">
        <f t="shared" si="5342"/>
        <v>26</v>
      </c>
      <c r="D2788" s="43"/>
      <c r="E2788" s="43">
        <f t="shared" ref="E2788" si="5410">plan_id</f>
        <v>805</v>
      </c>
      <c r="F2788" s="43">
        <f t="shared" ca="1" si="5366"/>
        <v>2019</v>
      </c>
      <c r="G2788" s="43">
        <f t="shared" ref="G2788" ca="1" si="5411">VLOOKUP(INDIRECT(CHAR(39)&amp;$A2788&amp;CHAR(39)&amp;"!r2c"&amp;$C2788,0),variables,2,0)</f>
        <v>11000</v>
      </c>
      <c r="H2788" s="4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32403149</v>
      </c>
      <c r="I2788" s="43"/>
    </row>
    <row r="2789" spans="1:9" x14ac:dyDescent="0.3">
      <c r="A2789" s="43" t="s">
        <v>310</v>
      </c>
      <c r="B2789" s="43">
        <f t="shared" si="5341"/>
        <v>21</v>
      </c>
      <c r="C2789" s="43">
        <f t="shared" si="5342"/>
        <v>27</v>
      </c>
      <c r="D2789" s="43"/>
      <c r="E2789" s="43">
        <f t="shared" ref="E2789" si="5412">plan_id</f>
        <v>805</v>
      </c>
      <c r="F2789" s="43">
        <f t="shared" ca="1" si="5366"/>
        <v>2019</v>
      </c>
      <c r="G2789" s="43">
        <f t="shared" ref="G2789" ca="1" si="5413">VLOOKUP(INDIRECT(CHAR(39)&amp;$A2789&amp;CHAR(39)&amp;"!r2c"&amp;$C2789,0),variables,2,0)</f>
        <v>11001</v>
      </c>
      <c r="H2789" s="4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12352308</v>
      </c>
      <c r="I2789" s="43"/>
    </row>
    <row r="2790" spans="1:9" x14ac:dyDescent="0.3">
      <c r="A2790" s="43" t="s">
        <v>310</v>
      </c>
      <c r="B2790" s="43">
        <f t="shared" si="5341"/>
        <v>21</v>
      </c>
      <c r="C2790" s="43">
        <f t="shared" si="5342"/>
        <v>28</v>
      </c>
      <c r="D2790" s="43"/>
      <c r="E2790" s="43">
        <f t="shared" ref="E2790" si="5414">plan_id</f>
        <v>805</v>
      </c>
      <c r="F2790" s="43">
        <f t="shared" ca="1" si="5366"/>
        <v>2019</v>
      </c>
      <c r="G2790" s="43">
        <f t="shared" ref="G2790" ca="1" si="5415">VLOOKUP(INDIRECT(CHAR(39)&amp;$A2790&amp;CHAR(39)&amp;"!r2c"&amp;$C2790,0),variables,2,0)</f>
        <v>11002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43"/>
    </row>
    <row r="2791" spans="1:9" x14ac:dyDescent="0.3">
      <c r="A2791" s="43" t="s">
        <v>310</v>
      </c>
      <c r="B2791" s="43">
        <f t="shared" si="5341"/>
        <v>21</v>
      </c>
      <c r="C2791" s="43">
        <f t="shared" si="5342"/>
        <v>29</v>
      </c>
      <c r="D2791" s="43"/>
      <c r="E2791" s="43">
        <f t="shared" ref="E2791:E2818" si="5416">plan_id</f>
        <v>805</v>
      </c>
      <c r="F2791" s="43">
        <f t="shared" ca="1" si="5366"/>
        <v>2019</v>
      </c>
      <c r="G2791" s="43">
        <f t="shared" ref="G2791:G2818" ca="1" si="5417">VLOOKUP(INDIRECT(CHAR(39)&amp;$A2791&amp;CHAR(39)&amp;"!r2c"&amp;$C2791,0),variables,2,0)</f>
        <v>11003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2139119529</v>
      </c>
      <c r="I2791" s="43"/>
    </row>
    <row r="2792" spans="1:9" x14ac:dyDescent="0.3">
      <c r="A2792" s="43" t="s">
        <v>310</v>
      </c>
      <c r="B2792" s="43">
        <f t="shared" si="5341"/>
        <v>22</v>
      </c>
      <c r="C2792" s="43">
        <f t="shared" si="5342"/>
        <v>3</v>
      </c>
      <c r="D2792" s="43"/>
      <c r="E2792" s="43">
        <f t="shared" si="5416"/>
        <v>805</v>
      </c>
      <c r="F2792" s="43">
        <f t="shared" ca="1" si="5366"/>
        <v>2020</v>
      </c>
      <c r="G2792" s="43">
        <f t="shared" ca="1" si="5417"/>
        <v>10982</v>
      </c>
      <c r="H2792" s="4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43"/>
    </row>
    <row r="2793" spans="1:9" x14ac:dyDescent="0.3">
      <c r="A2793" s="43" t="s">
        <v>310</v>
      </c>
      <c r="B2793" s="43">
        <f t="shared" si="5341"/>
        <v>22</v>
      </c>
      <c r="C2793" s="43">
        <f t="shared" si="5342"/>
        <v>4</v>
      </c>
      <c r="D2793" s="43"/>
      <c r="E2793" s="43">
        <f t="shared" si="5416"/>
        <v>805</v>
      </c>
      <c r="F2793" s="43">
        <f t="shared" ca="1" si="5366"/>
        <v>2020</v>
      </c>
      <c r="G2793" s="43">
        <f t="shared" ca="1" si="5417"/>
        <v>10984</v>
      </c>
      <c r="H2793" s="4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3"/>
    </row>
    <row r="2794" spans="1:9" x14ac:dyDescent="0.3">
      <c r="A2794" s="43" t="s">
        <v>310</v>
      </c>
      <c r="B2794" s="43">
        <f t="shared" si="5341"/>
        <v>22</v>
      </c>
      <c r="C2794" s="43">
        <f t="shared" si="5342"/>
        <v>5</v>
      </c>
      <c r="D2794" s="43"/>
      <c r="E2794" s="43">
        <f t="shared" si="5416"/>
        <v>805</v>
      </c>
      <c r="F2794" s="43">
        <f t="shared" ca="1" si="5366"/>
        <v>2020</v>
      </c>
      <c r="G2794" s="43">
        <f t="shared" ca="1" si="5417"/>
        <v>10985</v>
      </c>
      <c r="H2794" s="4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3"/>
    </row>
    <row r="2795" spans="1:9" x14ac:dyDescent="0.3">
      <c r="A2795" s="43" t="s">
        <v>310</v>
      </c>
      <c r="B2795" s="43">
        <f t="shared" si="5341"/>
        <v>22</v>
      </c>
      <c r="C2795" s="43">
        <f t="shared" si="5342"/>
        <v>6</v>
      </c>
      <c r="D2795" s="43"/>
      <c r="E2795" s="43">
        <f t="shared" si="5416"/>
        <v>805</v>
      </c>
      <c r="F2795" s="43">
        <f t="shared" ca="1" si="5366"/>
        <v>2020</v>
      </c>
      <c r="G2795" s="43">
        <f t="shared" ca="1" si="5417"/>
        <v>10986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3"/>
    </row>
    <row r="2796" spans="1:9" x14ac:dyDescent="0.3">
      <c r="A2796" s="43" t="s">
        <v>310</v>
      </c>
      <c r="B2796" s="43">
        <f t="shared" si="5341"/>
        <v>22</v>
      </c>
      <c r="C2796" s="43">
        <f t="shared" si="5342"/>
        <v>7</v>
      </c>
      <c r="D2796" s="43"/>
      <c r="E2796" s="43">
        <f t="shared" si="5416"/>
        <v>805</v>
      </c>
      <c r="F2796" s="43">
        <f t="shared" ca="1" si="5366"/>
        <v>2020</v>
      </c>
      <c r="G2796" s="43">
        <f t="shared" ca="1" si="5417"/>
        <v>10974</v>
      </c>
      <c r="H2796" s="4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43"/>
    </row>
    <row r="2797" spans="1:9" x14ac:dyDescent="0.3">
      <c r="A2797" s="43" t="s">
        <v>310</v>
      </c>
      <c r="B2797" s="43">
        <f t="shared" si="5341"/>
        <v>22</v>
      </c>
      <c r="C2797" s="43">
        <f t="shared" si="5342"/>
        <v>8</v>
      </c>
      <c r="D2797" s="43"/>
      <c r="E2797" s="43">
        <f t="shared" si="5416"/>
        <v>805</v>
      </c>
      <c r="F2797" s="43">
        <f t="shared" ca="1" si="5366"/>
        <v>2020</v>
      </c>
      <c r="G2797" s="43">
        <f t="shared" ca="1" si="5417"/>
        <v>10987</v>
      </c>
      <c r="H2797" s="4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3"/>
    </row>
    <row r="2798" spans="1:9" x14ac:dyDescent="0.3">
      <c r="A2798" s="43" t="s">
        <v>310</v>
      </c>
      <c r="B2798" s="43">
        <f t="shared" si="5341"/>
        <v>22</v>
      </c>
      <c r="C2798" s="43">
        <f t="shared" si="5342"/>
        <v>9</v>
      </c>
      <c r="D2798" s="43"/>
      <c r="E2798" s="43">
        <f t="shared" si="5416"/>
        <v>805</v>
      </c>
      <c r="F2798" s="43">
        <f t="shared" ca="1" si="5366"/>
        <v>2020</v>
      </c>
      <c r="G2798" s="43">
        <f t="shared" ca="1" si="5417"/>
        <v>10885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1134281000</v>
      </c>
      <c r="I2798" s="43"/>
    </row>
    <row r="2799" spans="1:9" x14ac:dyDescent="0.3">
      <c r="A2799" s="43" t="s">
        <v>310</v>
      </c>
      <c r="B2799" s="43">
        <f t="shared" si="5341"/>
        <v>22</v>
      </c>
      <c r="C2799" s="43">
        <f t="shared" si="5342"/>
        <v>10</v>
      </c>
      <c r="D2799" s="43"/>
      <c r="E2799" s="43">
        <f t="shared" si="5416"/>
        <v>805</v>
      </c>
      <c r="F2799" s="43">
        <f t="shared" ca="1" si="5366"/>
        <v>2020</v>
      </c>
      <c r="G2799" s="43">
        <f t="shared" ca="1" si="5417"/>
        <v>10886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1134281000</v>
      </c>
      <c r="I2799" s="43"/>
    </row>
    <row r="2800" spans="1:9" x14ac:dyDescent="0.3">
      <c r="A2800" s="43" t="s">
        <v>310</v>
      </c>
      <c r="B2800" s="43">
        <f t="shared" si="5341"/>
        <v>22</v>
      </c>
      <c r="C2800" s="43">
        <f t="shared" si="5342"/>
        <v>11</v>
      </c>
      <c r="D2800" s="43"/>
      <c r="E2800" s="43">
        <f t="shared" si="5416"/>
        <v>805</v>
      </c>
      <c r="F2800" s="43">
        <f t="shared" ca="1" si="5366"/>
        <v>2020</v>
      </c>
      <c r="G2800" s="43">
        <f t="shared" ca="1" si="5417"/>
        <v>10887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43"/>
    </row>
    <row r="2801" spans="1:9" x14ac:dyDescent="0.3">
      <c r="A2801" s="43" t="s">
        <v>310</v>
      </c>
      <c r="B2801" s="43">
        <f t="shared" si="5341"/>
        <v>22</v>
      </c>
      <c r="C2801" s="43">
        <f t="shared" si="5342"/>
        <v>12</v>
      </c>
      <c r="D2801" s="43"/>
      <c r="E2801" s="43">
        <f t="shared" si="5416"/>
        <v>805</v>
      </c>
      <c r="F2801" s="43">
        <f t="shared" ca="1" si="5366"/>
        <v>2020</v>
      </c>
      <c r="G2801" s="43">
        <f t="shared" ca="1" si="5417"/>
        <v>10883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43"/>
    </row>
    <row r="2802" spans="1:9" x14ac:dyDescent="0.3">
      <c r="A2802" s="43" t="s">
        <v>310</v>
      </c>
      <c r="B2802" s="43">
        <f t="shared" si="5341"/>
        <v>22</v>
      </c>
      <c r="C2802" s="43">
        <f t="shared" si="5342"/>
        <v>13</v>
      </c>
      <c r="D2802" s="43"/>
      <c r="E2802" s="43">
        <f t="shared" si="5416"/>
        <v>805</v>
      </c>
      <c r="F2802" s="43">
        <f t="shared" ca="1" si="5366"/>
        <v>2020</v>
      </c>
      <c r="G2802" s="43">
        <f t="shared" ca="1" si="5417"/>
        <v>10989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20796494000</v>
      </c>
      <c r="I2802" s="43"/>
    </row>
    <row r="2803" spans="1:9" x14ac:dyDescent="0.3">
      <c r="A2803" s="43" t="s">
        <v>310</v>
      </c>
      <c r="B2803" s="43">
        <f t="shared" si="5341"/>
        <v>22</v>
      </c>
      <c r="C2803" s="43">
        <f t="shared" si="5342"/>
        <v>14</v>
      </c>
      <c r="D2803" s="43"/>
      <c r="E2803" s="43">
        <f t="shared" si="5416"/>
        <v>805</v>
      </c>
      <c r="F2803" s="43">
        <f t="shared" ca="1" si="5366"/>
        <v>2020</v>
      </c>
      <c r="G2803" s="43">
        <f t="shared" ca="1" si="5417"/>
        <v>10990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35582250000</v>
      </c>
      <c r="I2803" s="43"/>
    </row>
    <row r="2804" spans="1:9" x14ac:dyDescent="0.3">
      <c r="A2804" s="43" t="s">
        <v>310</v>
      </c>
      <c r="B2804" s="43">
        <f t="shared" si="5341"/>
        <v>22</v>
      </c>
      <c r="C2804" s="43">
        <f t="shared" si="5342"/>
        <v>15</v>
      </c>
      <c r="D2804" s="43"/>
      <c r="E2804" s="43">
        <f t="shared" si="5416"/>
        <v>805</v>
      </c>
      <c r="F2804" s="43">
        <f t="shared" ca="1" si="5366"/>
        <v>2020</v>
      </c>
      <c r="G2804" s="43">
        <f t="shared" ca="1" si="5417"/>
        <v>10991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14785756000</v>
      </c>
      <c r="I2804" s="43"/>
    </row>
    <row r="2805" spans="1:9" x14ac:dyDescent="0.3">
      <c r="A2805" s="43" t="s">
        <v>310</v>
      </c>
      <c r="B2805" s="43">
        <f t="shared" si="5341"/>
        <v>22</v>
      </c>
      <c r="C2805" s="43">
        <f t="shared" si="5342"/>
        <v>16</v>
      </c>
      <c r="D2805" s="43"/>
      <c r="E2805" s="43">
        <f t="shared" si="5416"/>
        <v>805</v>
      </c>
      <c r="F2805" s="43">
        <f t="shared" ca="1" si="5366"/>
        <v>2020</v>
      </c>
      <c r="G2805" s="43">
        <f t="shared" ca="1" si="5417"/>
        <v>10992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0.58399999999999996</v>
      </c>
      <c r="I2805" s="43"/>
    </row>
    <row r="2806" spans="1:9" x14ac:dyDescent="0.3">
      <c r="A2806" s="43" t="s">
        <v>310</v>
      </c>
      <c r="B2806" s="43">
        <f t="shared" si="5341"/>
        <v>22</v>
      </c>
      <c r="C2806" s="43">
        <f t="shared" si="5342"/>
        <v>17</v>
      </c>
      <c r="D2806" s="43"/>
      <c r="E2806" s="43">
        <f t="shared" si="5416"/>
        <v>805</v>
      </c>
      <c r="F2806" s="43">
        <f t="shared" ca="1" si="5366"/>
        <v>2020</v>
      </c>
      <c r="G2806" s="43">
        <f t="shared" ca="1" si="5417"/>
        <v>10993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3723482000</v>
      </c>
      <c r="I2806" s="43"/>
    </row>
    <row r="2807" spans="1:9" x14ac:dyDescent="0.3">
      <c r="A2807" s="43" t="s">
        <v>310</v>
      </c>
      <c r="B2807" s="43">
        <f t="shared" si="5341"/>
        <v>22</v>
      </c>
      <c r="C2807" s="43">
        <f t="shared" si="5342"/>
        <v>18</v>
      </c>
      <c r="D2807" s="43"/>
      <c r="E2807" s="43">
        <f t="shared" si="5416"/>
        <v>805</v>
      </c>
      <c r="F2807" s="43">
        <f t="shared" ca="1" si="5366"/>
        <v>2020</v>
      </c>
      <c r="G2807" s="43">
        <f t="shared" ca="1" si="5417"/>
        <v>11005</v>
      </c>
      <c r="H2807" s="4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0.30462910791565528</v>
      </c>
      <c r="I2807" s="43"/>
    </row>
    <row r="2808" spans="1:9" x14ac:dyDescent="0.3">
      <c r="A2808" s="43" t="s">
        <v>310</v>
      </c>
      <c r="B2808" s="43">
        <f t="shared" si="5341"/>
        <v>22</v>
      </c>
      <c r="C2808" s="43">
        <f t="shared" si="5342"/>
        <v>19</v>
      </c>
      <c r="D2808" s="43"/>
      <c r="E2808" s="43">
        <f t="shared" si="5416"/>
        <v>805</v>
      </c>
      <c r="F2808" s="43">
        <f t="shared" ca="1" si="5366"/>
        <v>2020</v>
      </c>
      <c r="G2808" s="43">
        <f t="shared" ca="1" si="5417"/>
        <v>10988</v>
      </c>
      <c r="H2808" s="4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3"/>
    </row>
    <row r="2809" spans="1:9" x14ac:dyDescent="0.3">
      <c r="A2809" s="43" t="s">
        <v>310</v>
      </c>
      <c r="B2809" s="43">
        <f t="shared" si="5341"/>
        <v>22</v>
      </c>
      <c r="C2809" s="43">
        <f t="shared" si="5342"/>
        <v>20</v>
      </c>
      <c r="D2809" s="43"/>
      <c r="E2809" s="43">
        <f t="shared" si="5416"/>
        <v>805</v>
      </c>
      <c r="F2809" s="43">
        <f t="shared" ca="1" si="5366"/>
        <v>2020</v>
      </c>
      <c r="G2809" s="43">
        <f t="shared" ca="1" si="5417"/>
        <v>10996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20717000324</v>
      </c>
      <c r="I2809" s="43"/>
    </row>
    <row r="2810" spans="1:9" x14ac:dyDescent="0.3">
      <c r="A2810" s="43" t="s">
        <v>310</v>
      </c>
      <c r="B2810" s="43">
        <f t="shared" si="5341"/>
        <v>22</v>
      </c>
      <c r="C2810" s="43">
        <f t="shared" si="5342"/>
        <v>21</v>
      </c>
      <c r="D2810" s="43"/>
      <c r="E2810" s="43">
        <f t="shared" si="5416"/>
        <v>805</v>
      </c>
      <c r="F2810" s="43">
        <f t="shared" ca="1" si="5366"/>
        <v>2020</v>
      </c>
      <c r="G2810" s="43">
        <f t="shared" ca="1" si="5417"/>
        <v>10997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0.582228507865579</v>
      </c>
      <c r="I2810" s="43"/>
    </row>
    <row r="2811" spans="1:9" x14ac:dyDescent="0.3">
      <c r="A2811" s="43" t="s">
        <v>310</v>
      </c>
      <c r="B2811" s="43">
        <f t="shared" si="5341"/>
        <v>22</v>
      </c>
      <c r="C2811" s="43">
        <f t="shared" si="5342"/>
        <v>22</v>
      </c>
      <c r="D2811" s="43"/>
      <c r="E2811" s="43">
        <f t="shared" si="5416"/>
        <v>805</v>
      </c>
      <c r="F2811" s="43">
        <f t="shared" ca="1" si="5366"/>
        <v>2020</v>
      </c>
      <c r="G2811" s="43">
        <f t="shared" ca="1" si="5417"/>
        <v>10980</v>
      </c>
      <c r="H2811" s="4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7.0000000000000007E-2</v>
      </c>
      <c r="I2811" s="43"/>
    </row>
    <row r="2812" spans="1:9" x14ac:dyDescent="0.3">
      <c r="A2812" s="43" t="s">
        <v>310</v>
      </c>
      <c r="B2812" s="43">
        <f t="shared" si="5341"/>
        <v>22</v>
      </c>
      <c r="C2812" s="43">
        <f t="shared" si="5342"/>
        <v>23</v>
      </c>
      <c r="D2812" s="43"/>
      <c r="E2812" s="43">
        <f t="shared" si="5416"/>
        <v>805</v>
      </c>
      <c r="F2812" s="43">
        <f t="shared" ca="1" si="5366"/>
        <v>2020</v>
      </c>
      <c r="G2812" s="43">
        <f t="shared" ca="1" si="5417"/>
        <v>10981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5.5E-2</v>
      </c>
      <c r="I2812" s="43"/>
    </row>
    <row r="2813" spans="1:9" x14ac:dyDescent="0.3">
      <c r="A2813" s="43" t="s">
        <v>310</v>
      </c>
      <c r="B2813" s="43">
        <f t="shared" si="5341"/>
        <v>22</v>
      </c>
      <c r="C2813" s="43">
        <f t="shared" si="5342"/>
        <v>24</v>
      </c>
      <c r="D2813" s="43"/>
      <c r="E2813" s="43">
        <f t="shared" si="5416"/>
        <v>805</v>
      </c>
      <c r="F2813" s="43">
        <f t="shared" ca="1" si="5366"/>
        <v>2020</v>
      </c>
      <c r="G2813" s="43">
        <f t="shared" ca="1" si="5417"/>
        <v>10998</v>
      </c>
      <c r="H2813" s="4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3"/>
    </row>
    <row r="2814" spans="1:9" x14ac:dyDescent="0.3">
      <c r="A2814" s="43" t="s">
        <v>310</v>
      </c>
      <c r="B2814" s="43">
        <f t="shared" si="5341"/>
        <v>22</v>
      </c>
      <c r="C2814" s="43">
        <f t="shared" si="5342"/>
        <v>25</v>
      </c>
      <c r="D2814" s="43"/>
      <c r="E2814" s="43">
        <f t="shared" si="5416"/>
        <v>805</v>
      </c>
      <c r="F2814" s="43">
        <f t="shared" ca="1" si="5366"/>
        <v>2020</v>
      </c>
      <c r="G2814" s="43">
        <f t="shared" ca="1" si="5417"/>
        <v>10999</v>
      </c>
      <c r="H2814" s="4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2167239241</v>
      </c>
      <c r="I2814" s="43"/>
    </row>
    <row r="2815" spans="1:9" x14ac:dyDescent="0.3">
      <c r="A2815" s="43" t="s">
        <v>310</v>
      </c>
      <c r="B2815" s="43">
        <f t="shared" si="5341"/>
        <v>22</v>
      </c>
      <c r="C2815" s="43">
        <f t="shared" si="5342"/>
        <v>26</v>
      </c>
      <c r="D2815" s="43"/>
      <c r="E2815" s="43">
        <f t="shared" si="5416"/>
        <v>805</v>
      </c>
      <c r="F2815" s="43">
        <f t="shared" ca="1" si="5366"/>
        <v>2020</v>
      </c>
      <c r="G2815" s="43">
        <f t="shared" ca="1" si="5417"/>
        <v>11000</v>
      </c>
      <c r="H2815" s="4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28472217</v>
      </c>
      <c r="I2815" s="43"/>
    </row>
    <row r="2816" spans="1:9" x14ac:dyDescent="0.3">
      <c r="A2816" s="43" t="s">
        <v>310</v>
      </c>
      <c r="B2816" s="43">
        <f t="shared" si="5341"/>
        <v>22</v>
      </c>
      <c r="C2816" s="43">
        <f t="shared" si="5342"/>
        <v>27</v>
      </c>
      <c r="D2816" s="43"/>
      <c r="E2816" s="43">
        <f t="shared" si="5416"/>
        <v>805</v>
      </c>
      <c r="F2816" s="43">
        <f t="shared" ca="1" si="5366"/>
        <v>2020</v>
      </c>
      <c r="G2816" s="43">
        <f t="shared" ca="1" si="5417"/>
        <v>11001</v>
      </c>
      <c r="H2816" s="4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12166651</v>
      </c>
      <c r="I2816" s="43"/>
    </row>
    <row r="2817" spans="1:9" x14ac:dyDescent="0.3">
      <c r="A2817" s="43" t="s">
        <v>310</v>
      </c>
      <c r="B2817" s="43">
        <f t="shared" si="5341"/>
        <v>22</v>
      </c>
      <c r="C2817" s="43">
        <f t="shared" si="5342"/>
        <v>28</v>
      </c>
      <c r="D2817" s="43"/>
      <c r="E2817" s="43">
        <f t="shared" si="5416"/>
        <v>805</v>
      </c>
      <c r="F2817" s="43">
        <f t="shared" ca="1" si="5366"/>
        <v>2020</v>
      </c>
      <c r="G2817" s="43">
        <f t="shared" ca="1" si="5417"/>
        <v>11002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43"/>
    </row>
    <row r="2818" spans="1:9" x14ac:dyDescent="0.3">
      <c r="A2818" s="43" t="s">
        <v>310</v>
      </c>
      <c r="B2818" s="43">
        <f t="shared" si="5341"/>
        <v>22</v>
      </c>
      <c r="C2818" s="43">
        <f t="shared" si="5342"/>
        <v>29</v>
      </c>
      <c r="D2818" s="43"/>
      <c r="E2818" s="43">
        <f t="shared" si="5416"/>
        <v>805</v>
      </c>
      <c r="F2818" s="43">
        <f t="shared" ca="1" si="5366"/>
        <v>2020</v>
      </c>
      <c r="G2818" s="43">
        <f t="shared" ca="1" si="5417"/>
        <v>11003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2207878109</v>
      </c>
      <c r="I28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2021-06-04T14:49:26Z</dcterms:modified>
</cp:coreProperties>
</file>